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3035" windowHeight="8955" activeTab="1"/>
  </bookViews>
  <sheets>
    <sheet name="Rekapitulace" sheetId="2" r:id="rId1"/>
    <sheet name="Rozpocet" sheetId="3" r:id="rId2"/>
    <sheet name="#Figury" sheetId="4" state="hidden" r:id="rId3"/>
  </sheets>
  <calcPr calcId="125725" iterateCount="1"/>
</workbook>
</file>

<file path=xl/calcChain.xml><?xml version="1.0" encoding="utf-8"?>
<calcChain xmlns="http://schemas.openxmlformats.org/spreadsheetml/2006/main">
  <c r="I107" i="3"/>
  <c r="I109" s="1"/>
  <c r="I101"/>
  <c r="I106" s="1"/>
  <c r="I72"/>
  <c r="I90" s="1"/>
  <c r="I53"/>
  <c r="I71" s="1"/>
  <c r="I34"/>
  <c r="I52" s="1"/>
  <c r="I15" l="1"/>
  <c r="I33" s="1"/>
  <c r="B21" i="2" l="1"/>
  <c r="C2" i="3" l="1"/>
  <c r="B22" i="2"/>
  <c r="A22"/>
  <c r="B20"/>
  <c r="M108" i="3"/>
  <c r="K108"/>
  <c r="A108"/>
  <c r="E22" i="2"/>
  <c r="D22"/>
  <c r="A21"/>
  <c r="E21"/>
  <c r="D21"/>
  <c r="A20"/>
  <c r="B19"/>
  <c r="A19"/>
  <c r="B18"/>
  <c r="A18"/>
  <c r="B17"/>
  <c r="A17"/>
  <c r="E19"/>
  <c r="D19"/>
  <c r="E18"/>
  <c r="D18"/>
  <c r="E17"/>
  <c r="D17"/>
  <c r="B16"/>
  <c r="A16"/>
  <c r="B15"/>
  <c r="A15"/>
  <c r="B14"/>
  <c r="A14"/>
  <c r="A93" i="3"/>
  <c r="A94" s="1"/>
  <c r="A95" s="1"/>
  <c r="A96" s="1"/>
  <c r="A97" s="1"/>
  <c r="A98" s="1"/>
  <c r="A74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M74"/>
  <c r="K74"/>
  <c r="A55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M55"/>
  <c r="K55"/>
  <c r="M89"/>
  <c r="K89"/>
  <c r="I89"/>
  <c r="M88"/>
  <c r="K88"/>
  <c r="I88"/>
  <c r="M87"/>
  <c r="K87"/>
  <c r="I87"/>
  <c r="M86"/>
  <c r="K86"/>
  <c r="I86"/>
  <c r="M85"/>
  <c r="K85"/>
  <c r="I85"/>
  <c r="M83"/>
  <c r="K83"/>
  <c r="I83"/>
  <c r="M82"/>
  <c r="K82"/>
  <c r="I82"/>
  <c r="M81"/>
  <c r="K81"/>
  <c r="I81"/>
  <c r="M80"/>
  <c r="K80"/>
  <c r="I80"/>
  <c r="M79"/>
  <c r="K79"/>
  <c r="I79"/>
  <c r="M78"/>
  <c r="K78"/>
  <c r="I78"/>
  <c r="M77"/>
  <c r="K77"/>
  <c r="I77"/>
  <c r="M76"/>
  <c r="K76"/>
  <c r="I76"/>
  <c r="M75"/>
  <c r="K75"/>
  <c r="I75"/>
  <c r="M73"/>
  <c r="K73"/>
  <c r="I73"/>
  <c r="M70"/>
  <c r="K70"/>
  <c r="I70"/>
  <c r="M69"/>
  <c r="K69"/>
  <c r="I69"/>
  <c r="M68"/>
  <c r="K68"/>
  <c r="I68"/>
  <c r="M67"/>
  <c r="K67"/>
  <c r="I67"/>
  <c r="M66"/>
  <c r="K66"/>
  <c r="I66"/>
  <c r="M64"/>
  <c r="K64"/>
  <c r="I64"/>
  <c r="M63"/>
  <c r="K63"/>
  <c r="I63"/>
  <c r="M62"/>
  <c r="K62"/>
  <c r="I62"/>
  <c r="M61"/>
  <c r="K61"/>
  <c r="I61"/>
  <c r="M60"/>
  <c r="K60"/>
  <c r="I60"/>
  <c r="M59"/>
  <c r="K59"/>
  <c r="I59"/>
  <c r="M58"/>
  <c r="K58"/>
  <c r="I58"/>
  <c r="M57"/>
  <c r="K57"/>
  <c r="I57"/>
  <c r="M56"/>
  <c r="K56"/>
  <c r="I56"/>
  <c r="M54"/>
  <c r="K54"/>
  <c r="I54"/>
  <c r="I27"/>
  <c r="K27"/>
  <c r="M27"/>
  <c r="A36"/>
  <c r="I35"/>
  <c r="K35"/>
  <c r="M35"/>
  <c r="M51"/>
  <c r="K51"/>
  <c r="I51"/>
  <c r="M50"/>
  <c r="M90" s="1"/>
  <c r="K50"/>
  <c r="K90" s="1"/>
  <c r="I50"/>
  <c r="M49"/>
  <c r="K49"/>
  <c r="I49"/>
  <c r="M48"/>
  <c r="K48"/>
  <c r="I48"/>
  <c r="M47"/>
  <c r="K47"/>
  <c r="I47"/>
  <c r="M45"/>
  <c r="K45"/>
  <c r="I45"/>
  <c r="M44"/>
  <c r="K44"/>
  <c r="I44"/>
  <c r="M43"/>
  <c r="M52" s="1"/>
  <c r="K43"/>
  <c r="K52"/>
  <c r="I43"/>
  <c r="M42"/>
  <c r="K42"/>
  <c r="I42"/>
  <c r="M41"/>
  <c r="K41"/>
  <c r="I41"/>
  <c r="M40"/>
  <c r="K40"/>
  <c r="I40"/>
  <c r="M39"/>
  <c r="K39"/>
  <c r="I39"/>
  <c r="M38"/>
  <c r="K38"/>
  <c r="I38"/>
  <c r="M37"/>
  <c r="K37"/>
  <c r="I37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M20"/>
  <c r="K20"/>
  <c r="I20"/>
  <c r="M19"/>
  <c r="K19"/>
  <c r="I19"/>
  <c r="M18"/>
  <c r="K18"/>
  <c r="I18"/>
  <c r="I16"/>
  <c r="K16"/>
  <c r="M16"/>
  <c r="K102"/>
  <c r="M102"/>
  <c r="M101" s="1"/>
  <c r="I103"/>
  <c r="K103"/>
  <c r="K109" s="1"/>
  <c r="M103"/>
  <c r="M109"/>
  <c r="E20" i="2" s="1"/>
  <c r="K104" i="3"/>
  <c r="M104"/>
  <c r="K17"/>
  <c r="M17"/>
  <c r="K36"/>
  <c r="M36"/>
  <c r="K105"/>
  <c r="M105"/>
  <c r="I21"/>
  <c r="K21"/>
  <c r="M21"/>
  <c r="I22"/>
  <c r="K22"/>
  <c r="M22"/>
  <c r="I23"/>
  <c r="K23"/>
  <c r="M23"/>
  <c r="I24"/>
  <c r="K24"/>
  <c r="K33" s="1"/>
  <c r="M24"/>
  <c r="M33" s="1"/>
  <c r="I25"/>
  <c r="K25"/>
  <c r="M25"/>
  <c r="I26"/>
  <c r="K26"/>
  <c r="M26"/>
  <c r="I46"/>
  <c r="K46"/>
  <c r="M46"/>
  <c r="I65"/>
  <c r="K65"/>
  <c r="M65"/>
  <c r="I84"/>
  <c r="C18" i="2"/>
  <c r="K84" i="3"/>
  <c r="M84"/>
  <c r="I28"/>
  <c r="K28"/>
  <c r="M28"/>
  <c r="I29"/>
  <c r="K29"/>
  <c r="M29"/>
  <c r="I30"/>
  <c r="K30"/>
  <c r="K71" s="1"/>
  <c r="M30"/>
  <c r="I31"/>
  <c r="K31"/>
  <c r="M31"/>
  <c r="I32"/>
  <c r="K32"/>
  <c r="M32"/>
  <c r="I92"/>
  <c r="K92"/>
  <c r="M92"/>
  <c r="I93"/>
  <c r="K93"/>
  <c r="M93"/>
  <c r="I94"/>
  <c r="K94"/>
  <c r="M94"/>
  <c r="I95"/>
  <c r="K95"/>
  <c r="M95"/>
  <c r="I96"/>
  <c r="K96"/>
  <c r="M96"/>
  <c r="I97"/>
  <c r="K97"/>
  <c r="M97"/>
  <c r="A37"/>
  <c r="A38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M98"/>
  <c r="K101"/>
  <c r="D15" i="2" s="1"/>
  <c r="E16"/>
  <c r="D16"/>
  <c r="M100" i="3" l="1"/>
  <c r="M106" s="1"/>
  <c r="E15" i="2"/>
  <c r="I91" i="3"/>
  <c r="K99"/>
  <c r="M107"/>
  <c r="M34"/>
  <c r="C22" i="2"/>
  <c r="D20"/>
  <c r="K107" i="3"/>
  <c r="E14" i="2"/>
  <c r="K100" i="3"/>
  <c r="M99"/>
  <c r="M72"/>
  <c r="M71"/>
  <c r="C17" i="2"/>
  <c r="K72" i="3"/>
  <c r="K53" s="1"/>
  <c r="K34"/>
  <c r="C16" i="2"/>
  <c r="M15" i="3"/>
  <c r="M14" s="1"/>
  <c r="K15"/>
  <c r="K14" s="1"/>
  <c r="C15" i="2"/>
  <c r="C21"/>
  <c r="M91" i="3"/>
  <c r="I98"/>
  <c r="K98"/>
  <c r="I99" l="1"/>
  <c r="D14" i="2"/>
  <c r="K106" i="3"/>
  <c r="M53"/>
  <c r="K91"/>
  <c r="C19" i="2"/>
  <c r="C23" s="1"/>
</calcChain>
</file>

<file path=xl/sharedStrings.xml><?xml version="1.0" encoding="utf-8"?>
<sst xmlns="http://schemas.openxmlformats.org/spreadsheetml/2006/main" count="574" uniqueCount="139">
  <si>
    <t>03.04.2013</t>
  </si>
  <si>
    <t>HSV</t>
  </si>
  <si>
    <t>%</t>
  </si>
  <si>
    <t>D</t>
  </si>
  <si>
    <t>REKAPITULACE ROZPOČTU</t>
  </si>
  <si>
    <t>Stavba:</t>
  </si>
  <si>
    <t>Objekt:</t>
  </si>
  <si>
    <t>Část:</t>
  </si>
  <si>
    <t xml:space="preserve">JKSO: </t>
  </si>
  <si>
    <t>Objednatel:</t>
  </si>
  <si>
    <t>Zhotovitel:</t>
  </si>
  <si>
    <t>Datum:</t>
  </si>
  <si>
    <t>Kód</t>
  </si>
  <si>
    <t>Popis</t>
  </si>
  <si>
    <t>Cena celkem</t>
  </si>
  <si>
    <t>Hmotnost celkem</t>
  </si>
  <si>
    <t>Suť celkem</t>
  </si>
  <si>
    <t>Celkem</t>
  </si>
  <si>
    <t>ROZPOČET</t>
  </si>
  <si>
    <t>JKSO:</t>
  </si>
  <si>
    <t>P.Č.</t>
  </si>
  <si>
    <t>TV</t>
  </si>
  <si>
    <t>KCN</t>
  </si>
  <si>
    <t>Kód položky</t>
  </si>
  <si>
    <t>MJ</t>
  </si>
  <si>
    <t>Množství celkem</t>
  </si>
  <si>
    <t>Cena jednotková</t>
  </si>
  <si>
    <t>Hmotnost</t>
  </si>
  <si>
    <t>Hmotnost sutě</t>
  </si>
  <si>
    <t>Hmotnost sutě celkem</t>
  </si>
  <si>
    <t>Sazba DPH</t>
  </si>
  <si>
    <t>Typ položky</t>
  </si>
  <si>
    <t>Úroveň</t>
  </si>
  <si>
    <t>Dodavatel</t>
  </si>
  <si>
    <t>0</t>
  </si>
  <si>
    <t>1</t>
  </si>
  <si>
    <t>K</t>
  </si>
  <si>
    <t>011</t>
  </si>
  <si>
    <t>m2</t>
  </si>
  <si>
    <t>2</t>
  </si>
  <si>
    <t>014</t>
  </si>
  <si>
    <t>3</t>
  </si>
  <si>
    <t>622131111</t>
  </si>
  <si>
    <t>Polymercementový spojovací můstek vnějších stěn nanášený ručně</t>
  </si>
  <si>
    <t>9</t>
  </si>
  <si>
    <t>622142001</t>
  </si>
  <si>
    <t>Potažení vnějších stěn sklovláknitým pletivem vtlačeným do tenkovrstvé hmoty</t>
  </si>
  <si>
    <t>10</t>
  </si>
  <si>
    <t>622143003</t>
  </si>
  <si>
    <t>Montáž omítkových plastových nebo pozinkovaných rohových profilů</t>
  </si>
  <si>
    <t>m</t>
  </si>
  <si>
    <t>11</t>
  </si>
  <si>
    <t>M</t>
  </si>
  <si>
    <t>MAT</t>
  </si>
  <si>
    <t>590514800</t>
  </si>
  <si>
    <t>lišta rohová Al 10/10 cm s tkaninou bal. 2,5 m</t>
  </si>
  <si>
    <t>622325102</t>
  </si>
  <si>
    <t>Oprava vápenocementové hladké omítky vnějších stěn v rozsahu do 30%</t>
  </si>
  <si>
    <t>622325103</t>
  </si>
  <si>
    <t>Oprava vápenocementové hladké omítky vnějších stěn v rozsahu do 50%</t>
  </si>
  <si>
    <t>622335202</t>
  </si>
  <si>
    <t>Oprava cementové škrábané omítky vnějších stěn v rozsahu do 30%</t>
  </si>
  <si>
    <t>622335203</t>
  </si>
  <si>
    <t>Oprava cementové škrábané omítky vnějších stěn v rozsahu do 50%</t>
  </si>
  <si>
    <t>19</t>
  </si>
  <si>
    <t>622531021</t>
  </si>
  <si>
    <t>Tenkovrstvá silikonová zrnitá omítka tl. 2,0 mm včetně penetrace vnějších stěn</t>
  </si>
  <si>
    <t>622611132</t>
  </si>
  <si>
    <t>Nátěr silikátový dvojnásobný vnějších omítaných stěn včetně penetrace provedený ručně</t>
  </si>
  <si>
    <t>629991001</t>
  </si>
  <si>
    <t>Zakrytí podélných ploch fólií volně položenou</t>
  </si>
  <si>
    <t>629991011</t>
  </si>
  <si>
    <t>Zakrytí výplní otvorů a svislých ploch fólií přilepenou lepící páskou</t>
  </si>
  <si>
    <t>629995101</t>
  </si>
  <si>
    <t>Očištění vnějších ploch tlakovou vodou</t>
  </si>
  <si>
    <t>003</t>
  </si>
  <si>
    <t>941211111</t>
  </si>
  <si>
    <t>Montáž lešení řadového rámového lehkého zatížení do 200 kg/m2 š do 0,9 m v do 10 m</t>
  </si>
  <si>
    <t>941211211</t>
  </si>
  <si>
    <t>941211811</t>
  </si>
  <si>
    <t>Demontáž lešení řadového rámového lehkého zatížení do 200 kg/m2 š do 0,9 m v do 10 m</t>
  </si>
  <si>
    <t>944511111</t>
  </si>
  <si>
    <t>Montáž ochranné sítě z textilie z umělých vláken</t>
  </si>
  <si>
    <t>944511211</t>
  </si>
  <si>
    <t>944511811</t>
  </si>
  <si>
    <t>Demontáž ochranné sítě z textilie z umělých vláken</t>
  </si>
  <si>
    <t>013</t>
  </si>
  <si>
    <t>978015341</t>
  </si>
  <si>
    <t>Otlučení vnějších omítek MV nebo MVC  průčelí v rozsahu do 30 %</t>
  </si>
  <si>
    <t>978015361</t>
  </si>
  <si>
    <t>Otlučení vnějších omítek MV nebo MVC  průčelí v rozsahu do 50 %</t>
  </si>
  <si>
    <t>978036141</t>
  </si>
  <si>
    <t>Otlučení vnějších omítek břízolitových o rozsahu do 30 %</t>
  </si>
  <si>
    <t>978036161</t>
  </si>
  <si>
    <t>Otlučení vnějších omítek břízolitových o rozsahu do 50 %</t>
  </si>
  <si>
    <t>997013212</t>
  </si>
  <si>
    <t>Vnitrostaveništní doprava suti a vybouraných hmot pro budovy v do 9 m ručně</t>
  </si>
  <si>
    <t>t</t>
  </si>
  <si>
    <t>997013501</t>
  </si>
  <si>
    <t>Odvoz suti na skládku a vybouraných hmot nebo meziskládku do 1 km se složením</t>
  </si>
  <si>
    <t>997013509</t>
  </si>
  <si>
    <t>Příplatek k odvozu suti a vybouraných hmot na skládku ZKD 1 km přes 1 km</t>
  </si>
  <si>
    <t>997013831</t>
  </si>
  <si>
    <t>Poplatek za uložení stavebního směsného odpadu na skládce (skládkovné)</t>
  </si>
  <si>
    <t>998011001</t>
  </si>
  <si>
    <t>Přesun hmot pro budovy zděné v do 6 m</t>
  </si>
  <si>
    <t>764</t>
  </si>
  <si>
    <t>764454802</t>
  </si>
  <si>
    <t>Demontáž trouby kruhové průměr 120 mm</t>
  </si>
  <si>
    <t>764455202</t>
  </si>
  <si>
    <t>Montáž Pz odpad trouby kruhové D 120 mm</t>
  </si>
  <si>
    <t>764456232</t>
  </si>
  <si>
    <t>Montáž Pz odbočka kruhová průměr ze 100 na 120 mm</t>
  </si>
  <si>
    <t>kus</t>
  </si>
  <si>
    <t>764456243</t>
  </si>
  <si>
    <t>Montáž Pz kolena horní kruhová D 120 mm</t>
  </si>
  <si>
    <t>764456253</t>
  </si>
  <si>
    <t>Montáž Pz kolena výtok kruhová D 120 mm</t>
  </si>
  <si>
    <t>764456852</t>
  </si>
  <si>
    <t>Demontáž kolen výtokových kruhových průměr 75 a 100 mm</t>
  </si>
  <si>
    <t>998764201</t>
  </si>
  <si>
    <t>Přesun hmot procentní pro konstrukce klempířské v objektech v do 6 m</t>
  </si>
  <si>
    <t>Příplatek k lešení řadovému rámovému lehkému š 0,9 m v do 25 m za první a ZKD den použití - 1 měsíc</t>
  </si>
  <si>
    <t>Příplatek k ochranné síti za první a ZKD den použití - 30dní</t>
  </si>
  <si>
    <t>Fasádní nátěr</t>
  </si>
  <si>
    <t>Základní oprava</t>
  </si>
  <si>
    <t>VOP CZ, s. p. - Oprava fasád</t>
  </si>
  <si>
    <t>Areál podniku</t>
  </si>
  <si>
    <t>Šenov u Nového Jičína</t>
  </si>
  <si>
    <t xml:space="preserve">VOP CZ, s. p. </t>
  </si>
  <si>
    <t>CELKEM</t>
  </si>
  <si>
    <t>Příloha č. 2</t>
  </si>
  <si>
    <t>Oprava vápenocementových omítek do 30% -  uchazeč doplní jednu cenu za položky (P.Č) 1 až 17 a bere na vědomí, že cena obsahuje všechny tyto činnosti včetně materiálu</t>
  </si>
  <si>
    <t xml:space="preserve"> </t>
  </si>
  <si>
    <t>Oprava vápenocementových omítek do 50% - uchazeč doplní jednu cenu za položky (P.Č) 1 až 17 a bere na vědomí, že cena obsahuje všechny tyto činnosti včetně materiálu</t>
  </si>
  <si>
    <t>Oprava břízolitových omítek do 30% - uchazeč doplní jednu cenu za položky (P.Č) 1 až 17 a bere na vědomí, že cena obsahuje všechny tyto činnosti včetně materiálu</t>
  </si>
  <si>
    <t>Oprava břízolitových omítek do 50% - uchazeč doplní jednu cenu za položky (P.Č) 1 až 17 a bere na vědomí, že cena obsahuje všechny tyto činnosti včetně materiálu</t>
  </si>
  <si>
    <t>Demontáže a montáže okapových svodů - uchazeč doplní jednotkové ceny fo řádku 1 a 2 přičemž bere na vědomí, že je v těchto položkách zahrnut i položky 3 až 7</t>
  </si>
  <si>
    <t>Stěrka vnějších stěn, vč. armovací tkaniny s povrchovou úpravou tenkovrstvou silikonovou omítkou - uchazeč doplní jednu cenu za položky (P.Č) 9 až -11 a 19</t>
  </si>
</sst>
</file>

<file path=xl/styles.xml><?xml version="1.0" encoding="utf-8"?>
<styleSheet xmlns="http://schemas.openxmlformats.org/spreadsheetml/2006/main">
  <numFmts count="6">
    <numFmt numFmtId="164" formatCode="####;\-####"/>
    <numFmt numFmtId="165" formatCode="#,##0;\-#,##0"/>
    <numFmt numFmtId="166" formatCode="#,##0.00;\-#,##0.00"/>
    <numFmt numFmtId="167" formatCode="#,##0.000;\-#,##0.000"/>
    <numFmt numFmtId="168" formatCode="#,##0.00000;\-#,##0.00000"/>
    <numFmt numFmtId="169" formatCode="#,##0.0;\-#,##0.0"/>
  </numFmts>
  <fonts count="20">
    <font>
      <sz val="10"/>
      <name val="Arial"/>
      <charset val="110"/>
    </font>
    <font>
      <sz val="8"/>
      <name val="Arial"/>
      <charset val="110"/>
    </font>
    <font>
      <sz val="8"/>
      <name val="Arial CE"/>
      <charset val="110"/>
    </font>
    <font>
      <sz val="7"/>
      <name val="Arial CE"/>
      <charset val="110"/>
    </font>
    <font>
      <b/>
      <sz val="8"/>
      <name val="Arial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sz val="8"/>
      <color indexed="12"/>
      <name val="Arial"/>
      <charset val="110"/>
    </font>
    <font>
      <b/>
      <sz val="8"/>
      <color indexed="20"/>
      <name val="Arial"/>
      <charset val="110"/>
    </font>
    <font>
      <b/>
      <u/>
      <sz val="8"/>
      <name val="Arial"/>
      <charset val="110"/>
    </font>
    <font>
      <b/>
      <u/>
      <sz val="8"/>
      <color indexed="10"/>
      <name val="Arial"/>
      <charset val="110"/>
    </font>
    <font>
      <sz val="8"/>
      <color indexed="12"/>
      <name val="Arial"/>
      <charset val="110"/>
    </font>
    <font>
      <b/>
      <sz val="8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 applyAlignment="0">
      <alignment vertical="top" wrapText="1"/>
      <protection locked="0"/>
    </xf>
  </cellStyleXfs>
  <cellXfs count="84">
    <xf numFmtId="0" fontId="0" fillId="0" borderId="0" xfId="0" applyAlignment="1">
      <alignment vertical="top"/>
      <protection locked="0"/>
    </xf>
    <xf numFmtId="0" fontId="0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5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164" fontId="2" fillId="3" borderId="5" xfId="0" applyNumberFormat="1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164" fontId="2" fillId="3" borderId="7" xfId="0" applyNumberFormat="1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left"/>
    </xf>
    <xf numFmtId="0" fontId="0" fillId="2" borderId="10" xfId="0" applyFont="1" applyFill="1" applyBorder="1" applyAlignment="1" applyProtection="1">
      <alignment horizontal="left"/>
    </xf>
    <xf numFmtId="0" fontId="0" fillId="2" borderId="11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166" fontId="7" fillId="0" borderId="0" xfId="0" applyNumberFormat="1" applyFont="1" applyAlignment="1" applyProtection="1">
      <alignment horizontal="right" vertical="center"/>
    </xf>
    <xf numFmtId="167" fontId="7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166" fontId="8" fillId="0" borderId="0" xfId="0" applyNumberFormat="1" applyFont="1" applyAlignment="1" applyProtection="1">
      <alignment horizontal="right" vertical="center"/>
    </xf>
    <xf numFmtId="167" fontId="8" fillId="0" borderId="0" xfId="0" applyNumberFormat="1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166" fontId="10" fillId="0" borderId="0" xfId="0" applyNumberFormat="1" applyFont="1" applyAlignment="1" applyProtection="1">
      <alignment horizontal="right" vertical="center"/>
    </xf>
    <xf numFmtId="167" fontId="10" fillId="0" borderId="0" xfId="0" applyNumberFormat="1" applyFont="1" applyAlignment="1" applyProtection="1">
      <alignment horizontal="right" vertical="center"/>
    </xf>
    <xf numFmtId="0" fontId="2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/>
    </xf>
    <xf numFmtId="164" fontId="1" fillId="3" borderId="8" xfId="0" applyNumberFormat="1" applyFont="1" applyFill="1" applyBorder="1" applyAlignment="1" applyProtection="1">
      <alignment horizontal="center" vertical="center"/>
    </xf>
    <xf numFmtId="164" fontId="1" fillId="3" borderId="14" xfId="0" applyNumberFormat="1" applyFont="1" applyFill="1" applyBorder="1" applyAlignment="1" applyProtection="1">
      <alignment horizontal="center" vertical="center"/>
    </xf>
    <xf numFmtId="164" fontId="2" fillId="3" borderId="14" xfId="0" applyNumberFormat="1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left"/>
    </xf>
    <xf numFmtId="0" fontId="7" fillId="0" borderId="16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center" vertical="center"/>
    </xf>
    <xf numFmtId="166" fontId="7" fillId="0" borderId="16" xfId="0" applyNumberFormat="1" applyFont="1" applyBorder="1" applyAlignment="1" applyProtection="1">
      <alignment horizontal="right" vertical="center"/>
    </xf>
    <xf numFmtId="167" fontId="7" fillId="0" borderId="16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 wrapText="1"/>
    </xf>
    <xf numFmtId="167" fontId="1" fillId="0" borderId="0" xfId="0" applyNumberFormat="1" applyFont="1" applyAlignment="1" applyProtection="1">
      <alignment horizontal="right" vertical="center"/>
    </xf>
    <xf numFmtId="166" fontId="1" fillId="0" borderId="0" xfId="0" applyNumberFormat="1" applyFont="1" applyAlignment="1" applyProtection="1">
      <alignment horizontal="right" vertical="center"/>
    </xf>
    <xf numFmtId="168" fontId="1" fillId="0" borderId="0" xfId="0" applyNumberFormat="1" applyFont="1" applyAlignment="1" applyProtection="1">
      <alignment horizontal="right" vertical="center"/>
    </xf>
    <xf numFmtId="169" fontId="1" fillId="0" borderId="0" xfId="0" applyNumberFormat="1" applyFont="1" applyAlignment="1" applyProtection="1">
      <alignment horizontal="right" vertical="center"/>
    </xf>
    <xf numFmtId="165" fontId="1" fillId="0" borderId="0" xfId="0" applyNumberFormat="1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left" vertical="top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horizontal="right" vertical="center"/>
    </xf>
    <xf numFmtId="166" fontId="11" fillId="0" borderId="0" xfId="0" applyNumberFormat="1" applyFont="1" applyAlignment="1" applyProtection="1">
      <alignment horizontal="right" vertical="center"/>
    </xf>
    <xf numFmtId="168" fontId="11" fillId="0" borderId="0" xfId="0" applyNumberFormat="1" applyFont="1" applyAlignment="1" applyProtection="1">
      <alignment horizontal="right" vertical="center"/>
    </xf>
    <xf numFmtId="169" fontId="11" fillId="0" borderId="0" xfId="0" applyNumberFormat="1" applyFont="1" applyAlignment="1" applyProtection="1">
      <alignment horizontal="right" vertical="center"/>
    </xf>
    <xf numFmtId="165" fontId="11" fillId="0" borderId="0" xfId="0" applyNumberFormat="1" applyFont="1" applyAlignment="1" applyProtection="1">
      <alignment horizontal="right" vertical="center"/>
    </xf>
    <xf numFmtId="0" fontId="1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2" fillId="0" borderId="16" xfId="0" applyFont="1" applyBorder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/>
    </xf>
    <xf numFmtId="0" fontId="15" fillId="0" borderId="0" xfId="0" applyFont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167" fontId="17" fillId="0" borderId="0" xfId="0" applyNumberFormat="1" applyFont="1" applyAlignment="1" applyProtection="1">
      <alignment horizontal="right" vertical="center"/>
    </xf>
    <xf numFmtId="166" fontId="16" fillId="0" borderId="0" xfId="0" applyNumberFormat="1" applyFont="1" applyAlignment="1" applyProtection="1">
      <alignment horizontal="right" vertical="center"/>
    </xf>
    <xf numFmtId="0" fontId="18" fillId="0" borderId="0" xfId="0" applyFont="1" applyAlignment="1" applyProtection="1">
      <alignment horizontal="left" vertical="top"/>
    </xf>
    <xf numFmtId="4" fontId="4" fillId="0" borderId="0" xfId="0" applyNumberFormat="1" applyFont="1" applyAlignment="1" applyProtection="1">
      <alignment horizontal="right" vertical="center"/>
    </xf>
    <xf numFmtId="0" fontId="13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 wrapText="1"/>
    </xf>
    <xf numFmtId="4" fontId="4" fillId="4" borderId="0" xfId="0" applyNumberFormat="1" applyFont="1" applyFill="1" applyAlignment="1" applyProtection="1">
      <alignment horizontal="right" vertical="center"/>
      <protection locked="0" hidden="1"/>
    </xf>
    <xf numFmtId="4" fontId="4" fillId="5" borderId="0" xfId="0" applyNumberFormat="1" applyFont="1" applyFill="1" applyAlignment="1" applyProtection="1">
      <alignment horizontal="right" vertical="center"/>
    </xf>
    <xf numFmtId="4" fontId="4" fillId="4" borderId="0" xfId="0" applyNumberFormat="1" applyFont="1" applyFill="1" applyAlignment="1" applyProtection="1">
      <alignment horizontal="right" vertical="center"/>
      <protection locked="0"/>
    </xf>
    <xf numFmtId="166" fontId="1" fillId="4" borderId="0" xfId="0" applyNumberFormat="1" applyFont="1" applyFill="1" applyAlignment="1" applyProtection="1">
      <alignment horizontal="right" vertical="center"/>
      <protection locked="0"/>
    </xf>
    <xf numFmtId="167" fontId="19" fillId="0" borderId="0" xfId="0" applyNumberFormat="1" applyFont="1" applyAlignment="1" applyProtection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showGridLines="0" workbookViewId="0">
      <pane ySplit="13" topLeftCell="A14" activePane="bottomLeft" state="frozenSplit"/>
      <selection pane="bottomLeft" activeCell="G44" sqref="G44"/>
    </sheetView>
  </sheetViews>
  <sheetFormatPr defaultColWidth="9.140625" defaultRowHeight="12.75" customHeight="1"/>
  <cols>
    <col min="1" max="1" width="11.7109375" style="2" customWidth="1"/>
    <col min="2" max="2" width="55.7109375" style="2" customWidth="1"/>
    <col min="3" max="3" width="13.5703125" style="2" customWidth="1"/>
    <col min="4" max="4" width="13.7109375" style="2" hidden="1" customWidth="1"/>
    <col min="5" max="5" width="13.85546875" style="2" hidden="1" customWidth="1"/>
    <col min="6" max="16384" width="9.140625" style="2"/>
  </cols>
  <sheetData>
    <row r="1" spans="1:8" ht="18" customHeight="1">
      <c r="A1" s="4" t="s">
        <v>4</v>
      </c>
      <c r="B1" s="5"/>
      <c r="C1" s="5"/>
      <c r="D1" s="5"/>
      <c r="E1" s="5"/>
      <c r="H1" s="2" t="s">
        <v>131</v>
      </c>
    </row>
    <row r="2" spans="1:8" ht="12" customHeight="1">
      <c r="A2" s="6" t="s">
        <v>5</v>
      </c>
      <c r="B2" s="70" t="s">
        <v>126</v>
      </c>
      <c r="C2" s="8"/>
      <c r="D2" s="8"/>
      <c r="E2" s="8"/>
    </row>
    <row r="3" spans="1:8" ht="12" customHeight="1">
      <c r="A3" s="6" t="s">
        <v>6</v>
      </c>
      <c r="B3" s="7" t="s">
        <v>127</v>
      </c>
      <c r="C3" s="9"/>
      <c r="D3" s="7"/>
      <c r="E3" s="10"/>
    </row>
    <row r="4" spans="1:8" ht="12" customHeight="1">
      <c r="A4" s="6" t="s">
        <v>7</v>
      </c>
      <c r="B4" s="7" t="s">
        <v>128</v>
      </c>
      <c r="C4" s="9"/>
      <c r="D4" s="7"/>
      <c r="E4" s="10"/>
    </row>
    <row r="5" spans="1:8" ht="12" customHeight="1">
      <c r="A5" s="7" t="s">
        <v>8</v>
      </c>
      <c r="B5" s="7"/>
      <c r="C5" s="9"/>
      <c r="D5" s="7"/>
      <c r="E5" s="10"/>
    </row>
    <row r="6" spans="1:8" ht="6" customHeight="1">
      <c r="A6" s="7"/>
      <c r="B6" s="7"/>
      <c r="C6" s="9"/>
      <c r="D6" s="7"/>
      <c r="E6" s="10"/>
    </row>
    <row r="7" spans="1:8" ht="12" customHeight="1">
      <c r="A7" s="7" t="s">
        <v>9</v>
      </c>
      <c r="B7" s="7" t="s">
        <v>129</v>
      </c>
      <c r="C7" s="9"/>
      <c r="D7" s="7"/>
      <c r="E7" s="10"/>
    </row>
    <row r="8" spans="1:8" ht="12" customHeight="1">
      <c r="A8" s="7" t="s">
        <v>10</v>
      </c>
      <c r="B8" s="7"/>
      <c r="C8" s="9"/>
      <c r="D8" s="7"/>
      <c r="E8" s="10"/>
    </row>
    <row r="9" spans="1:8" ht="12" customHeight="1">
      <c r="A9" s="7" t="s">
        <v>11</v>
      </c>
      <c r="B9" s="7" t="s">
        <v>0</v>
      </c>
      <c r="C9" s="9"/>
      <c r="D9" s="7"/>
      <c r="E9" s="10"/>
    </row>
    <row r="10" spans="1:8" ht="6" customHeight="1">
      <c r="A10" s="5"/>
      <c r="B10" s="5"/>
      <c r="C10" s="5"/>
      <c r="D10" s="5"/>
      <c r="E10" s="5"/>
    </row>
    <row r="11" spans="1:8" ht="12" customHeight="1">
      <c r="A11" s="11" t="s">
        <v>12</v>
      </c>
      <c r="B11" s="12" t="s">
        <v>13</v>
      </c>
      <c r="C11" s="13" t="s">
        <v>14</v>
      </c>
      <c r="D11" s="14" t="s">
        <v>15</v>
      </c>
      <c r="E11" s="13" t="s">
        <v>16</v>
      </c>
    </row>
    <row r="12" spans="1:8" ht="12" customHeight="1">
      <c r="A12" s="15">
        <v>1</v>
      </c>
      <c r="B12" s="16">
        <v>2</v>
      </c>
      <c r="C12" s="17">
        <v>3</v>
      </c>
      <c r="D12" s="18">
        <v>4</v>
      </c>
      <c r="E12" s="17">
        <v>5</v>
      </c>
    </row>
    <row r="13" spans="1:8" ht="3.75" customHeight="1">
      <c r="A13" s="19"/>
      <c r="B13" s="20"/>
      <c r="C13" s="20"/>
      <c r="D13" s="20"/>
      <c r="E13" s="21"/>
    </row>
    <row r="14" spans="1:8" s="22" customFormat="1" ht="12.75" customHeight="1">
      <c r="A14" s="23" t="str">
        <f>Rozpocet!D14</f>
        <v>HSV</v>
      </c>
      <c r="B14" s="24" t="str">
        <f>Rozpocet!E14</f>
        <v>Základní oprava</v>
      </c>
      <c r="C14" s="25"/>
      <c r="D14" s="26" t="e">
        <f>Rozpocet!K100</f>
        <v>#VALUE!</v>
      </c>
      <c r="E14" s="26" t="e">
        <f>Rozpocet!M100</f>
        <v>#VALUE!</v>
      </c>
    </row>
    <row r="15" spans="1:8" s="22" customFormat="1" ht="12.75" customHeight="1">
      <c r="A15" s="27">
        <f>Rozpocet!D15</f>
        <v>1</v>
      </c>
      <c r="B15" s="28" t="str">
        <f>Rozpocet!E15</f>
        <v>Oprava vápenocementových omítek do 30% -  uchazeč doplní jednu cenu za položky (P.Č) 1 až 17 a bere na vědomí, že cena obsahuje všechny tyto činnosti včetně materiálu</v>
      </c>
      <c r="C15" s="29">
        <f>Rozpocet!I15</f>
        <v>0</v>
      </c>
      <c r="D15" s="30" t="e">
        <f>Rozpocet!K101</f>
        <v>#VALUE!</v>
      </c>
      <c r="E15" s="30" t="e">
        <f>Rozpocet!M101</f>
        <v>#VALUE!</v>
      </c>
    </row>
    <row r="16" spans="1:8" s="22" customFormat="1" ht="12.75" customHeight="1">
      <c r="A16" s="27">
        <f>Rozpocet!D34</f>
        <v>2</v>
      </c>
      <c r="B16" s="28" t="str">
        <f>Rozpocet!E34</f>
        <v>Oprava vápenocementových omítek do 50% - uchazeč doplní jednu cenu za položky (P.Č) 1 až 17 a bere na vědomí, že cena obsahuje všechny tyto činnosti včetně materiálu</v>
      </c>
      <c r="C16" s="29">
        <f>Rozpocet!I34</f>
        <v>0</v>
      </c>
      <c r="D16" s="30" t="e">
        <f>Rozpocet!#REF!</f>
        <v>#REF!</v>
      </c>
      <c r="E16" s="30" t="e">
        <f>Rozpocet!#REF!</f>
        <v>#REF!</v>
      </c>
    </row>
    <row r="17" spans="1:5" s="22" customFormat="1" ht="12.75" customHeight="1">
      <c r="A17" s="27">
        <f>Rozpocet!D53</f>
        <v>4</v>
      </c>
      <c r="B17" s="28" t="str">
        <f>Rozpocet!E53</f>
        <v>Oprava břízolitových omítek do 30% - uchazeč doplní jednu cenu za položky (P.Č) 1 až 17 a bere na vědomí, že cena obsahuje všechny tyto činnosti včetně materiálu</v>
      </c>
      <c r="C17" s="29">
        <f>Rozpocet!I53</f>
        <v>0</v>
      </c>
      <c r="D17" s="30" t="e">
        <f>Rozpocet!#REF!</f>
        <v>#REF!</v>
      </c>
      <c r="E17" s="30" t="e">
        <f>Rozpocet!#REF!</f>
        <v>#REF!</v>
      </c>
    </row>
    <row r="18" spans="1:5" s="22" customFormat="1" ht="12.75" customHeight="1">
      <c r="A18" s="27">
        <f>Rozpocet!D72</f>
        <v>5</v>
      </c>
      <c r="B18" s="28" t="str">
        <f>Rozpocet!E72</f>
        <v>Oprava břízolitových omítek do 50% - uchazeč doplní jednu cenu za položky (P.Č) 1 až 17 a bere na vědomí, že cena obsahuje všechny tyto činnosti včetně materiálu</v>
      </c>
      <c r="C18" s="29">
        <f>Rozpocet!I72</f>
        <v>0</v>
      </c>
      <c r="D18" s="30" t="e">
        <f>Rozpocet!#REF!</f>
        <v>#REF!</v>
      </c>
      <c r="E18" s="30" t="e">
        <f>Rozpocet!#REF!</f>
        <v>#REF!</v>
      </c>
    </row>
    <row r="19" spans="1:5" s="22" customFormat="1" ht="12.75" customHeight="1">
      <c r="A19" s="27">
        <f>Rozpocet!D91</f>
        <v>8</v>
      </c>
      <c r="B19" s="28" t="str">
        <f>Rozpocet!E91</f>
        <v>Demontáže a montáže okapových svodů - uchazeč doplní jednotkové ceny fo řádku 1 a 2 přičemž bere na vědomí, že je v těchto položkách zahrnut i položky 3 až 7</v>
      </c>
      <c r="C19" s="29">
        <f>Rozpocet!I91</f>
        <v>0</v>
      </c>
      <c r="D19" s="30" t="e">
        <f>Rozpocet!#REF!</f>
        <v>#REF!</v>
      </c>
      <c r="E19" s="30" t="e">
        <f>Rozpocet!#REF!</f>
        <v>#REF!</v>
      </c>
    </row>
    <row r="20" spans="1:5" s="22" customFormat="1" ht="12.75" customHeight="1">
      <c r="A20" s="23" t="str">
        <f>Rozpocet!D100</f>
        <v>HSV</v>
      </c>
      <c r="B20" s="67" t="str">
        <f>Rozpocet!E100</f>
        <v xml:space="preserve"> </v>
      </c>
      <c r="C20" s="25"/>
      <c r="D20" s="26" t="e">
        <f>Rozpocet!K109</f>
        <v>#REF!</v>
      </c>
      <c r="E20" s="26" t="e">
        <f>Rozpocet!M109</f>
        <v>#REF!</v>
      </c>
    </row>
    <row r="21" spans="1:5" s="22" customFormat="1" ht="21.75" customHeight="1">
      <c r="A21" s="27">
        <f>Rozpocet!D101</f>
        <v>1</v>
      </c>
      <c r="B21" s="66" t="str">
        <f>Rozpocet!E101</f>
        <v>Stěrka vnějších stěn, vč. armovací tkaniny s povrchovou úpravou tenkovrstvou silikonovou omítkou - uchazeč doplní jednu cenu za položky (P.Č) 9 až -11 a 19</v>
      </c>
      <c r="C21" s="29">
        <f>Rozpocet!I101</f>
        <v>0</v>
      </c>
      <c r="D21" s="30" t="e">
        <f>Rozpocet!#REF!</f>
        <v>#REF!</v>
      </c>
      <c r="E21" s="30" t="e">
        <f>Rozpocet!#REF!</f>
        <v>#REF!</v>
      </c>
    </row>
    <row r="22" spans="1:5" s="22" customFormat="1" ht="12.75" customHeight="1">
      <c r="A22" s="27">
        <f>Rozpocet!D107</f>
        <v>2</v>
      </c>
      <c r="B22" s="66" t="str">
        <f>Rozpocet!E107</f>
        <v>Fasádní nátěr</v>
      </c>
      <c r="C22" s="29">
        <f>Rozpocet!I107</f>
        <v>0</v>
      </c>
      <c r="D22" s="30" t="e">
        <f>Rozpocet!#REF!</f>
        <v>#REF!</v>
      </c>
      <c r="E22" s="30" t="e">
        <f>Rozpocet!#REF!</f>
        <v>#REF!</v>
      </c>
    </row>
    <row r="23" spans="1:5" ht="12.75" customHeight="1">
      <c r="B23" s="66" t="s">
        <v>130</v>
      </c>
      <c r="C23" s="74">
        <f>SUM(C15:C22)</f>
        <v>0</v>
      </c>
    </row>
    <row r="25" spans="1:5" ht="12.75" customHeight="1">
      <c r="B25" s="71"/>
    </row>
    <row r="26" spans="1:5" ht="12.75" customHeight="1">
      <c r="B26" s="71"/>
    </row>
  </sheetData>
  <sheetProtection password="CC3D" sheet="1" objects="1" scenarios="1"/>
  <printOptions horizontalCentered="1"/>
  <pageMargins left="1.1023621559143066" right="1.1023621559143066" top="0.78740155696868896" bottom="0.78740155696868896" header="0" footer="0"/>
  <pageSetup paperSize="9" scale="97" fitToHeight="99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09"/>
  <sheetViews>
    <sheetView showGridLines="0" tabSelected="1" workbookViewId="0">
      <pane ySplit="13" topLeftCell="A14" activePane="bottomLeft" state="frozenSplit"/>
      <selection pane="bottomLeft" activeCell="W29" sqref="W29"/>
    </sheetView>
  </sheetViews>
  <sheetFormatPr defaultColWidth="9.140625" defaultRowHeight="11.25" customHeight="1"/>
  <cols>
    <col min="1" max="1" width="5.5703125" style="2" customWidth="1"/>
    <col min="2" max="2" width="4.42578125" style="2" customWidth="1"/>
    <col min="3" max="3" width="4.7109375" style="2" customWidth="1"/>
    <col min="4" max="4" width="12.7109375" style="2" customWidth="1"/>
    <col min="5" max="5" width="55.5703125" style="2" customWidth="1"/>
    <col min="6" max="6" width="4.7109375" style="2" customWidth="1"/>
    <col min="7" max="7" width="9.85546875" style="2" customWidth="1"/>
    <col min="8" max="8" width="9.7109375" style="2" customWidth="1"/>
    <col min="9" max="9" width="13.5703125" style="2" customWidth="1"/>
    <col min="10" max="10" width="10.5703125" style="2" hidden="1" customWidth="1"/>
    <col min="11" max="11" width="10.85546875" style="2" hidden="1" customWidth="1"/>
    <col min="12" max="12" width="9.7109375" style="2" hidden="1" customWidth="1"/>
    <col min="13" max="13" width="11.5703125" style="2" hidden="1" customWidth="1"/>
    <col min="14" max="14" width="5.28515625" style="2" customWidth="1"/>
    <col min="15" max="15" width="7" style="2" hidden="1" customWidth="1"/>
    <col min="16" max="16" width="7.28515625" style="2" hidden="1" customWidth="1"/>
    <col min="17" max="19" width="9.140625" style="2" hidden="1" customWidth="1"/>
    <col min="20" max="20" width="0" style="2" hidden="1" customWidth="1"/>
    <col min="21" max="16384" width="9.140625" style="2"/>
  </cols>
  <sheetData>
    <row r="1" spans="1:22" ht="18" customHeight="1">
      <c r="A1" s="4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  <c r="P1" s="36"/>
      <c r="Q1" s="35"/>
      <c r="R1" s="35"/>
      <c r="S1" s="35"/>
      <c r="T1" s="35"/>
      <c r="V1" s="75" t="s">
        <v>131</v>
      </c>
    </row>
    <row r="2" spans="1:22" ht="11.25" customHeight="1">
      <c r="A2" s="6" t="s">
        <v>5</v>
      </c>
      <c r="B2" s="7"/>
      <c r="C2" s="7" t="str">
        <f>Rekapitulace!B2</f>
        <v>VOP CZ, s. p. - Oprava fasád</v>
      </c>
      <c r="D2" s="7"/>
      <c r="E2" s="7"/>
      <c r="F2" s="7"/>
      <c r="G2" s="7"/>
      <c r="H2" s="7"/>
      <c r="I2" s="7"/>
      <c r="J2" s="7"/>
      <c r="K2" s="7"/>
      <c r="L2" s="35"/>
      <c r="M2" s="35"/>
      <c r="N2" s="35"/>
      <c r="O2" s="36"/>
      <c r="P2" s="36"/>
      <c r="Q2" s="35"/>
      <c r="R2" s="35"/>
      <c r="S2" s="35"/>
      <c r="T2" s="35"/>
    </row>
    <row r="3" spans="1:22" ht="11.25" customHeight="1">
      <c r="A3" s="6" t="s">
        <v>6</v>
      </c>
      <c r="B3" s="7"/>
      <c r="C3" s="7"/>
      <c r="D3" s="7"/>
      <c r="E3" s="7"/>
      <c r="F3" s="7"/>
      <c r="G3" s="7"/>
      <c r="H3" s="7"/>
      <c r="I3" s="7"/>
      <c r="J3" s="7"/>
      <c r="K3" s="7"/>
      <c r="L3" s="35"/>
      <c r="M3" s="35"/>
      <c r="N3" s="35"/>
      <c r="O3" s="36"/>
      <c r="P3" s="36"/>
      <c r="Q3" s="35"/>
      <c r="R3" s="35"/>
      <c r="S3" s="35"/>
      <c r="T3" s="35"/>
    </row>
    <row r="4" spans="1:22" ht="11.25" customHeight="1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35"/>
      <c r="M4" s="35"/>
      <c r="N4" s="35"/>
      <c r="O4" s="36"/>
      <c r="P4" s="36"/>
      <c r="Q4" s="35"/>
      <c r="R4" s="35"/>
      <c r="S4" s="35"/>
      <c r="T4" s="35"/>
    </row>
    <row r="5" spans="1:22" ht="11.25" customHeight="1">
      <c r="A5" s="7" t="s">
        <v>19</v>
      </c>
      <c r="B5" s="7"/>
      <c r="C5" s="7"/>
      <c r="D5" s="7"/>
      <c r="E5" s="7"/>
      <c r="F5" s="7"/>
      <c r="G5" s="7"/>
      <c r="H5" s="7"/>
      <c r="I5" s="7"/>
      <c r="J5" s="7"/>
      <c r="K5" s="7"/>
      <c r="L5" s="35"/>
      <c r="M5" s="35"/>
      <c r="N5" s="35"/>
      <c r="O5" s="36"/>
      <c r="P5" s="36"/>
      <c r="Q5" s="35"/>
      <c r="R5" s="35"/>
      <c r="S5" s="35"/>
      <c r="T5" s="35"/>
    </row>
    <row r="6" spans="1:22" ht="6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35"/>
      <c r="M6" s="35"/>
      <c r="N6" s="35"/>
      <c r="O6" s="36"/>
      <c r="P6" s="36"/>
      <c r="Q6" s="35"/>
      <c r="R6" s="35"/>
      <c r="S6" s="35"/>
      <c r="T6" s="35"/>
    </row>
    <row r="7" spans="1:22" ht="11.25" customHeight="1">
      <c r="A7" s="7" t="s">
        <v>9</v>
      </c>
      <c r="B7" s="7"/>
      <c r="C7" s="7"/>
      <c r="D7" s="7"/>
      <c r="E7" s="7"/>
      <c r="F7" s="7"/>
      <c r="G7" s="7"/>
      <c r="H7" s="7"/>
      <c r="I7" s="7"/>
      <c r="J7" s="7"/>
      <c r="K7" s="7"/>
      <c r="L7" s="35"/>
      <c r="M7" s="35"/>
      <c r="N7" s="35"/>
      <c r="O7" s="36"/>
      <c r="P7" s="36"/>
      <c r="Q7" s="35"/>
      <c r="R7" s="35"/>
      <c r="S7" s="35"/>
      <c r="T7" s="35"/>
    </row>
    <row r="8" spans="1:22" ht="11.25" customHeight="1">
      <c r="A8" s="7" t="s">
        <v>10</v>
      </c>
      <c r="B8" s="7"/>
      <c r="C8" s="7"/>
      <c r="D8" s="7"/>
      <c r="E8" s="7"/>
      <c r="F8" s="7"/>
      <c r="G8" s="7"/>
      <c r="H8" s="7"/>
      <c r="I8" s="7"/>
      <c r="J8" s="7"/>
      <c r="K8" s="7"/>
      <c r="L8" s="35"/>
      <c r="M8" s="35"/>
      <c r="N8" s="35"/>
      <c r="O8" s="36"/>
      <c r="P8" s="36"/>
      <c r="Q8" s="35"/>
      <c r="R8" s="35"/>
      <c r="S8" s="35"/>
      <c r="T8" s="35"/>
    </row>
    <row r="9" spans="1:22" ht="11.25" customHeight="1">
      <c r="A9" s="7" t="s">
        <v>11</v>
      </c>
      <c r="B9" s="7"/>
      <c r="C9" s="7" t="s">
        <v>0</v>
      </c>
      <c r="D9" s="7"/>
      <c r="E9" s="7"/>
      <c r="F9" s="7"/>
      <c r="G9" s="7"/>
      <c r="H9" s="7"/>
      <c r="I9" s="7"/>
      <c r="J9" s="7"/>
      <c r="K9" s="7"/>
      <c r="L9" s="35"/>
      <c r="M9" s="35"/>
      <c r="N9" s="35"/>
      <c r="O9" s="36"/>
      <c r="P9" s="36"/>
      <c r="Q9" s="35"/>
      <c r="R9" s="35"/>
      <c r="S9" s="35"/>
      <c r="T9" s="35"/>
    </row>
    <row r="10" spans="1:22" ht="5.25" customHeight="1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6"/>
      <c r="P10" s="36"/>
      <c r="Q10" s="35"/>
      <c r="R10" s="35"/>
      <c r="S10" s="35"/>
      <c r="T10" s="35"/>
    </row>
    <row r="11" spans="1:22" ht="21.75" customHeight="1">
      <c r="A11" s="11" t="s">
        <v>20</v>
      </c>
      <c r="B11" s="12" t="s">
        <v>21</v>
      </c>
      <c r="C11" s="12" t="s">
        <v>22</v>
      </c>
      <c r="D11" s="12" t="s">
        <v>23</v>
      </c>
      <c r="E11" s="12" t="s">
        <v>13</v>
      </c>
      <c r="F11" s="12" t="s">
        <v>24</v>
      </c>
      <c r="G11" s="12" t="s">
        <v>25</v>
      </c>
      <c r="H11" s="12" t="s">
        <v>26</v>
      </c>
      <c r="I11" s="12" t="s">
        <v>14</v>
      </c>
      <c r="J11" s="12" t="s">
        <v>27</v>
      </c>
      <c r="K11" s="12" t="s">
        <v>15</v>
      </c>
      <c r="L11" s="12" t="s">
        <v>28</v>
      </c>
      <c r="M11" s="12" t="s">
        <v>29</v>
      </c>
      <c r="N11" s="12" t="s">
        <v>30</v>
      </c>
      <c r="O11" s="37" t="s">
        <v>31</v>
      </c>
      <c r="P11" s="38" t="s">
        <v>32</v>
      </c>
      <c r="Q11" s="12"/>
      <c r="R11" s="12"/>
      <c r="S11" s="12"/>
      <c r="T11" s="39" t="s">
        <v>33</v>
      </c>
      <c r="U11" s="40"/>
    </row>
    <row r="12" spans="1:22" ht="11.25" customHeight="1">
      <c r="A12" s="15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  <c r="I12" s="16">
        <v>9</v>
      </c>
      <c r="J12" s="16"/>
      <c r="K12" s="16"/>
      <c r="L12" s="16"/>
      <c r="M12" s="16"/>
      <c r="N12" s="16">
        <v>10</v>
      </c>
      <c r="O12" s="41">
        <v>11</v>
      </c>
      <c r="P12" s="42">
        <v>12</v>
      </c>
      <c r="Q12" s="16"/>
      <c r="R12" s="16"/>
      <c r="S12" s="16"/>
      <c r="T12" s="43">
        <v>11</v>
      </c>
      <c r="U12" s="40"/>
    </row>
    <row r="13" spans="1:22" ht="3.75" customHeight="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44"/>
      <c r="Q13" s="35"/>
      <c r="R13" s="35"/>
      <c r="S13" s="35"/>
      <c r="T13" s="35"/>
    </row>
    <row r="14" spans="1:22" s="22" customFormat="1" ht="12.75" customHeight="1">
      <c r="A14" s="45"/>
      <c r="B14" s="46" t="s">
        <v>3</v>
      </c>
      <c r="C14" s="45"/>
      <c r="D14" s="45" t="s">
        <v>1</v>
      </c>
      <c r="E14" s="69" t="s">
        <v>125</v>
      </c>
      <c r="F14" s="45"/>
      <c r="G14" s="45"/>
      <c r="H14" s="45"/>
      <c r="I14" s="47"/>
      <c r="J14" s="45"/>
      <c r="K14" s="48" t="e">
        <f>K15+#REF!</f>
        <v>#VALUE!</v>
      </c>
      <c r="L14" s="45"/>
      <c r="M14" s="48" t="e">
        <f>M15+#REF!</f>
        <v>#VALUE!</v>
      </c>
      <c r="N14" s="45"/>
      <c r="P14" s="24" t="s">
        <v>34</v>
      </c>
    </row>
    <row r="15" spans="1:22" s="22" customFormat="1" ht="54.75" customHeight="1">
      <c r="B15" s="27" t="s">
        <v>3</v>
      </c>
      <c r="D15" s="28">
        <v>1</v>
      </c>
      <c r="E15" s="77" t="s">
        <v>132</v>
      </c>
      <c r="G15" s="76">
        <v>342</v>
      </c>
      <c r="H15" s="79"/>
      <c r="I15" s="29">
        <f>G15*H15</f>
        <v>0</v>
      </c>
      <c r="K15" s="30" t="e">
        <f>SUM(K16:K90)</f>
        <v>#VALUE!</v>
      </c>
      <c r="M15" s="30" t="e">
        <f>SUM(M16:M90)</f>
        <v>#VALUE!</v>
      </c>
      <c r="P15" s="28" t="s">
        <v>35</v>
      </c>
    </row>
    <row r="16" spans="1:22" s="3" customFormat="1" ht="13.5" customHeight="1">
      <c r="A16" s="49">
        <v>1</v>
      </c>
      <c r="B16" s="49" t="s">
        <v>36</v>
      </c>
      <c r="C16" s="49" t="s">
        <v>37</v>
      </c>
      <c r="D16" s="50" t="s">
        <v>42</v>
      </c>
      <c r="E16" s="51" t="s">
        <v>43</v>
      </c>
      <c r="F16" s="49" t="s">
        <v>38</v>
      </c>
      <c r="G16" s="52"/>
      <c r="H16" s="53"/>
      <c r="I16" s="53">
        <f t="shared" ref="I16:I32" si="0">ROUND(G16*H16,2)</f>
        <v>0</v>
      </c>
      <c r="J16" s="54">
        <v>1.4E-3</v>
      </c>
      <c r="K16" s="52">
        <f t="shared" ref="K16:K32" si="1">G16*J16</f>
        <v>0</v>
      </c>
      <c r="L16" s="54">
        <v>0</v>
      </c>
      <c r="M16" s="52">
        <f t="shared" ref="M16:M32" si="2">G16*L16</f>
        <v>0</v>
      </c>
      <c r="N16" s="55">
        <v>21</v>
      </c>
      <c r="O16" s="56">
        <v>4</v>
      </c>
      <c r="P16" s="3" t="s">
        <v>39</v>
      </c>
    </row>
    <row r="17" spans="1:16" s="3" customFormat="1" ht="13.5" customHeight="1">
      <c r="A17" s="49">
        <f t="shared" ref="A17:A32" si="3">A16+1</f>
        <v>2</v>
      </c>
      <c r="B17" s="49" t="s">
        <v>36</v>
      </c>
      <c r="C17" s="49" t="s">
        <v>40</v>
      </c>
      <c r="D17" s="50" t="s">
        <v>56</v>
      </c>
      <c r="E17" s="51" t="s">
        <v>57</v>
      </c>
      <c r="F17" s="49" t="s">
        <v>38</v>
      </c>
      <c r="G17" s="73" t="s">
        <v>133</v>
      </c>
      <c r="H17" s="53"/>
      <c r="I17" s="53">
        <v>0</v>
      </c>
      <c r="J17" s="54">
        <v>1.146E-2</v>
      </c>
      <c r="K17" s="52" t="e">
        <f t="shared" si="1"/>
        <v>#VALUE!</v>
      </c>
      <c r="L17" s="54">
        <v>0</v>
      </c>
      <c r="M17" s="52" t="e">
        <f t="shared" si="2"/>
        <v>#VALUE!</v>
      </c>
      <c r="N17" s="55">
        <v>21</v>
      </c>
      <c r="O17" s="56">
        <v>4</v>
      </c>
      <c r="P17" s="3" t="s">
        <v>39</v>
      </c>
    </row>
    <row r="18" spans="1:16" s="3" customFormat="1" ht="13.5" customHeight="1">
      <c r="A18" s="49">
        <f t="shared" si="3"/>
        <v>3</v>
      </c>
      <c r="B18" s="49" t="s">
        <v>36</v>
      </c>
      <c r="C18" s="49" t="s">
        <v>37</v>
      </c>
      <c r="D18" s="50" t="s">
        <v>69</v>
      </c>
      <c r="E18" s="51" t="s">
        <v>70</v>
      </c>
      <c r="F18" s="49" t="s">
        <v>38</v>
      </c>
      <c r="G18" s="52"/>
      <c r="H18" s="53"/>
      <c r="I18" s="53">
        <f t="shared" si="0"/>
        <v>0</v>
      </c>
      <c r="J18" s="54">
        <v>1.2E-4</v>
      </c>
      <c r="K18" s="52">
        <f t="shared" si="1"/>
        <v>0</v>
      </c>
      <c r="L18" s="54">
        <v>0</v>
      </c>
      <c r="M18" s="52">
        <f t="shared" si="2"/>
        <v>0</v>
      </c>
      <c r="N18" s="55">
        <v>21</v>
      </c>
      <c r="O18" s="56">
        <v>4</v>
      </c>
      <c r="P18" s="3" t="s">
        <v>39</v>
      </c>
    </row>
    <row r="19" spans="1:16" s="3" customFormat="1" ht="13.5" customHeight="1">
      <c r="A19" s="49">
        <f t="shared" si="3"/>
        <v>4</v>
      </c>
      <c r="B19" s="49" t="s">
        <v>36</v>
      </c>
      <c r="C19" s="49" t="s">
        <v>37</v>
      </c>
      <c r="D19" s="50" t="s">
        <v>71</v>
      </c>
      <c r="E19" s="51" t="s">
        <v>72</v>
      </c>
      <c r="F19" s="49" t="s">
        <v>38</v>
      </c>
      <c r="G19" s="52"/>
      <c r="H19" s="53"/>
      <c r="I19" s="53">
        <f t="shared" si="0"/>
        <v>0</v>
      </c>
      <c r="J19" s="54">
        <v>1.2E-4</v>
      </c>
      <c r="K19" s="52">
        <f t="shared" si="1"/>
        <v>0</v>
      </c>
      <c r="L19" s="54">
        <v>0</v>
      </c>
      <c r="M19" s="52">
        <f t="shared" si="2"/>
        <v>0</v>
      </c>
      <c r="N19" s="55">
        <v>21</v>
      </c>
      <c r="O19" s="56">
        <v>4</v>
      </c>
      <c r="P19" s="3" t="s">
        <v>39</v>
      </c>
    </row>
    <row r="20" spans="1:16" s="3" customFormat="1" ht="13.5" customHeight="1">
      <c r="A20" s="49">
        <f t="shared" si="3"/>
        <v>5</v>
      </c>
      <c r="B20" s="49" t="s">
        <v>36</v>
      </c>
      <c r="C20" s="49" t="s">
        <v>40</v>
      </c>
      <c r="D20" s="50" t="s">
        <v>73</v>
      </c>
      <c r="E20" s="51" t="s">
        <v>74</v>
      </c>
      <c r="F20" s="49" t="s">
        <v>38</v>
      </c>
      <c r="G20" s="52"/>
      <c r="H20" s="53"/>
      <c r="I20" s="53">
        <f t="shared" si="0"/>
        <v>0</v>
      </c>
      <c r="J20" s="54">
        <v>0</v>
      </c>
      <c r="K20" s="52">
        <f t="shared" si="1"/>
        <v>0</v>
      </c>
      <c r="L20" s="54">
        <v>0</v>
      </c>
      <c r="M20" s="52">
        <f t="shared" si="2"/>
        <v>0</v>
      </c>
      <c r="N20" s="55">
        <v>21</v>
      </c>
      <c r="O20" s="56">
        <v>4</v>
      </c>
      <c r="P20" s="3" t="s">
        <v>39</v>
      </c>
    </row>
    <row r="21" spans="1:16" s="3" customFormat="1" ht="24" customHeight="1">
      <c r="A21" s="49">
        <f t="shared" si="3"/>
        <v>6</v>
      </c>
      <c r="B21" s="49" t="s">
        <v>36</v>
      </c>
      <c r="C21" s="49" t="s">
        <v>75</v>
      </c>
      <c r="D21" s="50" t="s">
        <v>76</v>
      </c>
      <c r="E21" s="51" t="s">
        <v>77</v>
      </c>
      <c r="F21" s="49" t="s">
        <v>38</v>
      </c>
      <c r="G21" s="52"/>
      <c r="H21" s="53"/>
      <c r="I21" s="53">
        <f t="shared" si="0"/>
        <v>0</v>
      </c>
      <c r="J21" s="54">
        <v>0</v>
      </c>
      <c r="K21" s="52">
        <f t="shared" si="1"/>
        <v>0</v>
      </c>
      <c r="L21" s="54">
        <v>0</v>
      </c>
      <c r="M21" s="52">
        <f t="shared" si="2"/>
        <v>0</v>
      </c>
      <c r="N21" s="55">
        <v>21</v>
      </c>
      <c r="O21" s="56">
        <v>4</v>
      </c>
      <c r="P21" s="3" t="s">
        <v>39</v>
      </c>
    </row>
    <row r="22" spans="1:16" s="3" customFormat="1" ht="24" customHeight="1">
      <c r="A22" s="49">
        <f t="shared" si="3"/>
        <v>7</v>
      </c>
      <c r="B22" s="49" t="s">
        <v>36</v>
      </c>
      <c r="C22" s="49" t="s">
        <v>75</v>
      </c>
      <c r="D22" s="50" t="s">
        <v>78</v>
      </c>
      <c r="E22" s="51" t="s">
        <v>122</v>
      </c>
      <c r="F22" s="49" t="s">
        <v>38</v>
      </c>
      <c r="G22" s="52"/>
      <c r="H22" s="53"/>
      <c r="I22" s="53">
        <f t="shared" si="0"/>
        <v>0</v>
      </c>
      <c r="J22" s="54">
        <v>0</v>
      </c>
      <c r="K22" s="52">
        <f t="shared" si="1"/>
        <v>0</v>
      </c>
      <c r="L22" s="54">
        <v>0</v>
      </c>
      <c r="M22" s="52">
        <f t="shared" si="2"/>
        <v>0</v>
      </c>
      <c r="N22" s="55">
        <v>21</v>
      </c>
      <c r="O22" s="56">
        <v>4</v>
      </c>
      <c r="P22" s="3" t="s">
        <v>39</v>
      </c>
    </row>
    <row r="23" spans="1:16" s="3" customFormat="1" ht="24" customHeight="1">
      <c r="A23" s="49">
        <f t="shared" si="3"/>
        <v>8</v>
      </c>
      <c r="B23" s="49" t="s">
        <v>36</v>
      </c>
      <c r="C23" s="49" t="s">
        <v>75</v>
      </c>
      <c r="D23" s="50" t="s">
        <v>79</v>
      </c>
      <c r="E23" s="51" t="s">
        <v>80</v>
      </c>
      <c r="F23" s="49" t="s">
        <v>38</v>
      </c>
      <c r="G23" s="52"/>
      <c r="H23" s="53"/>
      <c r="I23" s="53">
        <f t="shared" si="0"/>
        <v>0</v>
      </c>
      <c r="J23" s="54">
        <v>0</v>
      </c>
      <c r="K23" s="52">
        <f t="shared" si="1"/>
        <v>0</v>
      </c>
      <c r="L23" s="54">
        <v>0</v>
      </c>
      <c r="M23" s="52">
        <f t="shared" si="2"/>
        <v>0</v>
      </c>
      <c r="N23" s="55">
        <v>21</v>
      </c>
      <c r="O23" s="56">
        <v>4</v>
      </c>
      <c r="P23" s="3" t="s">
        <v>39</v>
      </c>
    </row>
    <row r="24" spans="1:16" s="3" customFormat="1" ht="13.5" customHeight="1">
      <c r="A24" s="49">
        <f t="shared" si="3"/>
        <v>9</v>
      </c>
      <c r="B24" s="49" t="s">
        <v>36</v>
      </c>
      <c r="C24" s="49" t="s">
        <v>75</v>
      </c>
      <c r="D24" s="50" t="s">
        <v>81</v>
      </c>
      <c r="E24" s="51" t="s">
        <v>82</v>
      </c>
      <c r="F24" s="49" t="s">
        <v>38</v>
      </c>
      <c r="G24" s="52"/>
      <c r="H24" s="53"/>
      <c r="I24" s="53">
        <f t="shared" si="0"/>
        <v>0</v>
      </c>
      <c r="J24" s="54">
        <v>0</v>
      </c>
      <c r="K24" s="52">
        <f t="shared" si="1"/>
        <v>0</v>
      </c>
      <c r="L24" s="54">
        <v>0</v>
      </c>
      <c r="M24" s="52">
        <f t="shared" si="2"/>
        <v>0</v>
      </c>
      <c r="N24" s="55">
        <v>21</v>
      </c>
      <c r="O24" s="56">
        <v>4</v>
      </c>
      <c r="P24" s="3" t="s">
        <v>39</v>
      </c>
    </row>
    <row r="25" spans="1:16" s="3" customFormat="1" ht="13.5" customHeight="1">
      <c r="A25" s="49">
        <f t="shared" si="3"/>
        <v>10</v>
      </c>
      <c r="B25" s="49" t="s">
        <v>36</v>
      </c>
      <c r="C25" s="49" t="s">
        <v>75</v>
      </c>
      <c r="D25" s="50" t="s">
        <v>83</v>
      </c>
      <c r="E25" s="51" t="s">
        <v>123</v>
      </c>
      <c r="F25" s="49" t="s">
        <v>38</v>
      </c>
      <c r="G25" s="52"/>
      <c r="H25" s="53"/>
      <c r="I25" s="53">
        <f t="shared" si="0"/>
        <v>0</v>
      </c>
      <c r="J25" s="54">
        <v>0</v>
      </c>
      <c r="K25" s="52">
        <f t="shared" si="1"/>
        <v>0</v>
      </c>
      <c r="L25" s="54">
        <v>0</v>
      </c>
      <c r="M25" s="52">
        <f t="shared" si="2"/>
        <v>0</v>
      </c>
      <c r="N25" s="55">
        <v>21</v>
      </c>
      <c r="O25" s="56">
        <v>4</v>
      </c>
      <c r="P25" s="3" t="s">
        <v>39</v>
      </c>
    </row>
    <row r="26" spans="1:16" s="3" customFormat="1" ht="13.5" customHeight="1">
      <c r="A26" s="49">
        <f t="shared" si="3"/>
        <v>11</v>
      </c>
      <c r="B26" s="49" t="s">
        <v>36</v>
      </c>
      <c r="C26" s="49" t="s">
        <v>75</v>
      </c>
      <c r="D26" s="50" t="s">
        <v>84</v>
      </c>
      <c r="E26" s="51" t="s">
        <v>85</v>
      </c>
      <c r="F26" s="49" t="s">
        <v>38</v>
      </c>
      <c r="G26" s="52"/>
      <c r="H26" s="53"/>
      <c r="I26" s="53">
        <f t="shared" si="0"/>
        <v>0</v>
      </c>
      <c r="J26" s="54">
        <v>0</v>
      </c>
      <c r="K26" s="52">
        <f t="shared" si="1"/>
        <v>0</v>
      </c>
      <c r="L26" s="54">
        <v>0</v>
      </c>
      <c r="M26" s="52">
        <f t="shared" si="2"/>
        <v>0</v>
      </c>
      <c r="N26" s="55">
        <v>21</v>
      </c>
      <c r="O26" s="56">
        <v>4</v>
      </c>
      <c r="P26" s="3" t="s">
        <v>39</v>
      </c>
    </row>
    <row r="27" spans="1:16" s="3" customFormat="1" ht="13.5" customHeight="1">
      <c r="A27" s="49">
        <f t="shared" si="3"/>
        <v>12</v>
      </c>
      <c r="B27" s="49" t="s">
        <v>36</v>
      </c>
      <c r="C27" s="49" t="s">
        <v>86</v>
      </c>
      <c r="D27" s="50" t="s">
        <v>87</v>
      </c>
      <c r="E27" s="51" t="s">
        <v>88</v>
      </c>
      <c r="F27" s="49" t="s">
        <v>38</v>
      </c>
      <c r="G27" s="52"/>
      <c r="H27" s="53"/>
      <c r="I27" s="53">
        <f t="shared" si="0"/>
        <v>0</v>
      </c>
      <c r="J27" s="54">
        <v>0</v>
      </c>
      <c r="K27" s="52">
        <f t="shared" si="1"/>
        <v>0</v>
      </c>
      <c r="L27" s="54">
        <v>1.6E-2</v>
      </c>
      <c r="M27" s="52">
        <f t="shared" si="2"/>
        <v>0</v>
      </c>
      <c r="N27" s="55">
        <v>21</v>
      </c>
      <c r="O27" s="56">
        <v>4</v>
      </c>
      <c r="P27" s="3" t="s">
        <v>39</v>
      </c>
    </row>
    <row r="28" spans="1:16" s="3" customFormat="1" ht="13.5" customHeight="1">
      <c r="A28" s="49">
        <f>A27+1</f>
        <v>13</v>
      </c>
      <c r="B28" s="49" t="s">
        <v>36</v>
      </c>
      <c r="C28" s="49" t="s">
        <v>86</v>
      </c>
      <c r="D28" s="50" t="s">
        <v>95</v>
      </c>
      <c r="E28" s="51" t="s">
        <v>96</v>
      </c>
      <c r="F28" s="49" t="s">
        <v>97</v>
      </c>
      <c r="G28" s="52"/>
      <c r="H28" s="53"/>
      <c r="I28" s="53">
        <f t="shared" si="0"/>
        <v>0</v>
      </c>
      <c r="J28" s="54">
        <v>0</v>
      </c>
      <c r="K28" s="52">
        <f t="shared" si="1"/>
        <v>0</v>
      </c>
      <c r="L28" s="54">
        <v>0</v>
      </c>
      <c r="M28" s="52">
        <f t="shared" si="2"/>
        <v>0</v>
      </c>
      <c r="N28" s="55">
        <v>21</v>
      </c>
      <c r="O28" s="56">
        <v>4</v>
      </c>
      <c r="P28" s="3" t="s">
        <v>41</v>
      </c>
    </row>
    <row r="29" spans="1:16" s="3" customFormat="1" ht="24" customHeight="1">
      <c r="A29" s="49">
        <f t="shared" si="3"/>
        <v>14</v>
      </c>
      <c r="B29" s="49" t="s">
        <v>36</v>
      </c>
      <c r="C29" s="49" t="s">
        <v>86</v>
      </c>
      <c r="D29" s="50" t="s">
        <v>98</v>
      </c>
      <c r="E29" s="51" t="s">
        <v>99</v>
      </c>
      <c r="F29" s="49" t="s">
        <v>97</v>
      </c>
      <c r="G29" s="52"/>
      <c r="H29" s="53"/>
      <c r="I29" s="53">
        <f t="shared" si="0"/>
        <v>0</v>
      </c>
      <c r="J29" s="54">
        <v>0</v>
      </c>
      <c r="K29" s="52">
        <f t="shared" si="1"/>
        <v>0</v>
      </c>
      <c r="L29" s="54">
        <v>0</v>
      </c>
      <c r="M29" s="52">
        <f t="shared" si="2"/>
        <v>0</v>
      </c>
      <c r="N29" s="55">
        <v>21</v>
      </c>
      <c r="O29" s="56">
        <v>4</v>
      </c>
      <c r="P29" s="3" t="s">
        <v>41</v>
      </c>
    </row>
    <row r="30" spans="1:16" s="3" customFormat="1" ht="13.5" customHeight="1">
      <c r="A30" s="49">
        <f t="shared" si="3"/>
        <v>15</v>
      </c>
      <c r="B30" s="49" t="s">
        <v>36</v>
      </c>
      <c r="C30" s="49" t="s">
        <v>86</v>
      </c>
      <c r="D30" s="50" t="s">
        <v>100</v>
      </c>
      <c r="E30" s="51" t="s">
        <v>101</v>
      </c>
      <c r="F30" s="49" t="s">
        <v>97</v>
      </c>
      <c r="G30" s="52"/>
      <c r="H30" s="53"/>
      <c r="I30" s="53">
        <f t="shared" si="0"/>
        <v>0</v>
      </c>
      <c r="J30" s="54">
        <v>0</v>
      </c>
      <c r="K30" s="52">
        <f t="shared" si="1"/>
        <v>0</v>
      </c>
      <c r="L30" s="54">
        <v>0</v>
      </c>
      <c r="M30" s="52">
        <f t="shared" si="2"/>
        <v>0</v>
      </c>
      <c r="N30" s="55">
        <v>21</v>
      </c>
      <c r="O30" s="56">
        <v>4</v>
      </c>
      <c r="P30" s="3" t="s">
        <v>41</v>
      </c>
    </row>
    <row r="31" spans="1:16" s="3" customFormat="1" ht="13.5" customHeight="1">
      <c r="A31" s="49">
        <f t="shared" si="3"/>
        <v>16</v>
      </c>
      <c r="B31" s="49" t="s">
        <v>36</v>
      </c>
      <c r="C31" s="49" t="s">
        <v>86</v>
      </c>
      <c r="D31" s="50" t="s">
        <v>102</v>
      </c>
      <c r="E31" s="51" t="s">
        <v>103</v>
      </c>
      <c r="F31" s="49" t="s">
        <v>97</v>
      </c>
      <c r="G31" s="52"/>
      <c r="H31" s="53"/>
      <c r="I31" s="53">
        <f t="shared" si="0"/>
        <v>0</v>
      </c>
      <c r="J31" s="54">
        <v>0</v>
      </c>
      <c r="K31" s="52">
        <f t="shared" si="1"/>
        <v>0</v>
      </c>
      <c r="L31" s="54">
        <v>0</v>
      </c>
      <c r="M31" s="52">
        <f t="shared" si="2"/>
        <v>0</v>
      </c>
      <c r="N31" s="55">
        <v>21</v>
      </c>
      <c r="O31" s="56">
        <v>4</v>
      </c>
      <c r="P31" s="3" t="s">
        <v>41</v>
      </c>
    </row>
    <row r="32" spans="1:16" s="3" customFormat="1" ht="13.5" customHeight="1">
      <c r="A32" s="49">
        <f t="shared" si="3"/>
        <v>17</v>
      </c>
      <c r="B32" s="49" t="s">
        <v>36</v>
      </c>
      <c r="C32" s="49" t="s">
        <v>37</v>
      </c>
      <c r="D32" s="50" t="s">
        <v>104</v>
      </c>
      <c r="E32" s="51" t="s">
        <v>105</v>
      </c>
      <c r="F32" s="49" t="s">
        <v>97</v>
      </c>
      <c r="G32" s="52"/>
      <c r="H32" s="53"/>
      <c r="I32" s="53">
        <f t="shared" si="0"/>
        <v>0</v>
      </c>
      <c r="J32" s="54">
        <v>0</v>
      </c>
      <c r="K32" s="52">
        <f t="shared" si="1"/>
        <v>0</v>
      </c>
      <c r="L32" s="54">
        <v>0</v>
      </c>
      <c r="M32" s="52">
        <f t="shared" si="2"/>
        <v>0</v>
      </c>
      <c r="N32" s="55">
        <v>21</v>
      </c>
      <c r="O32" s="56">
        <v>4</v>
      </c>
      <c r="P32" s="3" t="s">
        <v>41</v>
      </c>
    </row>
    <row r="33" spans="1:16" s="31" customFormat="1" ht="12.75" customHeight="1">
      <c r="E33" s="32" t="s">
        <v>17</v>
      </c>
      <c r="I33" s="33">
        <f>I15</f>
        <v>0</v>
      </c>
      <c r="K33" s="34" t="e">
        <f>#REF!+K24</f>
        <v>#REF!</v>
      </c>
      <c r="M33" s="34" t="e">
        <f>#REF!+M24</f>
        <v>#REF!</v>
      </c>
    </row>
    <row r="34" spans="1:16" s="22" customFormat="1" ht="39.75" customHeight="1">
      <c r="B34" s="27" t="s">
        <v>3</v>
      </c>
      <c r="D34" s="28">
        <v>2</v>
      </c>
      <c r="E34" s="77" t="s">
        <v>134</v>
      </c>
      <c r="G34" s="76">
        <v>5729</v>
      </c>
      <c r="H34" s="79"/>
      <c r="I34" s="29">
        <f>G34*H34</f>
        <v>0</v>
      </c>
      <c r="K34" s="30" t="e">
        <f>SUM(K35:K109)</f>
        <v>#VALUE!</v>
      </c>
      <c r="M34" s="30" t="e">
        <f>SUM(M35:M109)</f>
        <v>#VALUE!</v>
      </c>
      <c r="P34" s="28" t="s">
        <v>35</v>
      </c>
    </row>
    <row r="35" spans="1:16" s="3" customFormat="1" ht="13.5" customHeight="1">
      <c r="A35" s="49">
        <v>1</v>
      </c>
      <c r="B35" s="49" t="s">
        <v>36</v>
      </c>
      <c r="C35" s="49" t="s">
        <v>37</v>
      </c>
      <c r="D35" s="50" t="s">
        <v>42</v>
      </c>
      <c r="E35" s="51" t="s">
        <v>43</v>
      </c>
      <c r="F35" s="49" t="s">
        <v>38</v>
      </c>
      <c r="G35" s="52"/>
      <c r="H35" s="53"/>
      <c r="I35" s="53">
        <f t="shared" ref="I35:I51" si="4">ROUND(G35*H35,2)</f>
        <v>0</v>
      </c>
      <c r="J35" s="54">
        <v>1.4E-3</v>
      </c>
      <c r="K35" s="52">
        <f t="shared" ref="K35:K51" si="5">G35*J35</f>
        <v>0</v>
      </c>
      <c r="L35" s="54">
        <v>0</v>
      </c>
      <c r="M35" s="52">
        <f t="shared" ref="M35:M51" si="6">G35*L35</f>
        <v>0</v>
      </c>
      <c r="N35" s="55">
        <v>21</v>
      </c>
      <c r="O35" s="56">
        <v>4</v>
      </c>
      <c r="P35" s="3" t="s">
        <v>39</v>
      </c>
    </row>
    <row r="36" spans="1:16" s="3" customFormat="1" ht="13.5" customHeight="1">
      <c r="A36" s="49">
        <f>A35+1</f>
        <v>2</v>
      </c>
      <c r="B36" s="49" t="s">
        <v>36</v>
      </c>
      <c r="C36" s="49" t="s">
        <v>40</v>
      </c>
      <c r="D36" s="50" t="s">
        <v>58</v>
      </c>
      <c r="E36" s="51" t="s">
        <v>59</v>
      </c>
      <c r="F36" s="49" t="s">
        <v>38</v>
      </c>
      <c r="G36" s="73" t="s">
        <v>133</v>
      </c>
      <c r="H36" s="53"/>
      <c r="I36" s="53">
        <v>0</v>
      </c>
      <c r="J36" s="54">
        <v>1.899E-2</v>
      </c>
      <c r="K36" s="52" t="e">
        <f t="shared" si="5"/>
        <v>#VALUE!</v>
      </c>
      <c r="L36" s="54">
        <v>0</v>
      </c>
      <c r="M36" s="52" t="e">
        <f t="shared" si="6"/>
        <v>#VALUE!</v>
      </c>
      <c r="N36" s="55">
        <v>21</v>
      </c>
      <c r="O36" s="56">
        <v>4</v>
      </c>
      <c r="P36" s="3" t="s">
        <v>39</v>
      </c>
    </row>
    <row r="37" spans="1:16" s="3" customFormat="1" ht="13.5" customHeight="1">
      <c r="A37" s="49">
        <f>A36+1</f>
        <v>3</v>
      </c>
      <c r="B37" s="49" t="s">
        <v>36</v>
      </c>
      <c r="C37" s="49" t="s">
        <v>37</v>
      </c>
      <c r="D37" s="50" t="s">
        <v>69</v>
      </c>
      <c r="E37" s="51" t="s">
        <v>70</v>
      </c>
      <c r="F37" s="49" t="s">
        <v>38</v>
      </c>
      <c r="G37" s="52"/>
      <c r="H37" s="53"/>
      <c r="I37" s="53">
        <f t="shared" si="4"/>
        <v>0</v>
      </c>
      <c r="J37" s="54">
        <v>1.2E-4</v>
      </c>
      <c r="K37" s="52">
        <f t="shared" si="5"/>
        <v>0</v>
      </c>
      <c r="L37" s="54">
        <v>0</v>
      </c>
      <c r="M37" s="52">
        <f t="shared" si="6"/>
        <v>0</v>
      </c>
      <c r="N37" s="55">
        <v>21</v>
      </c>
      <c r="O37" s="56">
        <v>4</v>
      </c>
      <c r="P37" s="3" t="s">
        <v>39</v>
      </c>
    </row>
    <row r="38" spans="1:16" s="3" customFormat="1" ht="13.5" customHeight="1">
      <c r="A38" s="49">
        <f t="shared" ref="A38:A51" si="7">A37+1</f>
        <v>4</v>
      </c>
      <c r="B38" s="49" t="s">
        <v>36</v>
      </c>
      <c r="C38" s="49" t="s">
        <v>37</v>
      </c>
      <c r="D38" s="50" t="s">
        <v>71</v>
      </c>
      <c r="E38" s="51" t="s">
        <v>72</v>
      </c>
      <c r="F38" s="49" t="s">
        <v>38</v>
      </c>
      <c r="G38" s="52"/>
      <c r="H38" s="53"/>
      <c r="I38" s="53">
        <f t="shared" si="4"/>
        <v>0</v>
      </c>
      <c r="J38" s="54">
        <v>1.2E-4</v>
      </c>
      <c r="K38" s="52">
        <f t="shared" si="5"/>
        <v>0</v>
      </c>
      <c r="L38" s="54">
        <v>0</v>
      </c>
      <c r="M38" s="52">
        <f t="shared" si="6"/>
        <v>0</v>
      </c>
      <c r="N38" s="55">
        <v>21</v>
      </c>
      <c r="O38" s="56">
        <v>4</v>
      </c>
      <c r="P38" s="3" t="s">
        <v>39</v>
      </c>
    </row>
    <row r="39" spans="1:16" s="3" customFormat="1" ht="13.5" customHeight="1">
      <c r="A39" s="49">
        <f t="shared" si="7"/>
        <v>5</v>
      </c>
      <c r="B39" s="49" t="s">
        <v>36</v>
      </c>
      <c r="C39" s="49" t="s">
        <v>40</v>
      </c>
      <c r="D39" s="50" t="s">
        <v>73</v>
      </c>
      <c r="E39" s="51" t="s">
        <v>74</v>
      </c>
      <c r="F39" s="49" t="s">
        <v>38</v>
      </c>
      <c r="G39" s="52"/>
      <c r="H39" s="53"/>
      <c r="I39" s="53">
        <f t="shared" si="4"/>
        <v>0</v>
      </c>
      <c r="J39" s="54">
        <v>0</v>
      </c>
      <c r="K39" s="52">
        <f t="shared" si="5"/>
        <v>0</v>
      </c>
      <c r="L39" s="54">
        <v>0</v>
      </c>
      <c r="M39" s="52">
        <f t="shared" si="6"/>
        <v>0</v>
      </c>
      <c r="N39" s="55">
        <v>21</v>
      </c>
      <c r="O39" s="56">
        <v>4</v>
      </c>
      <c r="P39" s="3" t="s">
        <v>39</v>
      </c>
    </row>
    <row r="40" spans="1:16" s="3" customFormat="1" ht="24" customHeight="1">
      <c r="A40" s="49">
        <f t="shared" si="7"/>
        <v>6</v>
      </c>
      <c r="B40" s="49" t="s">
        <v>36</v>
      </c>
      <c r="C40" s="49" t="s">
        <v>75</v>
      </c>
      <c r="D40" s="50" t="s">
        <v>76</v>
      </c>
      <c r="E40" s="51" t="s">
        <v>77</v>
      </c>
      <c r="F40" s="49" t="s">
        <v>38</v>
      </c>
      <c r="G40" s="52"/>
      <c r="H40" s="53"/>
      <c r="I40" s="53">
        <f t="shared" si="4"/>
        <v>0</v>
      </c>
      <c r="J40" s="54">
        <v>0</v>
      </c>
      <c r="K40" s="52">
        <f t="shared" si="5"/>
        <v>0</v>
      </c>
      <c r="L40" s="54">
        <v>0</v>
      </c>
      <c r="M40" s="52">
        <f t="shared" si="6"/>
        <v>0</v>
      </c>
      <c r="N40" s="55">
        <v>21</v>
      </c>
      <c r="O40" s="56">
        <v>4</v>
      </c>
      <c r="P40" s="3" t="s">
        <v>39</v>
      </c>
    </row>
    <row r="41" spans="1:16" s="3" customFormat="1" ht="24" customHeight="1">
      <c r="A41" s="49">
        <f t="shared" si="7"/>
        <v>7</v>
      </c>
      <c r="B41" s="49" t="s">
        <v>36</v>
      </c>
      <c r="C41" s="49" t="s">
        <v>75</v>
      </c>
      <c r="D41" s="50" t="s">
        <v>78</v>
      </c>
      <c r="E41" s="51" t="s">
        <v>122</v>
      </c>
      <c r="F41" s="49" t="s">
        <v>38</v>
      </c>
      <c r="G41" s="52"/>
      <c r="H41" s="53"/>
      <c r="I41" s="53">
        <f t="shared" si="4"/>
        <v>0</v>
      </c>
      <c r="J41" s="54">
        <v>0</v>
      </c>
      <c r="K41" s="52">
        <f t="shared" si="5"/>
        <v>0</v>
      </c>
      <c r="L41" s="54">
        <v>0</v>
      </c>
      <c r="M41" s="52">
        <f t="shared" si="6"/>
        <v>0</v>
      </c>
      <c r="N41" s="55">
        <v>21</v>
      </c>
      <c r="O41" s="56">
        <v>4</v>
      </c>
      <c r="P41" s="3" t="s">
        <v>39</v>
      </c>
    </row>
    <row r="42" spans="1:16" s="3" customFormat="1" ht="24" customHeight="1">
      <c r="A42" s="49">
        <f t="shared" si="7"/>
        <v>8</v>
      </c>
      <c r="B42" s="49" t="s">
        <v>36</v>
      </c>
      <c r="C42" s="49" t="s">
        <v>75</v>
      </c>
      <c r="D42" s="50" t="s">
        <v>79</v>
      </c>
      <c r="E42" s="51" t="s">
        <v>80</v>
      </c>
      <c r="F42" s="49" t="s">
        <v>38</v>
      </c>
      <c r="G42" s="52"/>
      <c r="H42" s="53"/>
      <c r="I42" s="53">
        <f t="shared" si="4"/>
        <v>0</v>
      </c>
      <c r="J42" s="54">
        <v>0</v>
      </c>
      <c r="K42" s="52">
        <f t="shared" si="5"/>
        <v>0</v>
      </c>
      <c r="L42" s="54">
        <v>0</v>
      </c>
      <c r="M42" s="52">
        <f t="shared" si="6"/>
        <v>0</v>
      </c>
      <c r="N42" s="55">
        <v>21</v>
      </c>
      <c r="O42" s="56">
        <v>4</v>
      </c>
      <c r="P42" s="3" t="s">
        <v>39</v>
      </c>
    </row>
    <row r="43" spans="1:16" s="3" customFormat="1" ht="13.5" customHeight="1">
      <c r="A43" s="49">
        <f t="shared" si="7"/>
        <v>9</v>
      </c>
      <c r="B43" s="49" t="s">
        <v>36</v>
      </c>
      <c r="C43" s="49" t="s">
        <v>75</v>
      </c>
      <c r="D43" s="50" t="s">
        <v>81</v>
      </c>
      <c r="E43" s="51" t="s">
        <v>82</v>
      </c>
      <c r="F43" s="49" t="s">
        <v>38</v>
      </c>
      <c r="G43" s="52"/>
      <c r="H43" s="53"/>
      <c r="I43" s="53">
        <f t="shared" si="4"/>
        <v>0</v>
      </c>
      <c r="J43" s="54">
        <v>0</v>
      </c>
      <c r="K43" s="52">
        <f t="shared" si="5"/>
        <v>0</v>
      </c>
      <c r="L43" s="54">
        <v>0</v>
      </c>
      <c r="M43" s="52">
        <f t="shared" si="6"/>
        <v>0</v>
      </c>
      <c r="N43" s="55">
        <v>21</v>
      </c>
      <c r="O43" s="56">
        <v>4</v>
      </c>
      <c r="P43" s="3" t="s">
        <v>39</v>
      </c>
    </row>
    <row r="44" spans="1:16" s="3" customFormat="1" ht="13.5" customHeight="1">
      <c r="A44" s="49">
        <f t="shared" si="7"/>
        <v>10</v>
      </c>
      <c r="B44" s="49" t="s">
        <v>36</v>
      </c>
      <c r="C44" s="49" t="s">
        <v>75</v>
      </c>
      <c r="D44" s="50" t="s">
        <v>83</v>
      </c>
      <c r="E44" s="51" t="s">
        <v>123</v>
      </c>
      <c r="F44" s="49" t="s">
        <v>38</v>
      </c>
      <c r="G44" s="52"/>
      <c r="H44" s="53"/>
      <c r="I44" s="53">
        <f t="shared" si="4"/>
        <v>0</v>
      </c>
      <c r="J44" s="54">
        <v>0</v>
      </c>
      <c r="K44" s="52">
        <f t="shared" si="5"/>
        <v>0</v>
      </c>
      <c r="L44" s="54">
        <v>0</v>
      </c>
      <c r="M44" s="52">
        <f t="shared" si="6"/>
        <v>0</v>
      </c>
      <c r="N44" s="55">
        <v>21</v>
      </c>
      <c r="O44" s="56">
        <v>4</v>
      </c>
      <c r="P44" s="3" t="s">
        <v>39</v>
      </c>
    </row>
    <row r="45" spans="1:16" s="3" customFormat="1" ht="13.5" customHeight="1">
      <c r="A45" s="49">
        <f t="shared" si="7"/>
        <v>11</v>
      </c>
      <c r="B45" s="49" t="s">
        <v>36</v>
      </c>
      <c r="C45" s="49" t="s">
        <v>75</v>
      </c>
      <c r="D45" s="50" t="s">
        <v>84</v>
      </c>
      <c r="E45" s="51" t="s">
        <v>85</v>
      </c>
      <c r="F45" s="49" t="s">
        <v>38</v>
      </c>
      <c r="G45" s="52"/>
      <c r="H45" s="53"/>
      <c r="I45" s="53">
        <f t="shared" si="4"/>
        <v>0</v>
      </c>
      <c r="J45" s="54">
        <v>0</v>
      </c>
      <c r="K45" s="52">
        <f t="shared" si="5"/>
        <v>0</v>
      </c>
      <c r="L45" s="54">
        <v>0</v>
      </c>
      <c r="M45" s="52">
        <f t="shared" si="6"/>
        <v>0</v>
      </c>
      <c r="N45" s="55">
        <v>21</v>
      </c>
      <c r="O45" s="56">
        <v>4</v>
      </c>
      <c r="P45" s="3" t="s">
        <v>39</v>
      </c>
    </row>
    <row r="46" spans="1:16" s="3" customFormat="1" ht="13.5" customHeight="1">
      <c r="A46" s="49">
        <f t="shared" si="7"/>
        <v>12</v>
      </c>
      <c r="B46" s="49" t="s">
        <v>36</v>
      </c>
      <c r="C46" s="49" t="s">
        <v>86</v>
      </c>
      <c r="D46" s="50" t="s">
        <v>89</v>
      </c>
      <c r="E46" s="51" t="s">
        <v>90</v>
      </c>
      <c r="F46" s="49" t="s">
        <v>38</v>
      </c>
      <c r="G46" s="52"/>
      <c r="H46" s="53"/>
      <c r="I46" s="53">
        <f t="shared" si="4"/>
        <v>0</v>
      </c>
      <c r="J46" s="54">
        <v>0</v>
      </c>
      <c r="K46" s="52">
        <f t="shared" si="5"/>
        <v>0</v>
      </c>
      <c r="L46" s="54">
        <v>2.9000000000000001E-2</v>
      </c>
      <c r="M46" s="52">
        <f t="shared" si="6"/>
        <v>0</v>
      </c>
      <c r="N46" s="55">
        <v>21</v>
      </c>
      <c r="O46" s="56">
        <v>4</v>
      </c>
      <c r="P46" s="3" t="s">
        <v>39</v>
      </c>
    </row>
    <row r="47" spans="1:16" s="3" customFormat="1" ht="13.5" customHeight="1">
      <c r="A47" s="49">
        <f t="shared" si="7"/>
        <v>13</v>
      </c>
      <c r="B47" s="49" t="s">
        <v>36</v>
      </c>
      <c r="C47" s="49" t="s">
        <v>86</v>
      </c>
      <c r="D47" s="50" t="s">
        <v>95</v>
      </c>
      <c r="E47" s="51" t="s">
        <v>96</v>
      </c>
      <c r="F47" s="49" t="s">
        <v>97</v>
      </c>
      <c r="G47" s="52"/>
      <c r="H47" s="53"/>
      <c r="I47" s="53">
        <f t="shared" si="4"/>
        <v>0</v>
      </c>
      <c r="J47" s="54">
        <v>0</v>
      </c>
      <c r="K47" s="52">
        <f t="shared" si="5"/>
        <v>0</v>
      </c>
      <c r="L47" s="54">
        <v>0</v>
      </c>
      <c r="M47" s="52">
        <f t="shared" si="6"/>
        <v>0</v>
      </c>
      <c r="N47" s="55">
        <v>21</v>
      </c>
      <c r="O47" s="56">
        <v>4</v>
      </c>
      <c r="P47" s="3" t="s">
        <v>41</v>
      </c>
    </row>
    <row r="48" spans="1:16" s="3" customFormat="1" ht="24" customHeight="1">
      <c r="A48" s="49">
        <f t="shared" si="7"/>
        <v>14</v>
      </c>
      <c r="B48" s="49" t="s">
        <v>36</v>
      </c>
      <c r="C48" s="49" t="s">
        <v>86</v>
      </c>
      <c r="D48" s="50" t="s">
        <v>98</v>
      </c>
      <c r="E48" s="51" t="s">
        <v>99</v>
      </c>
      <c r="F48" s="49" t="s">
        <v>97</v>
      </c>
      <c r="G48" s="52"/>
      <c r="H48" s="53"/>
      <c r="I48" s="53">
        <f t="shared" si="4"/>
        <v>0</v>
      </c>
      <c r="J48" s="54">
        <v>0</v>
      </c>
      <c r="K48" s="52">
        <f t="shared" si="5"/>
        <v>0</v>
      </c>
      <c r="L48" s="54">
        <v>0</v>
      </c>
      <c r="M48" s="52">
        <f t="shared" si="6"/>
        <v>0</v>
      </c>
      <c r="N48" s="55">
        <v>21</v>
      </c>
      <c r="O48" s="56">
        <v>4</v>
      </c>
      <c r="P48" s="3" t="s">
        <v>41</v>
      </c>
    </row>
    <row r="49" spans="1:16" s="3" customFormat="1" ht="13.5" customHeight="1">
      <c r="A49" s="49">
        <f t="shared" si="7"/>
        <v>15</v>
      </c>
      <c r="B49" s="49" t="s">
        <v>36</v>
      </c>
      <c r="C49" s="49" t="s">
        <v>86</v>
      </c>
      <c r="D49" s="50" t="s">
        <v>100</v>
      </c>
      <c r="E49" s="51" t="s">
        <v>101</v>
      </c>
      <c r="F49" s="49" t="s">
        <v>97</v>
      </c>
      <c r="G49" s="52"/>
      <c r="H49" s="53"/>
      <c r="I49" s="53">
        <f t="shared" si="4"/>
        <v>0</v>
      </c>
      <c r="J49" s="54">
        <v>0</v>
      </c>
      <c r="K49" s="52">
        <f t="shared" si="5"/>
        <v>0</v>
      </c>
      <c r="L49" s="54">
        <v>0</v>
      </c>
      <c r="M49" s="52">
        <f t="shared" si="6"/>
        <v>0</v>
      </c>
      <c r="N49" s="55">
        <v>21</v>
      </c>
      <c r="O49" s="56">
        <v>4</v>
      </c>
      <c r="P49" s="3" t="s">
        <v>41</v>
      </c>
    </row>
    <row r="50" spans="1:16" s="3" customFormat="1" ht="13.5" customHeight="1">
      <c r="A50" s="49">
        <f t="shared" si="7"/>
        <v>16</v>
      </c>
      <c r="B50" s="49" t="s">
        <v>36</v>
      </c>
      <c r="C50" s="49" t="s">
        <v>86</v>
      </c>
      <c r="D50" s="50" t="s">
        <v>102</v>
      </c>
      <c r="E50" s="51" t="s">
        <v>103</v>
      </c>
      <c r="F50" s="49" t="s">
        <v>97</v>
      </c>
      <c r="G50" s="52"/>
      <c r="H50" s="53"/>
      <c r="I50" s="53">
        <f t="shared" si="4"/>
        <v>0</v>
      </c>
      <c r="J50" s="54">
        <v>0</v>
      </c>
      <c r="K50" s="52">
        <f t="shared" si="5"/>
        <v>0</v>
      </c>
      <c r="L50" s="54">
        <v>0</v>
      </c>
      <c r="M50" s="52">
        <f t="shared" si="6"/>
        <v>0</v>
      </c>
      <c r="N50" s="55">
        <v>21</v>
      </c>
      <c r="O50" s="56">
        <v>4</v>
      </c>
      <c r="P50" s="3" t="s">
        <v>41</v>
      </c>
    </row>
    <row r="51" spans="1:16" s="3" customFormat="1" ht="13.5" customHeight="1">
      <c r="A51" s="49">
        <f t="shared" si="7"/>
        <v>17</v>
      </c>
      <c r="B51" s="49" t="s">
        <v>36</v>
      </c>
      <c r="C51" s="49" t="s">
        <v>37</v>
      </c>
      <c r="D51" s="50" t="s">
        <v>104</v>
      </c>
      <c r="E51" s="51" t="s">
        <v>105</v>
      </c>
      <c r="F51" s="49" t="s">
        <v>97</v>
      </c>
      <c r="G51" s="52"/>
      <c r="H51" s="53"/>
      <c r="I51" s="53">
        <f t="shared" si="4"/>
        <v>0</v>
      </c>
      <c r="J51" s="54">
        <v>0</v>
      </c>
      <c r="K51" s="52">
        <f t="shared" si="5"/>
        <v>0</v>
      </c>
      <c r="L51" s="54">
        <v>0</v>
      </c>
      <c r="M51" s="52">
        <f t="shared" si="6"/>
        <v>0</v>
      </c>
      <c r="N51" s="55">
        <v>21</v>
      </c>
      <c r="O51" s="56">
        <v>4</v>
      </c>
      <c r="P51" s="3" t="s">
        <v>41</v>
      </c>
    </row>
    <row r="52" spans="1:16" s="31" customFormat="1" ht="12.75" customHeight="1">
      <c r="E52" s="32" t="s">
        <v>17</v>
      </c>
      <c r="I52" s="33">
        <f>I34</f>
        <v>0</v>
      </c>
      <c r="K52" s="34" t="e">
        <f>#REF!+K43</f>
        <v>#REF!</v>
      </c>
      <c r="M52" s="34" t="e">
        <f>#REF!+M43</f>
        <v>#REF!</v>
      </c>
    </row>
    <row r="53" spans="1:16" s="22" customFormat="1" ht="47.25" customHeight="1">
      <c r="B53" s="27" t="s">
        <v>3</v>
      </c>
      <c r="D53" s="28">
        <v>4</v>
      </c>
      <c r="E53" s="77" t="s">
        <v>135</v>
      </c>
      <c r="G53" s="76">
        <v>4108</v>
      </c>
      <c r="H53" s="79"/>
      <c r="I53" s="29">
        <f>G53*H53</f>
        <v>0</v>
      </c>
      <c r="K53" s="30" t="e">
        <f>SUM(K54:K149)</f>
        <v>#VALUE!</v>
      </c>
      <c r="M53" s="30" t="e">
        <f>SUM(M54:M149)</f>
        <v>#VALUE!</v>
      </c>
      <c r="P53" s="28" t="s">
        <v>35</v>
      </c>
    </row>
    <row r="54" spans="1:16" s="3" customFormat="1" ht="13.5" customHeight="1">
      <c r="A54" s="49">
        <v>1</v>
      </c>
      <c r="B54" s="49" t="s">
        <v>36</v>
      </c>
      <c r="C54" s="49" t="s">
        <v>37</v>
      </c>
      <c r="D54" s="50" t="s">
        <v>42</v>
      </c>
      <c r="E54" s="51" t="s">
        <v>43</v>
      </c>
      <c r="F54" s="49" t="s">
        <v>38</v>
      </c>
      <c r="G54" s="52"/>
      <c r="H54" s="53"/>
      <c r="I54" s="53">
        <f t="shared" ref="I54:I70" si="8">ROUND(G54*H54,2)</f>
        <v>0</v>
      </c>
      <c r="J54" s="54">
        <v>1.4E-3</v>
      </c>
      <c r="K54" s="52">
        <f t="shared" ref="K54:K70" si="9">G54*J54</f>
        <v>0</v>
      </c>
      <c r="L54" s="54">
        <v>0</v>
      </c>
      <c r="M54" s="52">
        <f t="shared" ref="M54:M70" si="10">G54*L54</f>
        <v>0</v>
      </c>
      <c r="N54" s="55">
        <v>21</v>
      </c>
      <c r="O54" s="56">
        <v>4</v>
      </c>
      <c r="P54" s="3" t="s">
        <v>39</v>
      </c>
    </row>
    <row r="55" spans="1:16" s="3" customFormat="1" ht="13.5" customHeight="1">
      <c r="A55" s="49">
        <f>A54+1</f>
        <v>2</v>
      </c>
      <c r="B55" s="49" t="s">
        <v>36</v>
      </c>
      <c r="C55" s="49" t="s">
        <v>40</v>
      </c>
      <c r="D55" s="50" t="s">
        <v>60</v>
      </c>
      <c r="E55" s="51" t="s">
        <v>61</v>
      </c>
      <c r="F55" s="49" t="s">
        <v>38</v>
      </c>
      <c r="G55" s="73" t="s">
        <v>133</v>
      </c>
      <c r="H55" s="53"/>
      <c r="I55" s="53">
        <v>0</v>
      </c>
      <c r="J55" s="54">
        <v>1.469E-2</v>
      </c>
      <c r="K55" s="52" t="e">
        <f t="shared" si="9"/>
        <v>#VALUE!</v>
      </c>
      <c r="L55" s="54">
        <v>0</v>
      </c>
      <c r="M55" s="52" t="e">
        <f t="shared" si="10"/>
        <v>#VALUE!</v>
      </c>
      <c r="N55" s="55">
        <v>21</v>
      </c>
      <c r="O55" s="56">
        <v>4</v>
      </c>
      <c r="P55" s="3" t="s">
        <v>39</v>
      </c>
    </row>
    <row r="56" spans="1:16" s="3" customFormat="1" ht="13.5" customHeight="1">
      <c r="A56" s="49">
        <f>A55+1</f>
        <v>3</v>
      </c>
      <c r="B56" s="49" t="s">
        <v>36</v>
      </c>
      <c r="C56" s="49" t="s">
        <v>37</v>
      </c>
      <c r="D56" s="50" t="s">
        <v>69</v>
      </c>
      <c r="E56" s="51" t="s">
        <v>70</v>
      </c>
      <c r="F56" s="49" t="s">
        <v>38</v>
      </c>
      <c r="G56" s="52"/>
      <c r="H56" s="53"/>
      <c r="I56" s="53">
        <f t="shared" si="8"/>
        <v>0</v>
      </c>
      <c r="J56" s="54">
        <v>1.2E-4</v>
      </c>
      <c r="K56" s="52">
        <f t="shared" si="9"/>
        <v>0</v>
      </c>
      <c r="L56" s="54">
        <v>0</v>
      </c>
      <c r="M56" s="52">
        <f t="shared" si="10"/>
        <v>0</v>
      </c>
      <c r="N56" s="55">
        <v>21</v>
      </c>
      <c r="O56" s="56">
        <v>4</v>
      </c>
      <c r="P56" s="3" t="s">
        <v>39</v>
      </c>
    </row>
    <row r="57" spans="1:16" s="3" customFormat="1" ht="13.5" customHeight="1">
      <c r="A57" s="49">
        <f t="shared" ref="A57:A66" si="11">A56+1</f>
        <v>4</v>
      </c>
      <c r="B57" s="49" t="s">
        <v>36</v>
      </c>
      <c r="C57" s="49" t="s">
        <v>37</v>
      </c>
      <c r="D57" s="50" t="s">
        <v>71</v>
      </c>
      <c r="E57" s="51" t="s">
        <v>72</v>
      </c>
      <c r="F57" s="49" t="s">
        <v>38</v>
      </c>
      <c r="G57" s="52"/>
      <c r="H57" s="53"/>
      <c r="I57" s="53">
        <f t="shared" si="8"/>
        <v>0</v>
      </c>
      <c r="J57" s="54">
        <v>1.2E-4</v>
      </c>
      <c r="K57" s="52">
        <f t="shared" si="9"/>
        <v>0</v>
      </c>
      <c r="L57" s="54">
        <v>0</v>
      </c>
      <c r="M57" s="52">
        <f t="shared" si="10"/>
        <v>0</v>
      </c>
      <c r="N57" s="55">
        <v>21</v>
      </c>
      <c r="O57" s="56">
        <v>4</v>
      </c>
      <c r="P57" s="3" t="s">
        <v>39</v>
      </c>
    </row>
    <row r="58" spans="1:16" s="3" customFormat="1" ht="13.5" customHeight="1">
      <c r="A58" s="49">
        <f t="shared" si="11"/>
        <v>5</v>
      </c>
      <c r="B58" s="49" t="s">
        <v>36</v>
      </c>
      <c r="C58" s="49" t="s">
        <v>40</v>
      </c>
      <c r="D58" s="50" t="s">
        <v>73</v>
      </c>
      <c r="E58" s="51" t="s">
        <v>74</v>
      </c>
      <c r="F58" s="49" t="s">
        <v>38</v>
      </c>
      <c r="G58" s="52"/>
      <c r="H58" s="53"/>
      <c r="I58" s="53">
        <f t="shared" si="8"/>
        <v>0</v>
      </c>
      <c r="J58" s="54">
        <v>0</v>
      </c>
      <c r="K58" s="52">
        <f t="shared" si="9"/>
        <v>0</v>
      </c>
      <c r="L58" s="54">
        <v>0</v>
      </c>
      <c r="M58" s="52">
        <f t="shared" si="10"/>
        <v>0</v>
      </c>
      <c r="N58" s="55">
        <v>21</v>
      </c>
      <c r="O58" s="56">
        <v>4</v>
      </c>
      <c r="P58" s="3" t="s">
        <v>39</v>
      </c>
    </row>
    <row r="59" spans="1:16" s="3" customFormat="1" ht="24" customHeight="1">
      <c r="A59" s="49">
        <f t="shared" si="11"/>
        <v>6</v>
      </c>
      <c r="B59" s="49" t="s">
        <v>36</v>
      </c>
      <c r="C59" s="49" t="s">
        <v>75</v>
      </c>
      <c r="D59" s="50" t="s">
        <v>76</v>
      </c>
      <c r="E59" s="51" t="s">
        <v>77</v>
      </c>
      <c r="F59" s="49" t="s">
        <v>38</v>
      </c>
      <c r="G59" s="52"/>
      <c r="H59" s="53"/>
      <c r="I59" s="53">
        <f t="shared" si="8"/>
        <v>0</v>
      </c>
      <c r="J59" s="54">
        <v>0</v>
      </c>
      <c r="K59" s="52">
        <f t="shared" si="9"/>
        <v>0</v>
      </c>
      <c r="L59" s="54">
        <v>0</v>
      </c>
      <c r="M59" s="52">
        <f t="shared" si="10"/>
        <v>0</v>
      </c>
      <c r="N59" s="55">
        <v>21</v>
      </c>
      <c r="O59" s="56">
        <v>4</v>
      </c>
      <c r="P59" s="3" t="s">
        <v>39</v>
      </c>
    </row>
    <row r="60" spans="1:16" s="3" customFormat="1" ht="24" customHeight="1">
      <c r="A60" s="49">
        <f t="shared" si="11"/>
        <v>7</v>
      </c>
      <c r="B60" s="49" t="s">
        <v>36</v>
      </c>
      <c r="C60" s="49" t="s">
        <v>75</v>
      </c>
      <c r="D60" s="50" t="s">
        <v>78</v>
      </c>
      <c r="E60" s="51" t="s">
        <v>122</v>
      </c>
      <c r="F60" s="49" t="s">
        <v>38</v>
      </c>
      <c r="G60" s="52"/>
      <c r="H60" s="53"/>
      <c r="I60" s="53">
        <f t="shared" si="8"/>
        <v>0</v>
      </c>
      <c r="J60" s="54">
        <v>0</v>
      </c>
      <c r="K60" s="52">
        <f t="shared" si="9"/>
        <v>0</v>
      </c>
      <c r="L60" s="54">
        <v>0</v>
      </c>
      <c r="M60" s="52">
        <f t="shared" si="10"/>
        <v>0</v>
      </c>
      <c r="N60" s="55">
        <v>21</v>
      </c>
      <c r="O60" s="56">
        <v>4</v>
      </c>
      <c r="P60" s="3" t="s">
        <v>39</v>
      </c>
    </row>
    <row r="61" spans="1:16" s="3" customFormat="1" ht="24" customHeight="1">
      <c r="A61" s="49">
        <f t="shared" si="11"/>
        <v>8</v>
      </c>
      <c r="B61" s="49" t="s">
        <v>36</v>
      </c>
      <c r="C61" s="49" t="s">
        <v>75</v>
      </c>
      <c r="D61" s="50" t="s">
        <v>79</v>
      </c>
      <c r="E61" s="51" t="s">
        <v>80</v>
      </c>
      <c r="F61" s="49" t="s">
        <v>38</v>
      </c>
      <c r="G61" s="52"/>
      <c r="H61" s="53"/>
      <c r="I61" s="53">
        <f t="shared" si="8"/>
        <v>0</v>
      </c>
      <c r="J61" s="54">
        <v>0</v>
      </c>
      <c r="K61" s="52">
        <f t="shared" si="9"/>
        <v>0</v>
      </c>
      <c r="L61" s="54">
        <v>0</v>
      </c>
      <c r="M61" s="52">
        <f t="shared" si="10"/>
        <v>0</v>
      </c>
      <c r="N61" s="55">
        <v>21</v>
      </c>
      <c r="O61" s="56">
        <v>4</v>
      </c>
      <c r="P61" s="3" t="s">
        <v>39</v>
      </c>
    </row>
    <row r="62" spans="1:16" s="3" customFormat="1" ht="13.5" customHeight="1">
      <c r="A62" s="49">
        <f t="shared" si="11"/>
        <v>9</v>
      </c>
      <c r="B62" s="49" t="s">
        <v>36</v>
      </c>
      <c r="C62" s="49" t="s">
        <v>75</v>
      </c>
      <c r="D62" s="50" t="s">
        <v>81</v>
      </c>
      <c r="E62" s="51" t="s">
        <v>82</v>
      </c>
      <c r="F62" s="49" t="s">
        <v>38</v>
      </c>
      <c r="G62" s="52"/>
      <c r="H62" s="53"/>
      <c r="I62" s="53">
        <f t="shared" si="8"/>
        <v>0</v>
      </c>
      <c r="J62" s="54">
        <v>0</v>
      </c>
      <c r="K62" s="52">
        <f t="shared" si="9"/>
        <v>0</v>
      </c>
      <c r="L62" s="54">
        <v>0</v>
      </c>
      <c r="M62" s="52">
        <f t="shared" si="10"/>
        <v>0</v>
      </c>
      <c r="N62" s="55">
        <v>21</v>
      </c>
      <c r="O62" s="56">
        <v>4</v>
      </c>
      <c r="P62" s="3" t="s">
        <v>39</v>
      </c>
    </row>
    <row r="63" spans="1:16" s="3" customFormat="1" ht="13.5" customHeight="1">
      <c r="A63" s="49">
        <f t="shared" si="11"/>
        <v>10</v>
      </c>
      <c r="B63" s="49" t="s">
        <v>36</v>
      </c>
      <c r="C63" s="49" t="s">
        <v>75</v>
      </c>
      <c r="D63" s="50" t="s">
        <v>83</v>
      </c>
      <c r="E63" s="51" t="s">
        <v>123</v>
      </c>
      <c r="F63" s="49" t="s">
        <v>38</v>
      </c>
      <c r="G63" s="52"/>
      <c r="H63" s="53"/>
      <c r="I63" s="53">
        <f t="shared" si="8"/>
        <v>0</v>
      </c>
      <c r="J63" s="54">
        <v>0</v>
      </c>
      <c r="K63" s="52">
        <f t="shared" si="9"/>
        <v>0</v>
      </c>
      <c r="L63" s="54">
        <v>0</v>
      </c>
      <c r="M63" s="52">
        <f t="shared" si="10"/>
        <v>0</v>
      </c>
      <c r="N63" s="55">
        <v>21</v>
      </c>
      <c r="O63" s="56">
        <v>4</v>
      </c>
      <c r="P63" s="3" t="s">
        <v>39</v>
      </c>
    </row>
    <row r="64" spans="1:16" s="3" customFormat="1" ht="13.5" customHeight="1">
      <c r="A64" s="49">
        <f t="shared" si="11"/>
        <v>11</v>
      </c>
      <c r="B64" s="49" t="s">
        <v>36</v>
      </c>
      <c r="C64" s="49" t="s">
        <v>75</v>
      </c>
      <c r="D64" s="50" t="s">
        <v>84</v>
      </c>
      <c r="E64" s="51" t="s">
        <v>85</v>
      </c>
      <c r="F64" s="49" t="s">
        <v>38</v>
      </c>
      <c r="G64" s="52"/>
      <c r="H64" s="53"/>
      <c r="I64" s="53">
        <f t="shared" si="8"/>
        <v>0</v>
      </c>
      <c r="J64" s="54">
        <v>0</v>
      </c>
      <c r="K64" s="52">
        <f t="shared" si="9"/>
        <v>0</v>
      </c>
      <c r="L64" s="54">
        <v>0</v>
      </c>
      <c r="M64" s="52">
        <f t="shared" si="10"/>
        <v>0</v>
      </c>
      <c r="N64" s="55">
        <v>21</v>
      </c>
      <c r="O64" s="56">
        <v>4</v>
      </c>
      <c r="P64" s="3" t="s">
        <v>39</v>
      </c>
    </row>
    <row r="65" spans="1:16" s="3" customFormat="1" ht="13.5" customHeight="1">
      <c r="A65" s="49">
        <f t="shared" si="11"/>
        <v>12</v>
      </c>
      <c r="B65" s="49" t="s">
        <v>36</v>
      </c>
      <c r="C65" s="49" t="s">
        <v>86</v>
      </c>
      <c r="D65" s="50" t="s">
        <v>91</v>
      </c>
      <c r="E65" s="51" t="s">
        <v>92</v>
      </c>
      <c r="F65" s="49" t="s">
        <v>38</v>
      </c>
      <c r="G65" s="52"/>
      <c r="H65" s="53"/>
      <c r="I65" s="53">
        <f t="shared" si="8"/>
        <v>0</v>
      </c>
      <c r="J65" s="54">
        <v>0</v>
      </c>
      <c r="K65" s="52">
        <f t="shared" si="9"/>
        <v>0</v>
      </c>
      <c r="L65" s="54">
        <v>1.6E-2</v>
      </c>
      <c r="M65" s="52">
        <f t="shared" si="10"/>
        <v>0</v>
      </c>
      <c r="N65" s="55">
        <v>21</v>
      </c>
      <c r="O65" s="56">
        <v>4</v>
      </c>
      <c r="P65" s="3" t="s">
        <v>39</v>
      </c>
    </row>
    <row r="66" spans="1:16" s="3" customFormat="1" ht="13.5" customHeight="1">
      <c r="A66" s="49">
        <f t="shared" si="11"/>
        <v>13</v>
      </c>
      <c r="B66" s="49" t="s">
        <v>36</v>
      </c>
      <c r="C66" s="49" t="s">
        <v>86</v>
      </c>
      <c r="D66" s="50" t="s">
        <v>95</v>
      </c>
      <c r="E66" s="51" t="s">
        <v>96</v>
      </c>
      <c r="F66" s="49" t="s">
        <v>97</v>
      </c>
      <c r="G66" s="52"/>
      <c r="H66" s="53"/>
      <c r="I66" s="53">
        <f t="shared" si="8"/>
        <v>0</v>
      </c>
      <c r="J66" s="54">
        <v>0</v>
      </c>
      <c r="K66" s="52">
        <f t="shared" si="9"/>
        <v>0</v>
      </c>
      <c r="L66" s="54">
        <v>0</v>
      </c>
      <c r="M66" s="52">
        <f t="shared" si="10"/>
        <v>0</v>
      </c>
      <c r="N66" s="55">
        <v>21</v>
      </c>
      <c r="O66" s="56">
        <v>4</v>
      </c>
      <c r="P66" s="3" t="s">
        <v>41</v>
      </c>
    </row>
    <row r="67" spans="1:16" s="3" customFormat="1" ht="24" customHeight="1">
      <c r="A67" s="49">
        <f>A66+1</f>
        <v>14</v>
      </c>
      <c r="B67" s="49" t="s">
        <v>36</v>
      </c>
      <c r="C67" s="49" t="s">
        <v>86</v>
      </c>
      <c r="D67" s="50" t="s">
        <v>98</v>
      </c>
      <c r="E67" s="51" t="s">
        <v>99</v>
      </c>
      <c r="F67" s="49" t="s">
        <v>97</v>
      </c>
      <c r="G67" s="52"/>
      <c r="H67" s="53"/>
      <c r="I67" s="53">
        <f t="shared" si="8"/>
        <v>0</v>
      </c>
      <c r="J67" s="54">
        <v>0</v>
      </c>
      <c r="K67" s="52">
        <f t="shared" si="9"/>
        <v>0</v>
      </c>
      <c r="L67" s="54">
        <v>0</v>
      </c>
      <c r="M67" s="52">
        <f t="shared" si="10"/>
        <v>0</v>
      </c>
      <c r="N67" s="55">
        <v>21</v>
      </c>
      <c r="O67" s="56">
        <v>4</v>
      </c>
      <c r="P67" s="3" t="s">
        <v>41</v>
      </c>
    </row>
    <row r="68" spans="1:16" s="3" customFormat="1" ht="13.5" customHeight="1">
      <c r="A68" s="49">
        <f>A67+1</f>
        <v>15</v>
      </c>
      <c r="B68" s="49" t="s">
        <v>36</v>
      </c>
      <c r="C68" s="49" t="s">
        <v>86</v>
      </c>
      <c r="D68" s="50" t="s">
        <v>100</v>
      </c>
      <c r="E68" s="51" t="s">
        <v>101</v>
      </c>
      <c r="F68" s="49" t="s">
        <v>97</v>
      </c>
      <c r="G68" s="52"/>
      <c r="H68" s="53"/>
      <c r="I68" s="53">
        <f t="shared" si="8"/>
        <v>0</v>
      </c>
      <c r="J68" s="54">
        <v>0</v>
      </c>
      <c r="K68" s="52">
        <f t="shared" si="9"/>
        <v>0</v>
      </c>
      <c r="L68" s="54">
        <v>0</v>
      </c>
      <c r="M68" s="52">
        <f t="shared" si="10"/>
        <v>0</v>
      </c>
      <c r="N68" s="55">
        <v>21</v>
      </c>
      <c r="O68" s="56">
        <v>4</v>
      </c>
      <c r="P68" s="3" t="s">
        <v>41</v>
      </c>
    </row>
    <row r="69" spans="1:16" s="3" customFormat="1" ht="13.5" customHeight="1">
      <c r="A69" s="49">
        <f>A68+1</f>
        <v>16</v>
      </c>
      <c r="B69" s="49" t="s">
        <v>36</v>
      </c>
      <c r="C69" s="49" t="s">
        <v>86</v>
      </c>
      <c r="D69" s="50" t="s">
        <v>102</v>
      </c>
      <c r="E69" s="51" t="s">
        <v>103</v>
      </c>
      <c r="F69" s="49" t="s">
        <v>97</v>
      </c>
      <c r="G69" s="52"/>
      <c r="H69" s="53"/>
      <c r="I69" s="53">
        <f t="shared" si="8"/>
        <v>0</v>
      </c>
      <c r="J69" s="54">
        <v>0</v>
      </c>
      <c r="K69" s="52">
        <f t="shared" si="9"/>
        <v>0</v>
      </c>
      <c r="L69" s="54">
        <v>0</v>
      </c>
      <c r="M69" s="52">
        <f t="shared" si="10"/>
        <v>0</v>
      </c>
      <c r="N69" s="55">
        <v>21</v>
      </c>
      <c r="O69" s="56">
        <v>4</v>
      </c>
      <c r="P69" s="3" t="s">
        <v>41</v>
      </c>
    </row>
    <row r="70" spans="1:16" s="3" customFormat="1" ht="13.5" customHeight="1">
      <c r="A70" s="49">
        <f>A69+1</f>
        <v>17</v>
      </c>
      <c r="B70" s="49" t="s">
        <v>36</v>
      </c>
      <c r="C70" s="49" t="s">
        <v>37</v>
      </c>
      <c r="D70" s="50" t="s">
        <v>104</v>
      </c>
      <c r="E70" s="51" t="s">
        <v>105</v>
      </c>
      <c r="F70" s="49" t="s">
        <v>97</v>
      </c>
      <c r="G70" s="52"/>
      <c r="H70" s="53"/>
      <c r="I70" s="53">
        <f t="shared" si="8"/>
        <v>0</v>
      </c>
      <c r="J70" s="54">
        <v>0</v>
      </c>
      <c r="K70" s="52">
        <f t="shared" si="9"/>
        <v>0</v>
      </c>
      <c r="L70" s="54">
        <v>0</v>
      </c>
      <c r="M70" s="52">
        <f t="shared" si="10"/>
        <v>0</v>
      </c>
      <c r="N70" s="55">
        <v>21</v>
      </c>
      <c r="O70" s="56">
        <v>4</v>
      </c>
      <c r="P70" s="3" t="s">
        <v>41</v>
      </c>
    </row>
    <row r="71" spans="1:16" s="31" customFormat="1" ht="12.75" customHeight="1">
      <c r="E71" s="32" t="s">
        <v>17</v>
      </c>
      <c r="I71" s="33">
        <f>I53</f>
        <v>0</v>
      </c>
      <c r="K71" s="34">
        <f>K30+K62</f>
        <v>0</v>
      </c>
      <c r="M71" s="34">
        <f>M30+M62</f>
        <v>0</v>
      </c>
    </row>
    <row r="72" spans="1:16" s="22" customFormat="1" ht="45.75" customHeight="1">
      <c r="B72" s="27" t="s">
        <v>3</v>
      </c>
      <c r="D72" s="28">
        <v>5</v>
      </c>
      <c r="E72" s="77" t="s">
        <v>136</v>
      </c>
      <c r="G72" s="80">
        <v>390</v>
      </c>
      <c r="H72" s="81"/>
      <c r="I72" s="29">
        <f>G72*H72</f>
        <v>0</v>
      </c>
      <c r="K72" s="30" t="e">
        <f>SUM(K73:K170)</f>
        <v>#VALUE!</v>
      </c>
      <c r="M72" s="30" t="e">
        <f>SUM(M73:M170)</f>
        <v>#VALUE!</v>
      </c>
      <c r="P72" s="28" t="s">
        <v>35</v>
      </c>
    </row>
    <row r="73" spans="1:16" s="3" customFormat="1" ht="13.5" customHeight="1">
      <c r="A73" s="49">
        <v>1</v>
      </c>
      <c r="B73" s="49" t="s">
        <v>36</v>
      </c>
      <c r="C73" s="49" t="s">
        <v>37</v>
      </c>
      <c r="D73" s="50" t="s">
        <v>42</v>
      </c>
      <c r="E73" s="51" t="s">
        <v>43</v>
      </c>
      <c r="F73" s="49" t="s">
        <v>38</v>
      </c>
      <c r="G73" s="52"/>
      <c r="H73" s="53"/>
      <c r="I73" s="53">
        <f t="shared" ref="I73:I89" si="12">ROUND(G73*H73,2)</f>
        <v>0</v>
      </c>
      <c r="J73" s="54">
        <v>1.4E-3</v>
      </c>
      <c r="K73" s="52">
        <f t="shared" ref="K73:K89" si="13">G73*J73</f>
        <v>0</v>
      </c>
      <c r="L73" s="54">
        <v>0</v>
      </c>
      <c r="M73" s="52">
        <f t="shared" ref="M73:M89" si="14">G73*L73</f>
        <v>0</v>
      </c>
      <c r="N73" s="55">
        <v>21</v>
      </c>
      <c r="O73" s="56">
        <v>4</v>
      </c>
      <c r="P73" s="3" t="s">
        <v>39</v>
      </c>
    </row>
    <row r="74" spans="1:16" s="3" customFormat="1" ht="13.5" customHeight="1">
      <c r="A74" s="49">
        <f>A73+1</f>
        <v>2</v>
      </c>
      <c r="B74" s="49" t="s">
        <v>36</v>
      </c>
      <c r="C74" s="49" t="s">
        <v>40</v>
      </c>
      <c r="D74" s="50" t="s">
        <v>62</v>
      </c>
      <c r="E74" s="51" t="s">
        <v>63</v>
      </c>
      <c r="F74" s="49" t="s">
        <v>38</v>
      </c>
      <c r="G74" s="73" t="s">
        <v>133</v>
      </c>
      <c r="H74" s="53"/>
      <c r="I74" s="53">
        <v>0</v>
      </c>
      <c r="J74" s="54">
        <v>2.4479999999999998E-2</v>
      </c>
      <c r="K74" s="52" t="e">
        <f t="shared" si="13"/>
        <v>#VALUE!</v>
      </c>
      <c r="L74" s="54">
        <v>0</v>
      </c>
      <c r="M74" s="52" t="e">
        <f t="shared" si="14"/>
        <v>#VALUE!</v>
      </c>
      <c r="N74" s="55">
        <v>21</v>
      </c>
      <c r="O74" s="56">
        <v>4</v>
      </c>
      <c r="P74" s="3" t="s">
        <v>39</v>
      </c>
    </row>
    <row r="75" spans="1:16" s="3" customFormat="1" ht="13.5" customHeight="1">
      <c r="A75" s="49">
        <f>A74+1</f>
        <v>3</v>
      </c>
      <c r="B75" s="49" t="s">
        <v>36</v>
      </c>
      <c r="C75" s="49" t="s">
        <v>37</v>
      </c>
      <c r="D75" s="50" t="s">
        <v>69</v>
      </c>
      <c r="E75" s="51" t="s">
        <v>70</v>
      </c>
      <c r="F75" s="49" t="s">
        <v>38</v>
      </c>
      <c r="G75" s="52"/>
      <c r="H75" s="53"/>
      <c r="I75" s="53">
        <f t="shared" si="12"/>
        <v>0</v>
      </c>
      <c r="J75" s="54">
        <v>1.2E-4</v>
      </c>
      <c r="K75" s="52">
        <f t="shared" si="13"/>
        <v>0</v>
      </c>
      <c r="L75" s="54">
        <v>0</v>
      </c>
      <c r="M75" s="52">
        <f t="shared" si="14"/>
        <v>0</v>
      </c>
      <c r="N75" s="55">
        <v>21</v>
      </c>
      <c r="O75" s="56">
        <v>4</v>
      </c>
      <c r="P75" s="3" t="s">
        <v>39</v>
      </c>
    </row>
    <row r="76" spans="1:16" s="3" customFormat="1" ht="13.5" customHeight="1">
      <c r="A76" s="49">
        <f t="shared" ref="A76:A89" si="15">A75+1</f>
        <v>4</v>
      </c>
      <c r="B76" s="49" t="s">
        <v>36</v>
      </c>
      <c r="C76" s="49" t="s">
        <v>37</v>
      </c>
      <c r="D76" s="50" t="s">
        <v>71</v>
      </c>
      <c r="E76" s="51" t="s">
        <v>72</v>
      </c>
      <c r="F76" s="49" t="s">
        <v>38</v>
      </c>
      <c r="G76" s="52"/>
      <c r="H76" s="53"/>
      <c r="I76" s="53">
        <f t="shared" si="12"/>
        <v>0</v>
      </c>
      <c r="J76" s="54">
        <v>1.2E-4</v>
      </c>
      <c r="K76" s="52">
        <f t="shared" si="13"/>
        <v>0</v>
      </c>
      <c r="L76" s="54">
        <v>0</v>
      </c>
      <c r="M76" s="52">
        <f t="shared" si="14"/>
        <v>0</v>
      </c>
      <c r="N76" s="55">
        <v>21</v>
      </c>
      <c r="O76" s="56">
        <v>4</v>
      </c>
      <c r="P76" s="3" t="s">
        <v>39</v>
      </c>
    </row>
    <row r="77" spans="1:16" s="3" customFormat="1" ht="13.5" customHeight="1">
      <c r="A77" s="49">
        <f t="shared" si="15"/>
        <v>5</v>
      </c>
      <c r="B77" s="49" t="s">
        <v>36</v>
      </c>
      <c r="C77" s="49" t="s">
        <v>40</v>
      </c>
      <c r="D77" s="50" t="s">
        <v>73</v>
      </c>
      <c r="E77" s="51" t="s">
        <v>74</v>
      </c>
      <c r="F77" s="49" t="s">
        <v>38</v>
      </c>
      <c r="G77" s="52"/>
      <c r="H77" s="53"/>
      <c r="I77" s="53">
        <f t="shared" si="12"/>
        <v>0</v>
      </c>
      <c r="J77" s="54">
        <v>0</v>
      </c>
      <c r="K77" s="52">
        <f t="shared" si="13"/>
        <v>0</v>
      </c>
      <c r="L77" s="54">
        <v>0</v>
      </c>
      <c r="M77" s="52">
        <f t="shared" si="14"/>
        <v>0</v>
      </c>
      <c r="N77" s="55">
        <v>21</v>
      </c>
      <c r="O77" s="56">
        <v>4</v>
      </c>
      <c r="P77" s="3" t="s">
        <v>39</v>
      </c>
    </row>
    <row r="78" spans="1:16" s="3" customFormat="1" ht="24" customHeight="1">
      <c r="A78" s="49">
        <f t="shared" si="15"/>
        <v>6</v>
      </c>
      <c r="B78" s="49" t="s">
        <v>36</v>
      </c>
      <c r="C78" s="49" t="s">
        <v>75</v>
      </c>
      <c r="D78" s="50" t="s">
        <v>76</v>
      </c>
      <c r="E78" s="51" t="s">
        <v>77</v>
      </c>
      <c r="F78" s="49" t="s">
        <v>38</v>
      </c>
      <c r="G78" s="52"/>
      <c r="H78" s="53"/>
      <c r="I78" s="53">
        <f t="shared" si="12"/>
        <v>0</v>
      </c>
      <c r="J78" s="54">
        <v>0</v>
      </c>
      <c r="K78" s="52">
        <f t="shared" si="13"/>
        <v>0</v>
      </c>
      <c r="L78" s="54">
        <v>0</v>
      </c>
      <c r="M78" s="52">
        <f t="shared" si="14"/>
        <v>0</v>
      </c>
      <c r="N78" s="55">
        <v>21</v>
      </c>
      <c r="O78" s="56">
        <v>4</v>
      </c>
      <c r="P78" s="3" t="s">
        <v>39</v>
      </c>
    </row>
    <row r="79" spans="1:16" s="3" customFormat="1" ht="24" customHeight="1">
      <c r="A79" s="49">
        <f t="shared" si="15"/>
        <v>7</v>
      </c>
      <c r="B79" s="49" t="s">
        <v>36</v>
      </c>
      <c r="C79" s="49" t="s">
        <v>75</v>
      </c>
      <c r="D79" s="50" t="s">
        <v>78</v>
      </c>
      <c r="E79" s="51" t="s">
        <v>122</v>
      </c>
      <c r="F79" s="49" t="s">
        <v>38</v>
      </c>
      <c r="G79" s="52"/>
      <c r="H79" s="53"/>
      <c r="I79" s="53">
        <f t="shared" si="12"/>
        <v>0</v>
      </c>
      <c r="J79" s="54">
        <v>0</v>
      </c>
      <c r="K79" s="52">
        <f t="shared" si="13"/>
        <v>0</v>
      </c>
      <c r="L79" s="54">
        <v>0</v>
      </c>
      <c r="M79" s="52">
        <f t="shared" si="14"/>
        <v>0</v>
      </c>
      <c r="N79" s="55">
        <v>21</v>
      </c>
      <c r="O79" s="56">
        <v>4</v>
      </c>
      <c r="P79" s="3" t="s">
        <v>39</v>
      </c>
    </row>
    <row r="80" spans="1:16" s="3" customFormat="1" ht="24" customHeight="1">
      <c r="A80" s="49">
        <f t="shared" si="15"/>
        <v>8</v>
      </c>
      <c r="B80" s="49" t="s">
        <v>36</v>
      </c>
      <c r="C80" s="49" t="s">
        <v>75</v>
      </c>
      <c r="D80" s="50" t="s">
        <v>79</v>
      </c>
      <c r="E80" s="51" t="s">
        <v>80</v>
      </c>
      <c r="F80" s="49" t="s">
        <v>38</v>
      </c>
      <c r="G80" s="52"/>
      <c r="H80" s="53"/>
      <c r="I80" s="53">
        <f t="shared" si="12"/>
        <v>0</v>
      </c>
      <c r="J80" s="54">
        <v>0</v>
      </c>
      <c r="K80" s="52">
        <f t="shared" si="13"/>
        <v>0</v>
      </c>
      <c r="L80" s="54">
        <v>0</v>
      </c>
      <c r="M80" s="52">
        <f t="shared" si="14"/>
        <v>0</v>
      </c>
      <c r="N80" s="55">
        <v>21</v>
      </c>
      <c r="O80" s="56">
        <v>4</v>
      </c>
      <c r="P80" s="3" t="s">
        <v>39</v>
      </c>
    </row>
    <row r="81" spans="1:16" s="3" customFormat="1" ht="13.5" customHeight="1">
      <c r="A81" s="49">
        <f t="shared" si="15"/>
        <v>9</v>
      </c>
      <c r="B81" s="49" t="s">
        <v>36</v>
      </c>
      <c r="C81" s="49" t="s">
        <v>75</v>
      </c>
      <c r="D81" s="50" t="s">
        <v>81</v>
      </c>
      <c r="E81" s="51" t="s">
        <v>82</v>
      </c>
      <c r="F81" s="49" t="s">
        <v>38</v>
      </c>
      <c r="G81" s="52"/>
      <c r="H81" s="53"/>
      <c r="I81" s="53">
        <f t="shared" si="12"/>
        <v>0</v>
      </c>
      <c r="J81" s="54">
        <v>0</v>
      </c>
      <c r="K81" s="52">
        <f t="shared" si="13"/>
        <v>0</v>
      </c>
      <c r="L81" s="54">
        <v>0</v>
      </c>
      <c r="M81" s="52">
        <f t="shared" si="14"/>
        <v>0</v>
      </c>
      <c r="N81" s="55">
        <v>21</v>
      </c>
      <c r="O81" s="56">
        <v>4</v>
      </c>
      <c r="P81" s="3" t="s">
        <v>39</v>
      </c>
    </row>
    <row r="82" spans="1:16" s="3" customFormat="1" ht="13.5" customHeight="1">
      <c r="A82" s="49">
        <f t="shared" si="15"/>
        <v>10</v>
      </c>
      <c r="B82" s="49" t="s">
        <v>36</v>
      </c>
      <c r="C82" s="49" t="s">
        <v>75</v>
      </c>
      <c r="D82" s="50" t="s">
        <v>83</v>
      </c>
      <c r="E82" s="51" t="s">
        <v>123</v>
      </c>
      <c r="F82" s="49" t="s">
        <v>38</v>
      </c>
      <c r="G82" s="52"/>
      <c r="H82" s="53"/>
      <c r="I82" s="53">
        <f t="shared" si="12"/>
        <v>0</v>
      </c>
      <c r="J82" s="54">
        <v>0</v>
      </c>
      <c r="K82" s="52">
        <f t="shared" si="13"/>
        <v>0</v>
      </c>
      <c r="L82" s="54">
        <v>0</v>
      </c>
      <c r="M82" s="52">
        <f t="shared" si="14"/>
        <v>0</v>
      </c>
      <c r="N82" s="55">
        <v>21</v>
      </c>
      <c r="O82" s="56">
        <v>4</v>
      </c>
      <c r="P82" s="3" t="s">
        <v>39</v>
      </c>
    </row>
    <row r="83" spans="1:16" s="3" customFormat="1" ht="13.5" customHeight="1">
      <c r="A83" s="49">
        <f t="shared" si="15"/>
        <v>11</v>
      </c>
      <c r="B83" s="49" t="s">
        <v>36</v>
      </c>
      <c r="C83" s="49" t="s">
        <v>75</v>
      </c>
      <c r="D83" s="50" t="s">
        <v>84</v>
      </c>
      <c r="E83" s="51" t="s">
        <v>85</v>
      </c>
      <c r="F83" s="49" t="s">
        <v>38</v>
      </c>
      <c r="G83" s="52"/>
      <c r="H83" s="53"/>
      <c r="I83" s="53">
        <f t="shared" si="12"/>
        <v>0</v>
      </c>
      <c r="J83" s="54">
        <v>0</v>
      </c>
      <c r="K83" s="52">
        <f t="shared" si="13"/>
        <v>0</v>
      </c>
      <c r="L83" s="54">
        <v>0</v>
      </c>
      <c r="M83" s="52">
        <f t="shared" si="14"/>
        <v>0</v>
      </c>
      <c r="N83" s="55">
        <v>21</v>
      </c>
      <c r="O83" s="56">
        <v>4</v>
      </c>
      <c r="P83" s="3" t="s">
        <v>39</v>
      </c>
    </row>
    <row r="84" spans="1:16" s="3" customFormat="1" ht="13.5" customHeight="1">
      <c r="A84" s="49">
        <f t="shared" si="15"/>
        <v>12</v>
      </c>
      <c r="B84" s="49" t="s">
        <v>36</v>
      </c>
      <c r="C84" s="49" t="s">
        <v>86</v>
      </c>
      <c r="D84" s="50" t="s">
        <v>93</v>
      </c>
      <c r="E84" s="51" t="s">
        <v>94</v>
      </c>
      <c r="F84" s="49" t="s">
        <v>38</v>
      </c>
      <c r="G84" s="52"/>
      <c r="H84" s="53"/>
      <c r="I84" s="53">
        <f t="shared" si="12"/>
        <v>0</v>
      </c>
      <c r="J84" s="54">
        <v>0</v>
      </c>
      <c r="K84" s="52">
        <f t="shared" si="13"/>
        <v>0</v>
      </c>
      <c r="L84" s="54">
        <v>2.9000000000000001E-2</v>
      </c>
      <c r="M84" s="52">
        <f t="shared" si="14"/>
        <v>0</v>
      </c>
      <c r="N84" s="55">
        <v>21</v>
      </c>
      <c r="O84" s="56">
        <v>4</v>
      </c>
      <c r="P84" s="3" t="s">
        <v>39</v>
      </c>
    </row>
    <row r="85" spans="1:16" s="3" customFormat="1" ht="13.5" customHeight="1">
      <c r="A85" s="49">
        <f t="shared" si="15"/>
        <v>13</v>
      </c>
      <c r="B85" s="49" t="s">
        <v>36</v>
      </c>
      <c r="C85" s="49" t="s">
        <v>86</v>
      </c>
      <c r="D85" s="50" t="s">
        <v>95</v>
      </c>
      <c r="E85" s="51" t="s">
        <v>96</v>
      </c>
      <c r="F85" s="49" t="s">
        <v>97</v>
      </c>
      <c r="G85" s="52"/>
      <c r="H85" s="53"/>
      <c r="I85" s="53">
        <f t="shared" si="12"/>
        <v>0</v>
      </c>
      <c r="J85" s="54">
        <v>0</v>
      </c>
      <c r="K85" s="52">
        <f t="shared" si="13"/>
        <v>0</v>
      </c>
      <c r="L85" s="54">
        <v>0</v>
      </c>
      <c r="M85" s="52">
        <f t="shared" si="14"/>
        <v>0</v>
      </c>
      <c r="N85" s="55">
        <v>21</v>
      </c>
      <c r="O85" s="56">
        <v>4</v>
      </c>
      <c r="P85" s="3" t="s">
        <v>41</v>
      </c>
    </row>
    <row r="86" spans="1:16" s="3" customFormat="1" ht="24" customHeight="1">
      <c r="A86" s="49">
        <f t="shared" si="15"/>
        <v>14</v>
      </c>
      <c r="B86" s="49" t="s">
        <v>36</v>
      </c>
      <c r="C86" s="49" t="s">
        <v>86</v>
      </c>
      <c r="D86" s="50" t="s">
        <v>98</v>
      </c>
      <c r="E86" s="51" t="s">
        <v>99</v>
      </c>
      <c r="F86" s="49" t="s">
        <v>97</v>
      </c>
      <c r="G86" s="52"/>
      <c r="H86" s="53"/>
      <c r="I86" s="53">
        <f t="shared" si="12"/>
        <v>0</v>
      </c>
      <c r="J86" s="54">
        <v>0</v>
      </c>
      <c r="K86" s="52">
        <f t="shared" si="13"/>
        <v>0</v>
      </c>
      <c r="L86" s="54">
        <v>0</v>
      </c>
      <c r="M86" s="52">
        <f t="shared" si="14"/>
        <v>0</v>
      </c>
      <c r="N86" s="55">
        <v>21</v>
      </c>
      <c r="O86" s="56">
        <v>4</v>
      </c>
      <c r="P86" s="3" t="s">
        <v>41</v>
      </c>
    </row>
    <row r="87" spans="1:16" s="3" customFormat="1" ht="13.5" customHeight="1">
      <c r="A87" s="49">
        <f t="shared" si="15"/>
        <v>15</v>
      </c>
      <c r="B87" s="49" t="s">
        <v>36</v>
      </c>
      <c r="C87" s="49" t="s">
        <v>86</v>
      </c>
      <c r="D87" s="50" t="s">
        <v>100</v>
      </c>
      <c r="E87" s="51" t="s">
        <v>101</v>
      </c>
      <c r="F87" s="49" t="s">
        <v>97</v>
      </c>
      <c r="G87" s="52"/>
      <c r="H87" s="53"/>
      <c r="I87" s="53">
        <f t="shared" si="12"/>
        <v>0</v>
      </c>
      <c r="J87" s="54">
        <v>0</v>
      </c>
      <c r="K87" s="52">
        <f t="shared" si="13"/>
        <v>0</v>
      </c>
      <c r="L87" s="54">
        <v>0</v>
      </c>
      <c r="M87" s="52">
        <f t="shared" si="14"/>
        <v>0</v>
      </c>
      <c r="N87" s="55">
        <v>21</v>
      </c>
      <c r="O87" s="56">
        <v>4</v>
      </c>
      <c r="P87" s="3" t="s">
        <v>41</v>
      </c>
    </row>
    <row r="88" spans="1:16" s="3" customFormat="1" ht="13.5" customHeight="1">
      <c r="A88" s="49">
        <f t="shared" si="15"/>
        <v>16</v>
      </c>
      <c r="B88" s="49" t="s">
        <v>36</v>
      </c>
      <c r="C88" s="49" t="s">
        <v>86</v>
      </c>
      <c r="D88" s="50" t="s">
        <v>102</v>
      </c>
      <c r="E88" s="51" t="s">
        <v>103</v>
      </c>
      <c r="F88" s="49" t="s">
        <v>97</v>
      </c>
      <c r="G88" s="52"/>
      <c r="H88" s="53"/>
      <c r="I88" s="53">
        <f t="shared" si="12"/>
        <v>0</v>
      </c>
      <c r="J88" s="54">
        <v>0</v>
      </c>
      <c r="K88" s="52">
        <f t="shared" si="13"/>
        <v>0</v>
      </c>
      <c r="L88" s="54">
        <v>0</v>
      </c>
      <c r="M88" s="52">
        <f t="shared" si="14"/>
        <v>0</v>
      </c>
      <c r="N88" s="55">
        <v>21</v>
      </c>
      <c r="O88" s="56">
        <v>4</v>
      </c>
      <c r="P88" s="3" t="s">
        <v>41</v>
      </c>
    </row>
    <row r="89" spans="1:16" s="3" customFormat="1" ht="13.5" customHeight="1">
      <c r="A89" s="49">
        <f t="shared" si="15"/>
        <v>17</v>
      </c>
      <c r="B89" s="49" t="s">
        <v>36</v>
      </c>
      <c r="C89" s="49" t="s">
        <v>37</v>
      </c>
      <c r="D89" s="50" t="s">
        <v>104</v>
      </c>
      <c r="E89" s="51" t="s">
        <v>105</v>
      </c>
      <c r="F89" s="49" t="s">
        <v>97</v>
      </c>
      <c r="G89" s="52"/>
      <c r="H89" s="53"/>
      <c r="I89" s="53">
        <f t="shared" si="12"/>
        <v>0</v>
      </c>
      <c r="J89" s="54">
        <v>0</v>
      </c>
      <c r="K89" s="52">
        <f t="shared" si="13"/>
        <v>0</v>
      </c>
      <c r="L89" s="54">
        <v>0</v>
      </c>
      <c r="M89" s="52">
        <f t="shared" si="14"/>
        <v>0</v>
      </c>
      <c r="N89" s="55">
        <v>21</v>
      </c>
      <c r="O89" s="56">
        <v>4</v>
      </c>
      <c r="P89" s="3" t="s">
        <v>41</v>
      </c>
    </row>
    <row r="90" spans="1:16" s="31" customFormat="1" ht="12.75" customHeight="1">
      <c r="E90" s="32" t="s">
        <v>17</v>
      </c>
      <c r="I90" s="33">
        <f>I72</f>
        <v>0</v>
      </c>
      <c r="K90" s="34">
        <f>K50+K81</f>
        <v>0</v>
      </c>
      <c r="M90" s="34">
        <f>M50+M81</f>
        <v>0</v>
      </c>
    </row>
    <row r="91" spans="1:16" s="22" customFormat="1" ht="33.75" customHeight="1">
      <c r="B91" s="27" t="s">
        <v>3</v>
      </c>
      <c r="D91" s="28">
        <v>8</v>
      </c>
      <c r="E91" s="77" t="s">
        <v>137</v>
      </c>
      <c r="I91" s="29">
        <f>SUM(I92:I93)</f>
        <v>0</v>
      </c>
      <c r="K91" s="30" t="e">
        <f>SUM(K92:K216)</f>
        <v>#REF!</v>
      </c>
      <c r="M91" s="30" t="e">
        <f>SUM(M92:M216)</f>
        <v>#REF!</v>
      </c>
      <c r="P91" s="28" t="s">
        <v>35</v>
      </c>
    </row>
    <row r="92" spans="1:16" s="3" customFormat="1" ht="13.5" customHeight="1">
      <c r="A92" s="49">
        <v>1</v>
      </c>
      <c r="B92" s="49" t="s">
        <v>36</v>
      </c>
      <c r="C92" s="49" t="s">
        <v>106</v>
      </c>
      <c r="D92" s="50" t="s">
        <v>107</v>
      </c>
      <c r="E92" s="78" t="s">
        <v>108</v>
      </c>
      <c r="F92" s="49" t="s">
        <v>50</v>
      </c>
      <c r="G92" s="52">
        <v>950</v>
      </c>
      <c r="H92" s="82"/>
      <c r="I92" s="53">
        <f t="shared" ref="I92:I98" si="16">ROUND(G92*H92,2)</f>
        <v>0</v>
      </c>
      <c r="J92" s="54">
        <v>0</v>
      </c>
      <c r="K92" s="52">
        <f t="shared" ref="K92:K98" si="17">G92*J92</f>
        <v>0</v>
      </c>
      <c r="L92" s="54">
        <v>2.8500000000000001E-3</v>
      </c>
      <c r="M92" s="52">
        <f t="shared" ref="M92:M98" si="18">G92*L92</f>
        <v>2.7075</v>
      </c>
      <c r="N92" s="55">
        <v>21</v>
      </c>
      <c r="O92" s="56">
        <v>16</v>
      </c>
      <c r="P92" s="3" t="s">
        <v>39</v>
      </c>
    </row>
    <row r="93" spans="1:16" s="3" customFormat="1" ht="13.5" customHeight="1">
      <c r="A93" s="49">
        <f t="shared" ref="A93:A98" si="19">A92+1</f>
        <v>2</v>
      </c>
      <c r="B93" s="49" t="s">
        <v>36</v>
      </c>
      <c r="C93" s="49" t="s">
        <v>106</v>
      </c>
      <c r="D93" s="50" t="s">
        <v>109</v>
      </c>
      <c r="E93" s="51" t="s">
        <v>110</v>
      </c>
      <c r="F93" s="49" t="s">
        <v>50</v>
      </c>
      <c r="G93" s="52">
        <v>600</v>
      </c>
      <c r="H93" s="82"/>
      <c r="I93" s="53">
        <f t="shared" si="16"/>
        <v>0</v>
      </c>
      <c r="J93" s="54">
        <v>6.0000000000000002E-5</v>
      </c>
      <c r="K93" s="52">
        <f t="shared" si="17"/>
        <v>3.6000000000000004E-2</v>
      </c>
      <c r="L93" s="54">
        <v>0</v>
      </c>
      <c r="M93" s="52">
        <f t="shared" si="18"/>
        <v>0</v>
      </c>
      <c r="N93" s="55">
        <v>21</v>
      </c>
      <c r="O93" s="56">
        <v>16</v>
      </c>
      <c r="P93" s="3" t="s">
        <v>39</v>
      </c>
    </row>
    <row r="94" spans="1:16" s="3" customFormat="1" ht="13.5" customHeight="1">
      <c r="A94" s="49">
        <f t="shared" si="19"/>
        <v>3</v>
      </c>
      <c r="B94" s="49" t="s">
        <v>36</v>
      </c>
      <c r="C94" s="49" t="s">
        <v>106</v>
      </c>
      <c r="D94" s="50" t="s">
        <v>111</v>
      </c>
      <c r="E94" s="51" t="s">
        <v>112</v>
      </c>
      <c r="F94" s="49" t="s">
        <v>113</v>
      </c>
      <c r="G94" s="52"/>
      <c r="H94" s="53"/>
      <c r="I94" s="53">
        <f t="shared" si="16"/>
        <v>0</v>
      </c>
      <c r="J94" s="54">
        <v>3.0000000000000001E-5</v>
      </c>
      <c r="K94" s="52">
        <f t="shared" si="17"/>
        <v>0</v>
      </c>
      <c r="L94" s="54">
        <v>0</v>
      </c>
      <c r="M94" s="52">
        <f t="shared" si="18"/>
        <v>0</v>
      </c>
      <c r="N94" s="55">
        <v>21</v>
      </c>
      <c r="O94" s="56">
        <v>16</v>
      </c>
      <c r="P94" s="3" t="s">
        <v>39</v>
      </c>
    </row>
    <row r="95" spans="1:16" s="3" customFormat="1" ht="13.5" customHeight="1">
      <c r="A95" s="49">
        <f t="shared" si="19"/>
        <v>4</v>
      </c>
      <c r="B95" s="49" t="s">
        <v>36</v>
      </c>
      <c r="C95" s="49" t="s">
        <v>106</v>
      </c>
      <c r="D95" s="50" t="s">
        <v>114</v>
      </c>
      <c r="E95" s="51" t="s">
        <v>115</v>
      </c>
      <c r="F95" s="49" t="s">
        <v>113</v>
      </c>
      <c r="G95" s="52"/>
      <c r="H95" s="53"/>
      <c r="I95" s="53">
        <f t="shared" si="16"/>
        <v>0</v>
      </c>
      <c r="J95" s="54">
        <v>1E-4</v>
      </c>
      <c r="K95" s="52">
        <f t="shared" si="17"/>
        <v>0</v>
      </c>
      <c r="L95" s="54">
        <v>0</v>
      </c>
      <c r="M95" s="52">
        <f t="shared" si="18"/>
        <v>0</v>
      </c>
      <c r="N95" s="55">
        <v>21</v>
      </c>
      <c r="O95" s="56">
        <v>16</v>
      </c>
      <c r="P95" s="3" t="s">
        <v>39</v>
      </c>
    </row>
    <row r="96" spans="1:16" s="3" customFormat="1" ht="13.5" customHeight="1">
      <c r="A96" s="49">
        <f t="shared" si="19"/>
        <v>5</v>
      </c>
      <c r="B96" s="49" t="s">
        <v>36</v>
      </c>
      <c r="C96" s="49" t="s">
        <v>106</v>
      </c>
      <c r="D96" s="50" t="s">
        <v>116</v>
      </c>
      <c r="E96" s="51" t="s">
        <v>117</v>
      </c>
      <c r="F96" s="49" t="s">
        <v>113</v>
      </c>
      <c r="G96" s="52"/>
      <c r="H96" s="53"/>
      <c r="I96" s="53">
        <f t="shared" si="16"/>
        <v>0</v>
      </c>
      <c r="J96" s="54">
        <v>8.0000000000000007E-5</v>
      </c>
      <c r="K96" s="52">
        <f t="shared" si="17"/>
        <v>0</v>
      </c>
      <c r="L96" s="54">
        <v>0</v>
      </c>
      <c r="M96" s="52">
        <f t="shared" si="18"/>
        <v>0</v>
      </c>
      <c r="N96" s="55">
        <v>21</v>
      </c>
      <c r="O96" s="56">
        <v>16</v>
      </c>
      <c r="P96" s="3" t="s">
        <v>39</v>
      </c>
    </row>
    <row r="97" spans="1:16" s="3" customFormat="1" ht="13.5" customHeight="1">
      <c r="A97" s="49">
        <f t="shared" si="19"/>
        <v>6</v>
      </c>
      <c r="B97" s="49" t="s">
        <v>36</v>
      </c>
      <c r="C97" s="49" t="s">
        <v>106</v>
      </c>
      <c r="D97" s="50" t="s">
        <v>118</v>
      </c>
      <c r="E97" s="51" t="s">
        <v>119</v>
      </c>
      <c r="F97" s="49" t="s">
        <v>113</v>
      </c>
      <c r="G97" s="52"/>
      <c r="H97" s="53"/>
      <c r="I97" s="53">
        <f t="shared" si="16"/>
        <v>0</v>
      </c>
      <c r="J97" s="54">
        <v>0</v>
      </c>
      <c r="K97" s="52">
        <f t="shared" si="17"/>
        <v>0</v>
      </c>
      <c r="L97" s="54">
        <v>6.8999999999999997E-4</v>
      </c>
      <c r="M97" s="52">
        <f t="shared" si="18"/>
        <v>0</v>
      </c>
      <c r="N97" s="55">
        <v>21</v>
      </c>
      <c r="O97" s="56">
        <v>16</v>
      </c>
      <c r="P97" s="3" t="s">
        <v>39</v>
      </c>
    </row>
    <row r="98" spans="1:16" s="3" customFormat="1" ht="13.5" customHeight="1">
      <c r="A98" s="49">
        <f t="shared" si="19"/>
        <v>7</v>
      </c>
      <c r="B98" s="49" t="s">
        <v>36</v>
      </c>
      <c r="C98" s="49" t="s">
        <v>106</v>
      </c>
      <c r="D98" s="50" t="s">
        <v>120</v>
      </c>
      <c r="E98" s="51" t="s">
        <v>121</v>
      </c>
      <c r="F98" s="49" t="s">
        <v>2</v>
      </c>
      <c r="G98" s="52"/>
      <c r="H98" s="53"/>
      <c r="I98" s="53">
        <f t="shared" si="16"/>
        <v>0</v>
      </c>
      <c r="J98" s="54">
        <v>0</v>
      </c>
      <c r="K98" s="52">
        <f t="shared" si="17"/>
        <v>0</v>
      </c>
      <c r="L98" s="54">
        <v>0</v>
      </c>
      <c r="M98" s="52">
        <f t="shared" si="18"/>
        <v>0</v>
      </c>
      <c r="N98" s="55">
        <v>21</v>
      </c>
      <c r="O98" s="56">
        <v>16</v>
      </c>
      <c r="P98" s="3" t="s">
        <v>39</v>
      </c>
    </row>
    <row r="99" spans="1:16" s="31" customFormat="1" ht="12.75" customHeight="1">
      <c r="E99" s="32" t="s">
        <v>17</v>
      </c>
      <c r="I99" s="33">
        <f>I91</f>
        <v>0</v>
      </c>
      <c r="K99" s="34" t="e">
        <f>K64+#REF!</f>
        <v>#REF!</v>
      </c>
      <c r="M99" s="34" t="e">
        <f>M64+#REF!</f>
        <v>#REF!</v>
      </c>
    </row>
    <row r="100" spans="1:16" s="22" customFormat="1" ht="12.75" customHeight="1">
      <c r="A100" s="45"/>
      <c r="B100" s="46" t="s">
        <v>3</v>
      </c>
      <c r="C100" s="45"/>
      <c r="D100" s="45" t="s">
        <v>1</v>
      </c>
      <c r="E100" s="69" t="s">
        <v>133</v>
      </c>
      <c r="F100" s="45"/>
      <c r="G100" s="45"/>
      <c r="H100" s="45"/>
      <c r="I100" s="47"/>
      <c r="J100" s="45"/>
      <c r="K100" s="48" t="e">
        <f>K101+#REF!</f>
        <v>#VALUE!</v>
      </c>
      <c r="L100" s="45"/>
      <c r="M100" s="48" t="e">
        <f>M101+#REF!</f>
        <v>#VALUE!</v>
      </c>
      <c r="N100" s="45"/>
      <c r="P100" s="24" t="s">
        <v>34</v>
      </c>
    </row>
    <row r="101" spans="1:16" s="22" customFormat="1" ht="36.75" customHeight="1">
      <c r="B101" s="27" t="s">
        <v>3</v>
      </c>
      <c r="D101" s="72">
        <v>1</v>
      </c>
      <c r="E101" s="77" t="s">
        <v>138</v>
      </c>
      <c r="G101" s="76">
        <v>6071</v>
      </c>
      <c r="H101" s="81"/>
      <c r="I101" s="29">
        <f>G101*H101</f>
        <v>0</v>
      </c>
      <c r="K101" s="30" t="e">
        <f>SUM(K102:K105)</f>
        <v>#VALUE!</v>
      </c>
      <c r="M101" s="30" t="e">
        <f>SUM(M102:M105)</f>
        <v>#VALUE!</v>
      </c>
      <c r="P101" s="28" t="s">
        <v>35</v>
      </c>
    </row>
    <row r="102" spans="1:16" s="3" customFormat="1" ht="13.5" customHeight="1">
      <c r="A102" s="49" t="s">
        <v>44</v>
      </c>
      <c r="B102" s="49" t="s">
        <v>36</v>
      </c>
      <c r="C102" s="49" t="s">
        <v>37</v>
      </c>
      <c r="D102" s="50" t="s">
        <v>45</v>
      </c>
      <c r="E102" s="51" t="s">
        <v>46</v>
      </c>
      <c r="F102" s="49" t="s">
        <v>38</v>
      </c>
      <c r="G102" s="83" t="s">
        <v>133</v>
      </c>
      <c r="H102" s="53"/>
      <c r="I102" s="53">
        <v>0</v>
      </c>
      <c r="J102" s="54">
        <v>4.8900000000000002E-3</v>
      </c>
      <c r="K102" s="52" t="e">
        <f>G102*J102</f>
        <v>#VALUE!</v>
      </c>
      <c r="L102" s="54">
        <v>0</v>
      </c>
      <c r="M102" s="52" t="e">
        <f>G102*L102</f>
        <v>#VALUE!</v>
      </c>
      <c r="N102" s="55">
        <v>21</v>
      </c>
      <c r="O102" s="56">
        <v>4</v>
      </c>
      <c r="P102" s="3" t="s">
        <v>39</v>
      </c>
    </row>
    <row r="103" spans="1:16" s="3" customFormat="1" ht="13.5" customHeight="1">
      <c r="A103" s="49" t="s">
        <v>47</v>
      </c>
      <c r="B103" s="49" t="s">
        <v>36</v>
      </c>
      <c r="C103" s="49" t="s">
        <v>37</v>
      </c>
      <c r="D103" s="50" t="s">
        <v>48</v>
      </c>
      <c r="E103" s="51" t="s">
        <v>49</v>
      </c>
      <c r="F103" s="49" t="s">
        <v>50</v>
      </c>
      <c r="G103" s="52"/>
      <c r="H103" s="53"/>
      <c r="I103" s="53">
        <f>ROUND(G103*H103,2)</f>
        <v>0</v>
      </c>
      <c r="J103" s="54">
        <v>0</v>
      </c>
      <c r="K103" s="52">
        <f>G103*J103</f>
        <v>0</v>
      </c>
      <c r="L103" s="54">
        <v>0</v>
      </c>
      <c r="M103" s="52">
        <f>G103*L103</f>
        <v>0</v>
      </c>
      <c r="N103" s="55">
        <v>21</v>
      </c>
      <c r="O103" s="56">
        <v>4</v>
      </c>
      <c r="P103" s="3" t="s">
        <v>39</v>
      </c>
    </row>
    <row r="104" spans="1:16" s="3" customFormat="1" ht="13.5" customHeight="1">
      <c r="A104" s="57" t="s">
        <v>51</v>
      </c>
      <c r="B104" s="57" t="s">
        <v>52</v>
      </c>
      <c r="C104" s="57" t="s">
        <v>53</v>
      </c>
      <c r="D104" s="58" t="s">
        <v>54</v>
      </c>
      <c r="E104" s="59" t="s">
        <v>55</v>
      </c>
      <c r="F104" s="57" t="s">
        <v>50</v>
      </c>
      <c r="G104" s="60"/>
      <c r="H104" s="61"/>
      <c r="I104" s="61">
        <v>0</v>
      </c>
      <c r="J104" s="62">
        <v>3.0000000000000001E-5</v>
      </c>
      <c r="K104" s="60">
        <f>G104*J104</f>
        <v>0</v>
      </c>
      <c r="L104" s="62">
        <v>0</v>
      </c>
      <c r="M104" s="60">
        <f>G104*L104</f>
        <v>0</v>
      </c>
      <c r="N104" s="63">
        <v>21</v>
      </c>
      <c r="O104" s="64">
        <v>8</v>
      </c>
      <c r="P104" s="65" t="s">
        <v>39</v>
      </c>
    </row>
    <row r="105" spans="1:16" s="3" customFormat="1" ht="13.5" customHeight="1">
      <c r="A105" s="49" t="s">
        <v>64</v>
      </c>
      <c r="B105" s="49" t="s">
        <v>36</v>
      </c>
      <c r="C105" s="49" t="s">
        <v>37</v>
      </c>
      <c r="D105" s="50" t="s">
        <v>65</v>
      </c>
      <c r="E105" s="51" t="s">
        <v>66</v>
      </c>
      <c r="F105" s="49" t="s">
        <v>38</v>
      </c>
      <c r="G105" s="83" t="s">
        <v>133</v>
      </c>
      <c r="H105" s="53"/>
      <c r="I105" s="53">
        <v>0</v>
      </c>
      <c r="J105" s="54">
        <v>3.48E-3</v>
      </c>
      <c r="K105" s="52" t="e">
        <f>G105*J105</f>
        <v>#VALUE!</v>
      </c>
      <c r="L105" s="54">
        <v>0</v>
      </c>
      <c r="M105" s="52" t="e">
        <f>G105*L105</f>
        <v>#VALUE!</v>
      </c>
      <c r="N105" s="55">
        <v>21</v>
      </c>
      <c r="O105" s="56">
        <v>4</v>
      </c>
      <c r="P105" s="3" t="s">
        <v>39</v>
      </c>
    </row>
    <row r="106" spans="1:16" s="31" customFormat="1" ht="12.75" customHeight="1">
      <c r="E106" s="32" t="s">
        <v>17</v>
      </c>
      <c r="I106" s="33">
        <f>I101</f>
        <v>0</v>
      </c>
      <c r="K106" s="34" t="e">
        <f>K100+#REF!</f>
        <v>#VALUE!</v>
      </c>
      <c r="M106" s="34" t="e">
        <f>M100+#REF!</f>
        <v>#VALUE!</v>
      </c>
    </row>
    <row r="107" spans="1:16" s="22" customFormat="1" ht="12.75" customHeight="1">
      <c r="B107" s="27" t="s">
        <v>3</v>
      </c>
      <c r="D107" s="72">
        <v>2</v>
      </c>
      <c r="E107" s="68" t="s">
        <v>124</v>
      </c>
      <c r="G107" s="76">
        <v>4741.8</v>
      </c>
      <c r="H107" s="81"/>
      <c r="I107" s="29">
        <f>G107*H107</f>
        <v>0</v>
      </c>
      <c r="K107" s="30" t="e">
        <f>SUM(K108:K111)</f>
        <v>#VALUE!</v>
      </c>
      <c r="M107" s="30" t="e">
        <f>SUM(M108:M111)</f>
        <v>#VALUE!</v>
      </c>
      <c r="P107" s="28" t="s">
        <v>35</v>
      </c>
    </row>
    <row r="108" spans="1:16" s="3" customFormat="1" ht="24" customHeight="1">
      <c r="A108" s="49">
        <f>A107+1</f>
        <v>1</v>
      </c>
      <c r="B108" s="49" t="s">
        <v>36</v>
      </c>
      <c r="C108" s="49" t="s">
        <v>37</v>
      </c>
      <c r="D108" s="50" t="s">
        <v>67</v>
      </c>
      <c r="E108" s="51" t="s">
        <v>68</v>
      </c>
      <c r="F108" s="49" t="s">
        <v>38</v>
      </c>
      <c r="G108" s="83" t="s">
        <v>133</v>
      </c>
      <c r="H108" s="53"/>
      <c r="I108" s="53">
        <v>0</v>
      </c>
      <c r="J108" s="54">
        <v>5.9999999999999995E-4</v>
      </c>
      <c r="K108" s="52" t="e">
        <f>G108*J108</f>
        <v>#VALUE!</v>
      </c>
      <c r="L108" s="54">
        <v>0</v>
      </c>
      <c r="M108" s="52" t="e">
        <f>G108*L108</f>
        <v>#VALUE!</v>
      </c>
      <c r="N108" s="55">
        <v>21</v>
      </c>
      <c r="O108" s="56">
        <v>4</v>
      </c>
      <c r="P108" s="3" t="s">
        <v>39</v>
      </c>
    </row>
    <row r="109" spans="1:16" s="31" customFormat="1" ht="12.75" customHeight="1">
      <c r="E109" s="32" t="s">
        <v>17</v>
      </c>
      <c r="I109" s="33">
        <f>I107</f>
        <v>0</v>
      </c>
      <c r="K109" s="34" t="e">
        <f>K103+#REF!</f>
        <v>#REF!</v>
      </c>
      <c r="M109" s="34" t="e">
        <f>M103+#REF!</f>
        <v>#REF!</v>
      </c>
    </row>
  </sheetData>
  <sheetProtection password="CC3D" sheet="1" objects="1" scenarios="1"/>
  <printOptions horizontalCentered="1"/>
  <pageMargins left="0.59055119752883911" right="0.59055119752883911" top="0.59055119752883911" bottom="0.59055119752883911" header="0" footer="0"/>
  <pageSetup paperSize="9" scale="84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 customHeight="1"/>
  <cols>
    <col min="1" max="16384" width="9" style="1"/>
  </cols>
  <sheetData/>
  <pageMargins left="0.69999998807907104" right="0.69999998807907104" top="0.75" bottom="0.75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</vt:lpstr>
      <vt:lpstr>Rozpocet</vt:lpstr>
      <vt:lpstr>#Figury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Maruška Vladimír</dc:creator>
  <cp:lastModifiedBy>Mgr. Bronislav Bartoň</cp:lastModifiedBy>
  <cp:lastPrinted>2013-04-09T18:15:11Z</cp:lastPrinted>
  <dcterms:created xsi:type="dcterms:W3CDTF">2013-04-04T22:10:02Z</dcterms:created>
  <dcterms:modified xsi:type="dcterms:W3CDTF">2013-06-19T10:44:49Z</dcterms:modified>
</cp:coreProperties>
</file>