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S:\VZMR\2022\042_Stavební úpravy haly č. 62\3_Vysvětlení, změna, doplnění ZD\1_Vysvětlení č. 1\odpověď\"/>
    </mc:Choice>
  </mc:AlternateContent>
  <xr:revisionPtr revIDLastSave="0" documentId="13_ncr:1_{1F31E124-7FE8-4AFA-A7FD-8C9FA58DA028}" xr6:coauthVersionLast="47" xr6:coauthVersionMax="47" xr10:uidLastSave="{00000000-0000-0000-0000-000000000000}"/>
  <bookViews>
    <workbookView xWindow="5520" yWindow="390" windowWidth="21600" windowHeight="12735" firstSheet="2" activeTab="4" xr2:uid="{00000000-000D-0000-FFFF-FFFF00000000}"/>
  </bookViews>
  <sheets>
    <sheet name="1 - zřízení vrat" sheetId="2" r:id="rId1"/>
    <sheet name="2 - Zpevněná plocha" sheetId="3" r:id="rId2"/>
    <sheet name="3 - Základ ohraňovacího s..." sheetId="4" r:id="rId3"/>
    <sheet name="4 - stavební práce - plazma" sheetId="6" r:id="rId4"/>
    <sheet name="5- zpevněná plocha Plazma" sheetId="10" r:id="rId5"/>
  </sheets>
  <externalReferences>
    <externalReference r:id="rId6"/>
    <externalReference r:id="rId7"/>
  </externalReferences>
  <definedNames>
    <definedName name="_xlnm._FilterDatabase" localSheetId="0" hidden="1">'1 - zřízení vrat'!$C$91:$K$365</definedName>
    <definedName name="_xlnm._FilterDatabase" localSheetId="1" hidden="1">'2 - Zpevněná plocha'!$C$86:$K$253</definedName>
    <definedName name="_xlnm._FilterDatabase" localSheetId="2" hidden="1">'3 - Základ ohraňovacího s...'!$C$88:$K$219</definedName>
    <definedName name="_xlnm._FilterDatabase" localSheetId="3" hidden="1">'4 - stavební práce - plazma'!$C$92:$K$293</definedName>
    <definedName name="_xlnm._FilterDatabase" localSheetId="4" hidden="1">'5- zpevněná plocha Plazma'!$C$82:$K$138</definedName>
    <definedName name="_xlnm.Print_Titles" localSheetId="0">'1 - zřízení vrat'!$91:$91</definedName>
    <definedName name="_xlnm.Print_Titles" localSheetId="1">'2 - Zpevněná plocha'!$86:$86</definedName>
    <definedName name="_xlnm.Print_Titles" localSheetId="2">'3 - Základ ohraňovacího s...'!$88:$88</definedName>
    <definedName name="_xlnm.Print_Titles" localSheetId="3">'4 - stavební práce - plazma'!$92:$92</definedName>
    <definedName name="_xlnm.Print_Titles" localSheetId="4">'5- zpevněná plocha Plazma'!$82:$82</definedName>
    <definedName name="_xlnm.Print_Area" localSheetId="0">'1 - zřízení vrat'!$C$45:$J$73,'1 - zřízení vrat'!$C$79:$K$365</definedName>
    <definedName name="_xlnm.Print_Area" localSheetId="1">'2 - Zpevněná plocha'!$C$45:$J$68,'2 - Zpevněná plocha'!$C$74:$K$253</definedName>
    <definedName name="_xlnm.Print_Area" localSheetId="2">'3 - Základ ohraňovacího s...'!$C$45:$J$70,'3 - Základ ohraňovacího s...'!$C$76:$K$219</definedName>
    <definedName name="_xlnm.Print_Area" localSheetId="3">'4 - stavební práce - plazma'!$C$45:$J$74,'4 - stavební práce - plazma'!$C$80:$K$293</definedName>
    <definedName name="_xlnm.Print_Area" localSheetId="4">'5- zpevněná plocha Plazma'!$C$45:$J$64,'5- zpevněná plocha Plazma'!$C$70:$K$138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37" i="10" l="1"/>
  <c r="BI137" i="10"/>
  <c r="BH137" i="10"/>
  <c r="BG137" i="10"/>
  <c r="BF137" i="10"/>
  <c r="BE137" i="10"/>
  <c r="T137" i="10"/>
  <c r="R137" i="10"/>
  <c r="P137" i="10"/>
  <c r="J137" i="10"/>
  <c r="BK135" i="10"/>
  <c r="BI135" i="10"/>
  <c r="BH135" i="10"/>
  <c r="BG135" i="10"/>
  <c r="BF135" i="10"/>
  <c r="BE135" i="10"/>
  <c r="T135" i="10"/>
  <c r="R135" i="10"/>
  <c r="P135" i="10"/>
  <c r="J135" i="10"/>
  <c r="BK131" i="10"/>
  <c r="BI131" i="10"/>
  <c r="BH131" i="10"/>
  <c r="BG131" i="10"/>
  <c r="BF131" i="10"/>
  <c r="T131" i="10"/>
  <c r="R131" i="10"/>
  <c r="P131" i="10"/>
  <c r="J131" i="10"/>
  <c r="BE131" i="10" s="1"/>
  <c r="BK129" i="10"/>
  <c r="BI129" i="10"/>
  <c r="BH129" i="10"/>
  <c r="BG129" i="10"/>
  <c r="BF129" i="10"/>
  <c r="T129" i="10"/>
  <c r="R129" i="10"/>
  <c r="P129" i="10"/>
  <c r="J129" i="10"/>
  <c r="BE129" i="10" s="1"/>
  <c r="BK128" i="10"/>
  <c r="J128" i="10" s="1"/>
  <c r="J63" i="10" s="1"/>
  <c r="T128" i="10"/>
  <c r="R128" i="10"/>
  <c r="P128" i="10"/>
  <c r="BK124" i="10"/>
  <c r="BI124" i="10"/>
  <c r="BH124" i="10"/>
  <c r="BG124" i="10"/>
  <c r="BF124" i="10"/>
  <c r="BE124" i="10"/>
  <c r="T124" i="10"/>
  <c r="T119" i="10" s="1"/>
  <c r="R124" i="10"/>
  <c r="P124" i="10"/>
  <c r="J124" i="10"/>
  <c r="BK120" i="10"/>
  <c r="BI120" i="10"/>
  <c r="BH120" i="10"/>
  <c r="BG120" i="10"/>
  <c r="BF120" i="10"/>
  <c r="BE120" i="10"/>
  <c r="T120" i="10"/>
  <c r="R120" i="10"/>
  <c r="P120" i="10"/>
  <c r="J120" i="10"/>
  <c r="BK119" i="10"/>
  <c r="J119" i="10" s="1"/>
  <c r="J62" i="10" s="1"/>
  <c r="R119" i="10"/>
  <c r="P119" i="10"/>
  <c r="BK116" i="10"/>
  <c r="BI116" i="10"/>
  <c r="BH116" i="10"/>
  <c r="BG116" i="10"/>
  <c r="BF116" i="10"/>
  <c r="BE116" i="10"/>
  <c r="T116" i="10"/>
  <c r="R116" i="10"/>
  <c r="P116" i="10"/>
  <c r="J116" i="10"/>
  <c r="BK112" i="10"/>
  <c r="BI112" i="10"/>
  <c r="BH112" i="10"/>
  <c r="BG112" i="10"/>
  <c r="BF112" i="10"/>
  <c r="T112" i="10"/>
  <c r="R112" i="10"/>
  <c r="P112" i="10"/>
  <c r="J112" i="10"/>
  <c r="BE112" i="10" s="1"/>
  <c r="BK106" i="10"/>
  <c r="BI106" i="10"/>
  <c r="BH106" i="10"/>
  <c r="BG106" i="10"/>
  <c r="BF106" i="10"/>
  <c r="T106" i="10"/>
  <c r="R106" i="10"/>
  <c r="P106" i="10"/>
  <c r="J106" i="10"/>
  <c r="BE106" i="10" s="1"/>
  <c r="BK104" i="10"/>
  <c r="BI104" i="10"/>
  <c r="BH104" i="10"/>
  <c r="BG104" i="10"/>
  <c r="BF104" i="10"/>
  <c r="BE104" i="10"/>
  <c r="T104" i="10"/>
  <c r="R104" i="10"/>
  <c r="P104" i="10"/>
  <c r="J104" i="10"/>
  <c r="BK100" i="10"/>
  <c r="BI100" i="10"/>
  <c r="BH100" i="10"/>
  <c r="BG100" i="10"/>
  <c r="BF100" i="10"/>
  <c r="BE100" i="10"/>
  <c r="T100" i="10"/>
  <c r="R100" i="10"/>
  <c r="P100" i="10"/>
  <c r="J100" i="10"/>
  <c r="BK97" i="10"/>
  <c r="BI97" i="10"/>
  <c r="BH97" i="10"/>
  <c r="BG97" i="10"/>
  <c r="BF97" i="10"/>
  <c r="T97" i="10"/>
  <c r="R97" i="10"/>
  <c r="P97" i="10"/>
  <c r="J97" i="10"/>
  <c r="BE97" i="10" s="1"/>
  <c r="BK94" i="10"/>
  <c r="BI94" i="10"/>
  <c r="BH94" i="10"/>
  <c r="F36" i="10" s="1"/>
  <c r="BG94" i="10"/>
  <c r="BF94" i="10"/>
  <c r="T94" i="10"/>
  <c r="R94" i="10"/>
  <c r="P94" i="10"/>
  <c r="J94" i="10"/>
  <c r="BE94" i="10" s="1"/>
  <c r="BK92" i="10"/>
  <c r="BK85" i="10" s="1"/>
  <c r="BI92" i="10"/>
  <c r="BH92" i="10"/>
  <c r="BG92" i="10"/>
  <c r="BF92" i="10"/>
  <c r="BE92" i="10"/>
  <c r="T92" i="10"/>
  <c r="T85" i="10" s="1"/>
  <c r="T84" i="10" s="1"/>
  <c r="T83" i="10" s="1"/>
  <c r="R92" i="10"/>
  <c r="R85" i="10" s="1"/>
  <c r="R84" i="10" s="1"/>
  <c r="R83" i="10" s="1"/>
  <c r="P92" i="10"/>
  <c r="J92" i="10"/>
  <c r="BK86" i="10"/>
  <c r="BI86" i="10"/>
  <c r="BH86" i="10"/>
  <c r="BG86" i="10"/>
  <c r="BF86" i="10"/>
  <c r="BE86" i="10"/>
  <c r="T86" i="10"/>
  <c r="R86" i="10"/>
  <c r="P86" i="10"/>
  <c r="J86" i="10"/>
  <c r="P85" i="10"/>
  <c r="P84" i="10" s="1"/>
  <c r="P83" i="10" s="1"/>
  <c r="J79" i="10"/>
  <c r="F79" i="10"/>
  <c r="F77" i="10"/>
  <c r="E75" i="10"/>
  <c r="J55" i="10"/>
  <c r="J54" i="10"/>
  <c r="F54" i="10"/>
  <c r="F52" i="10"/>
  <c r="E50" i="10"/>
  <c r="J37" i="10"/>
  <c r="F37" i="10"/>
  <c r="J36" i="10"/>
  <c r="J35" i="10"/>
  <c r="F35" i="10"/>
  <c r="J34" i="10"/>
  <c r="F34" i="10"/>
  <c r="J24" i="10"/>
  <c r="E24" i="10"/>
  <c r="J80" i="10" s="1"/>
  <c r="J23" i="10"/>
  <c r="J18" i="10"/>
  <c r="E18" i="10"/>
  <c r="F80" i="10" s="1"/>
  <c r="J17" i="10"/>
  <c r="J12" i="10"/>
  <c r="J52" i="10" s="1"/>
  <c r="E7" i="10"/>
  <c r="E48" i="10" s="1"/>
  <c r="E7" i="6"/>
  <c r="E83" i="6" s="1"/>
  <c r="J12" i="6"/>
  <c r="J52" i="6" s="1"/>
  <c r="J17" i="6"/>
  <c r="E18" i="6"/>
  <c r="F90" i="6" s="1"/>
  <c r="J18" i="6"/>
  <c r="J23" i="6"/>
  <c r="E24" i="6"/>
  <c r="J90" i="6" s="1"/>
  <c r="J24" i="6"/>
  <c r="J35" i="6"/>
  <c r="J36" i="6"/>
  <c r="J37" i="6"/>
  <c r="E50" i="6"/>
  <c r="F52" i="6"/>
  <c r="F54" i="6"/>
  <c r="J54" i="6"/>
  <c r="E85" i="6"/>
  <c r="F87" i="6"/>
  <c r="F89" i="6"/>
  <c r="J89" i="6"/>
  <c r="J96" i="6"/>
  <c r="BE96" i="6" s="1"/>
  <c r="P96" i="6"/>
  <c r="P95" i="6" s="1"/>
  <c r="P94" i="6" s="1"/>
  <c r="R96" i="6"/>
  <c r="T96" i="6"/>
  <c r="T95" i="6" s="1"/>
  <c r="BF96" i="6"/>
  <c r="J34" i="6" s="1"/>
  <c r="BG96" i="6"/>
  <c r="F35" i="6" s="1"/>
  <c r="BH96" i="6"/>
  <c r="BI96" i="6"/>
  <c r="BK96" i="6"/>
  <c r="BK95" i="6" s="1"/>
  <c r="J100" i="6"/>
  <c r="P100" i="6"/>
  <c r="R100" i="6"/>
  <c r="R95" i="6" s="1"/>
  <c r="T100" i="6"/>
  <c r="BE100" i="6"/>
  <c r="BF100" i="6"/>
  <c r="BG100" i="6"/>
  <c r="BH100" i="6"/>
  <c r="F36" i="6" s="1"/>
  <c r="BI100" i="6"/>
  <c r="F37" i="6" s="1"/>
  <c r="BK100" i="6"/>
  <c r="J104" i="6"/>
  <c r="P104" i="6"/>
  <c r="R104" i="6"/>
  <c r="T104" i="6"/>
  <c r="BE104" i="6"/>
  <c r="BF104" i="6"/>
  <c r="BG104" i="6"/>
  <c r="BH104" i="6"/>
  <c r="BI104" i="6"/>
  <c r="BK104" i="6"/>
  <c r="J106" i="6"/>
  <c r="BE106" i="6" s="1"/>
  <c r="P106" i="6"/>
  <c r="R106" i="6"/>
  <c r="T106" i="6"/>
  <c r="BF106" i="6"/>
  <c r="BG106" i="6"/>
  <c r="BH106" i="6"/>
  <c r="BI106" i="6"/>
  <c r="BK106" i="6"/>
  <c r="J109" i="6"/>
  <c r="BE109" i="6" s="1"/>
  <c r="P109" i="6"/>
  <c r="R109" i="6"/>
  <c r="T109" i="6"/>
  <c r="BF109" i="6"/>
  <c r="BG109" i="6"/>
  <c r="BH109" i="6"/>
  <c r="BI109" i="6"/>
  <c r="BK109" i="6"/>
  <c r="J112" i="6"/>
  <c r="P112" i="6"/>
  <c r="R112" i="6"/>
  <c r="T112" i="6"/>
  <c r="BE112" i="6"/>
  <c r="BF112" i="6"/>
  <c r="BG112" i="6"/>
  <c r="BH112" i="6"/>
  <c r="BI112" i="6"/>
  <c r="BK112" i="6"/>
  <c r="J115" i="6"/>
  <c r="BE115" i="6" s="1"/>
  <c r="P115" i="6"/>
  <c r="R115" i="6"/>
  <c r="T115" i="6"/>
  <c r="BF115" i="6"/>
  <c r="BG115" i="6"/>
  <c r="BH115" i="6"/>
  <c r="BI115" i="6"/>
  <c r="BK115" i="6"/>
  <c r="J117" i="6"/>
  <c r="P117" i="6"/>
  <c r="R117" i="6"/>
  <c r="T117" i="6"/>
  <c r="BE117" i="6"/>
  <c r="BF117" i="6"/>
  <c r="BG117" i="6"/>
  <c r="BH117" i="6"/>
  <c r="BI117" i="6"/>
  <c r="BK117" i="6"/>
  <c r="J119" i="6"/>
  <c r="P119" i="6"/>
  <c r="R119" i="6"/>
  <c r="T119" i="6"/>
  <c r="BE119" i="6"/>
  <c r="BF119" i="6"/>
  <c r="BG119" i="6"/>
  <c r="BH119" i="6"/>
  <c r="BI119" i="6"/>
  <c r="BK119" i="6"/>
  <c r="J123" i="6"/>
  <c r="BE123" i="6" s="1"/>
  <c r="P123" i="6"/>
  <c r="R123" i="6"/>
  <c r="T123" i="6"/>
  <c r="BF123" i="6"/>
  <c r="BG123" i="6"/>
  <c r="BH123" i="6"/>
  <c r="BI123" i="6"/>
  <c r="BK123" i="6"/>
  <c r="J126" i="6"/>
  <c r="BE126" i="6" s="1"/>
  <c r="P126" i="6"/>
  <c r="R126" i="6"/>
  <c r="T126" i="6"/>
  <c r="BF126" i="6"/>
  <c r="BG126" i="6"/>
  <c r="BH126" i="6"/>
  <c r="BI126" i="6"/>
  <c r="BK126" i="6"/>
  <c r="T131" i="6"/>
  <c r="J132" i="6"/>
  <c r="P132" i="6"/>
  <c r="P131" i="6" s="1"/>
  <c r="R132" i="6"/>
  <c r="R131" i="6" s="1"/>
  <c r="T132" i="6"/>
  <c r="BE132" i="6"/>
  <c r="BF132" i="6"/>
  <c r="BG132" i="6"/>
  <c r="BH132" i="6"/>
  <c r="BI132" i="6"/>
  <c r="BK132" i="6"/>
  <c r="J137" i="6"/>
  <c r="BE137" i="6" s="1"/>
  <c r="P137" i="6"/>
  <c r="R137" i="6"/>
  <c r="T137" i="6"/>
  <c r="BF137" i="6"/>
  <c r="BG137" i="6"/>
  <c r="BH137" i="6"/>
  <c r="BI137" i="6"/>
  <c r="BK137" i="6"/>
  <c r="J143" i="6"/>
  <c r="P143" i="6"/>
  <c r="R143" i="6"/>
  <c r="T143" i="6"/>
  <c r="BE143" i="6"/>
  <c r="BF143" i="6"/>
  <c r="BG143" i="6"/>
  <c r="BH143" i="6"/>
  <c r="BI143" i="6"/>
  <c r="BK143" i="6"/>
  <c r="BK131" i="6" s="1"/>
  <c r="J131" i="6" s="1"/>
  <c r="J62" i="6" s="1"/>
  <c r="J147" i="6"/>
  <c r="P147" i="6"/>
  <c r="R147" i="6"/>
  <c r="T147" i="6"/>
  <c r="BE147" i="6"/>
  <c r="BF147" i="6"/>
  <c r="BG147" i="6"/>
  <c r="BH147" i="6"/>
  <c r="BI147" i="6"/>
  <c r="BK147" i="6"/>
  <c r="J149" i="6"/>
  <c r="BE149" i="6" s="1"/>
  <c r="P149" i="6"/>
  <c r="R149" i="6"/>
  <c r="T149" i="6"/>
  <c r="BF149" i="6"/>
  <c r="BG149" i="6"/>
  <c r="BH149" i="6"/>
  <c r="BI149" i="6"/>
  <c r="BK149" i="6"/>
  <c r="J151" i="6"/>
  <c r="P151" i="6"/>
  <c r="R151" i="6"/>
  <c r="T151" i="6"/>
  <c r="BE151" i="6"/>
  <c r="BF151" i="6"/>
  <c r="BG151" i="6"/>
  <c r="BH151" i="6"/>
  <c r="BI151" i="6"/>
  <c r="BK151" i="6"/>
  <c r="R156" i="6"/>
  <c r="T156" i="6"/>
  <c r="J157" i="6"/>
  <c r="BE157" i="6" s="1"/>
  <c r="P157" i="6"/>
  <c r="P156" i="6" s="1"/>
  <c r="R157" i="6"/>
  <c r="T157" i="6"/>
  <c r="BF157" i="6"/>
  <c r="BG157" i="6"/>
  <c r="BH157" i="6"/>
  <c r="BI157" i="6"/>
  <c r="BK157" i="6"/>
  <c r="BK156" i="6" s="1"/>
  <c r="J156" i="6" s="1"/>
  <c r="J63" i="6" s="1"/>
  <c r="P160" i="6"/>
  <c r="T160" i="6"/>
  <c r="J161" i="6"/>
  <c r="P161" i="6"/>
  <c r="R161" i="6"/>
  <c r="R160" i="6" s="1"/>
  <c r="T161" i="6"/>
  <c r="BE161" i="6"/>
  <c r="BF161" i="6"/>
  <c r="BG161" i="6"/>
  <c r="BH161" i="6"/>
  <c r="BI161" i="6"/>
  <c r="BK161" i="6"/>
  <c r="BK160" i="6" s="1"/>
  <c r="J160" i="6" s="1"/>
  <c r="J64" i="6" s="1"/>
  <c r="J165" i="6"/>
  <c r="P165" i="6"/>
  <c r="R165" i="6"/>
  <c r="T165" i="6"/>
  <c r="BE165" i="6"/>
  <c r="BF165" i="6"/>
  <c r="BG165" i="6"/>
  <c r="BH165" i="6"/>
  <c r="BI165" i="6"/>
  <c r="BK165" i="6"/>
  <c r="R169" i="6"/>
  <c r="J170" i="6"/>
  <c r="BE170" i="6" s="1"/>
  <c r="P170" i="6"/>
  <c r="P169" i="6" s="1"/>
  <c r="R170" i="6"/>
  <c r="T170" i="6"/>
  <c r="T169" i="6" s="1"/>
  <c r="BF170" i="6"/>
  <c r="BG170" i="6"/>
  <c r="BH170" i="6"/>
  <c r="BI170" i="6"/>
  <c r="BK170" i="6"/>
  <c r="BK169" i="6" s="1"/>
  <c r="J169" i="6" s="1"/>
  <c r="J65" i="6" s="1"/>
  <c r="J173" i="6"/>
  <c r="P173" i="6"/>
  <c r="R173" i="6"/>
  <c r="T173" i="6"/>
  <c r="BE173" i="6"/>
  <c r="BF173" i="6"/>
  <c r="BG173" i="6"/>
  <c r="BH173" i="6"/>
  <c r="BI173" i="6"/>
  <c r="BK173" i="6"/>
  <c r="J177" i="6"/>
  <c r="BE177" i="6" s="1"/>
  <c r="P177" i="6"/>
  <c r="R177" i="6"/>
  <c r="T177" i="6"/>
  <c r="BF177" i="6"/>
  <c r="BG177" i="6"/>
  <c r="BH177" i="6"/>
  <c r="BI177" i="6"/>
  <c r="BK177" i="6"/>
  <c r="J180" i="6"/>
  <c r="BE180" i="6" s="1"/>
  <c r="P180" i="6"/>
  <c r="R180" i="6"/>
  <c r="T180" i="6"/>
  <c r="BF180" i="6"/>
  <c r="BG180" i="6"/>
  <c r="BH180" i="6"/>
  <c r="BI180" i="6"/>
  <c r="BK180" i="6"/>
  <c r="J182" i="6"/>
  <c r="P182" i="6"/>
  <c r="R182" i="6"/>
  <c r="T182" i="6"/>
  <c r="BE182" i="6"/>
  <c r="BF182" i="6"/>
  <c r="BG182" i="6"/>
  <c r="BH182" i="6"/>
  <c r="BI182" i="6"/>
  <c r="BK182" i="6"/>
  <c r="J186" i="6"/>
  <c r="BE186" i="6" s="1"/>
  <c r="P186" i="6"/>
  <c r="R186" i="6"/>
  <c r="T186" i="6"/>
  <c r="BF186" i="6"/>
  <c r="BG186" i="6"/>
  <c r="BH186" i="6"/>
  <c r="BI186" i="6"/>
  <c r="BK186" i="6"/>
  <c r="J189" i="6"/>
  <c r="BE189" i="6" s="1"/>
  <c r="P189" i="6"/>
  <c r="R189" i="6"/>
  <c r="T189" i="6"/>
  <c r="BF189" i="6"/>
  <c r="BG189" i="6"/>
  <c r="BH189" i="6"/>
  <c r="BI189" i="6"/>
  <c r="BK189" i="6"/>
  <c r="J191" i="6"/>
  <c r="P191" i="6"/>
  <c r="R191" i="6"/>
  <c r="T191" i="6"/>
  <c r="BE191" i="6"/>
  <c r="BF191" i="6"/>
  <c r="BG191" i="6"/>
  <c r="BH191" i="6"/>
  <c r="BI191" i="6"/>
  <c r="BK191" i="6"/>
  <c r="J193" i="6"/>
  <c r="BE193" i="6" s="1"/>
  <c r="P193" i="6"/>
  <c r="R193" i="6"/>
  <c r="T193" i="6"/>
  <c r="BF193" i="6"/>
  <c r="BG193" i="6"/>
  <c r="BH193" i="6"/>
  <c r="BI193" i="6"/>
  <c r="BK193" i="6"/>
  <c r="J200" i="6"/>
  <c r="BE200" i="6" s="1"/>
  <c r="P200" i="6"/>
  <c r="R200" i="6"/>
  <c r="T200" i="6"/>
  <c r="BF200" i="6"/>
  <c r="BG200" i="6"/>
  <c r="BH200" i="6"/>
  <c r="BI200" i="6"/>
  <c r="BK200" i="6"/>
  <c r="J205" i="6"/>
  <c r="P205" i="6"/>
  <c r="R205" i="6"/>
  <c r="T205" i="6"/>
  <c r="BE205" i="6"/>
  <c r="BF205" i="6"/>
  <c r="BG205" i="6"/>
  <c r="BH205" i="6"/>
  <c r="BI205" i="6"/>
  <c r="BK205" i="6"/>
  <c r="J207" i="6"/>
  <c r="BE207" i="6" s="1"/>
  <c r="P207" i="6"/>
  <c r="P204" i="6" s="1"/>
  <c r="R207" i="6"/>
  <c r="R204" i="6" s="1"/>
  <c r="T207" i="6"/>
  <c r="BF207" i="6"/>
  <c r="BG207" i="6"/>
  <c r="BH207" i="6"/>
  <c r="BI207" i="6"/>
  <c r="BK207" i="6"/>
  <c r="J208" i="6"/>
  <c r="P208" i="6"/>
  <c r="R208" i="6"/>
  <c r="T208" i="6"/>
  <c r="T204" i="6" s="1"/>
  <c r="BE208" i="6"/>
  <c r="BF208" i="6"/>
  <c r="BG208" i="6"/>
  <c r="BH208" i="6"/>
  <c r="BI208" i="6"/>
  <c r="BK208" i="6"/>
  <c r="BK204" i="6" s="1"/>
  <c r="J204" i="6" s="1"/>
  <c r="J66" i="6" s="1"/>
  <c r="J210" i="6"/>
  <c r="P210" i="6"/>
  <c r="R210" i="6"/>
  <c r="T210" i="6"/>
  <c r="BE210" i="6"/>
  <c r="BF210" i="6"/>
  <c r="BG210" i="6"/>
  <c r="BH210" i="6"/>
  <c r="BI210" i="6"/>
  <c r="BK210" i="6"/>
  <c r="J211" i="6"/>
  <c r="BE211" i="6" s="1"/>
  <c r="P211" i="6"/>
  <c r="R211" i="6"/>
  <c r="T211" i="6"/>
  <c r="BF211" i="6"/>
  <c r="BG211" i="6"/>
  <c r="BH211" i="6"/>
  <c r="BI211" i="6"/>
  <c r="BK211" i="6"/>
  <c r="R213" i="6"/>
  <c r="J214" i="6"/>
  <c r="P214" i="6"/>
  <c r="P213" i="6" s="1"/>
  <c r="R214" i="6"/>
  <c r="T214" i="6"/>
  <c r="BE214" i="6"/>
  <c r="BF214" i="6"/>
  <c r="BG214" i="6"/>
  <c r="BH214" i="6"/>
  <c r="BI214" i="6"/>
  <c r="BK214" i="6"/>
  <c r="BK213" i="6" s="1"/>
  <c r="J213" i="6" s="1"/>
  <c r="J67" i="6" s="1"/>
  <c r="J216" i="6"/>
  <c r="BE216" i="6" s="1"/>
  <c r="P216" i="6"/>
  <c r="R216" i="6"/>
  <c r="T216" i="6"/>
  <c r="BF216" i="6"/>
  <c r="BG216" i="6"/>
  <c r="BH216" i="6"/>
  <c r="BI216" i="6"/>
  <c r="BK216" i="6"/>
  <c r="J218" i="6"/>
  <c r="BE218" i="6" s="1"/>
  <c r="P218" i="6"/>
  <c r="R218" i="6"/>
  <c r="T218" i="6"/>
  <c r="BF218" i="6"/>
  <c r="BG218" i="6"/>
  <c r="BH218" i="6"/>
  <c r="BI218" i="6"/>
  <c r="BK218" i="6"/>
  <c r="J220" i="6"/>
  <c r="P220" i="6"/>
  <c r="R220" i="6"/>
  <c r="T220" i="6"/>
  <c r="T213" i="6" s="1"/>
  <c r="BE220" i="6"/>
  <c r="BF220" i="6"/>
  <c r="BG220" i="6"/>
  <c r="BH220" i="6"/>
  <c r="BI220" i="6"/>
  <c r="BK220" i="6"/>
  <c r="J224" i="6"/>
  <c r="BE224" i="6" s="1"/>
  <c r="P224" i="6"/>
  <c r="R224" i="6"/>
  <c r="T224" i="6"/>
  <c r="BF224" i="6"/>
  <c r="BG224" i="6"/>
  <c r="BH224" i="6"/>
  <c r="BI224" i="6"/>
  <c r="BK224" i="6"/>
  <c r="J228" i="6"/>
  <c r="BE228" i="6" s="1"/>
  <c r="P228" i="6"/>
  <c r="R228" i="6"/>
  <c r="T228" i="6"/>
  <c r="BF228" i="6"/>
  <c r="BG228" i="6"/>
  <c r="BH228" i="6"/>
  <c r="BI228" i="6"/>
  <c r="BK228" i="6"/>
  <c r="J232" i="6"/>
  <c r="P232" i="6"/>
  <c r="R232" i="6"/>
  <c r="T232" i="6"/>
  <c r="BE232" i="6"/>
  <c r="BF232" i="6"/>
  <c r="BG232" i="6"/>
  <c r="BH232" i="6"/>
  <c r="BI232" i="6"/>
  <c r="BK232" i="6"/>
  <c r="J238" i="6"/>
  <c r="BE238" i="6" s="1"/>
  <c r="P238" i="6"/>
  <c r="R238" i="6"/>
  <c r="T238" i="6"/>
  <c r="BF238" i="6"/>
  <c r="BG238" i="6"/>
  <c r="BH238" i="6"/>
  <c r="BI238" i="6"/>
  <c r="BK238" i="6"/>
  <c r="J244" i="6"/>
  <c r="BE244" i="6" s="1"/>
  <c r="P244" i="6"/>
  <c r="R244" i="6"/>
  <c r="T244" i="6"/>
  <c r="BF244" i="6"/>
  <c r="BG244" i="6"/>
  <c r="BH244" i="6"/>
  <c r="BI244" i="6"/>
  <c r="BK244" i="6"/>
  <c r="J247" i="6"/>
  <c r="P247" i="6"/>
  <c r="R247" i="6"/>
  <c r="T247" i="6"/>
  <c r="BE247" i="6"/>
  <c r="BF247" i="6"/>
  <c r="BG247" i="6"/>
  <c r="BH247" i="6"/>
  <c r="BI247" i="6"/>
  <c r="BK247" i="6"/>
  <c r="J254" i="6"/>
  <c r="BE254" i="6" s="1"/>
  <c r="P254" i="6"/>
  <c r="R254" i="6"/>
  <c r="T254" i="6"/>
  <c r="BF254" i="6"/>
  <c r="BG254" i="6"/>
  <c r="BH254" i="6"/>
  <c r="BI254" i="6"/>
  <c r="BK254" i="6"/>
  <c r="J258" i="6"/>
  <c r="BE258" i="6" s="1"/>
  <c r="P258" i="6"/>
  <c r="R258" i="6"/>
  <c r="T258" i="6"/>
  <c r="BF258" i="6"/>
  <c r="BG258" i="6"/>
  <c r="BH258" i="6"/>
  <c r="BI258" i="6"/>
  <c r="BK258" i="6"/>
  <c r="J263" i="6"/>
  <c r="P263" i="6"/>
  <c r="R263" i="6"/>
  <c r="T263" i="6"/>
  <c r="BE263" i="6"/>
  <c r="BF263" i="6"/>
  <c r="BG263" i="6"/>
  <c r="BH263" i="6"/>
  <c r="BI263" i="6"/>
  <c r="BK263" i="6"/>
  <c r="J265" i="6"/>
  <c r="BE265" i="6" s="1"/>
  <c r="P265" i="6"/>
  <c r="P262" i="6" s="1"/>
  <c r="R265" i="6"/>
  <c r="R262" i="6" s="1"/>
  <c r="T265" i="6"/>
  <c r="BF265" i="6"/>
  <c r="BG265" i="6"/>
  <c r="BH265" i="6"/>
  <c r="BI265" i="6"/>
  <c r="BK265" i="6"/>
  <c r="J267" i="6"/>
  <c r="P267" i="6"/>
  <c r="R267" i="6"/>
  <c r="T267" i="6"/>
  <c r="T262" i="6" s="1"/>
  <c r="BE267" i="6"/>
  <c r="BF267" i="6"/>
  <c r="BG267" i="6"/>
  <c r="BH267" i="6"/>
  <c r="BI267" i="6"/>
  <c r="BK267" i="6"/>
  <c r="BK262" i="6" s="1"/>
  <c r="J262" i="6" s="1"/>
  <c r="J68" i="6" s="1"/>
  <c r="J269" i="6"/>
  <c r="P269" i="6"/>
  <c r="R269" i="6"/>
  <c r="T269" i="6"/>
  <c r="BE269" i="6"/>
  <c r="BF269" i="6"/>
  <c r="BG269" i="6"/>
  <c r="BH269" i="6"/>
  <c r="BI269" i="6"/>
  <c r="BK269" i="6"/>
  <c r="J272" i="6"/>
  <c r="BE272" i="6" s="1"/>
  <c r="P272" i="6"/>
  <c r="R272" i="6"/>
  <c r="T272" i="6"/>
  <c r="BF272" i="6"/>
  <c r="BG272" i="6"/>
  <c r="BH272" i="6"/>
  <c r="BI272" i="6"/>
  <c r="BK272" i="6"/>
  <c r="R275" i="6"/>
  <c r="T275" i="6"/>
  <c r="J276" i="6"/>
  <c r="P276" i="6"/>
  <c r="P275" i="6" s="1"/>
  <c r="R276" i="6"/>
  <c r="T276" i="6"/>
  <c r="BE276" i="6"/>
  <c r="BF276" i="6"/>
  <c r="BG276" i="6"/>
  <c r="BH276" i="6"/>
  <c r="BI276" i="6"/>
  <c r="BK276" i="6"/>
  <c r="BK275" i="6" s="1"/>
  <c r="J275" i="6" s="1"/>
  <c r="J69" i="6" s="1"/>
  <c r="R279" i="6"/>
  <c r="J280" i="6"/>
  <c r="BE280" i="6" s="1"/>
  <c r="P280" i="6"/>
  <c r="P279" i="6" s="1"/>
  <c r="R280" i="6"/>
  <c r="T280" i="6"/>
  <c r="T279" i="6" s="1"/>
  <c r="BF280" i="6"/>
  <c r="BG280" i="6"/>
  <c r="BH280" i="6"/>
  <c r="BI280" i="6"/>
  <c r="BK280" i="6"/>
  <c r="BK279" i="6" s="1"/>
  <c r="J282" i="6"/>
  <c r="P282" i="6"/>
  <c r="R282" i="6"/>
  <c r="T282" i="6"/>
  <c r="BE282" i="6"/>
  <c r="BF282" i="6"/>
  <c r="BG282" i="6"/>
  <c r="BH282" i="6"/>
  <c r="BI282" i="6"/>
  <c r="BK282" i="6"/>
  <c r="P284" i="6"/>
  <c r="J285" i="6"/>
  <c r="BE285" i="6" s="1"/>
  <c r="P285" i="6"/>
  <c r="R285" i="6"/>
  <c r="R284" i="6" s="1"/>
  <c r="T285" i="6"/>
  <c r="T284" i="6" s="1"/>
  <c r="BF285" i="6"/>
  <c r="BG285" i="6"/>
  <c r="BH285" i="6"/>
  <c r="BI285" i="6"/>
  <c r="BK285" i="6"/>
  <c r="BK284" i="6" s="1"/>
  <c r="J284" i="6" s="1"/>
  <c r="J72" i="6" s="1"/>
  <c r="J286" i="6"/>
  <c r="P286" i="6"/>
  <c r="R286" i="6"/>
  <c r="T286" i="6"/>
  <c r="BE286" i="6"/>
  <c r="BF286" i="6"/>
  <c r="BG286" i="6"/>
  <c r="BH286" i="6"/>
  <c r="BI286" i="6"/>
  <c r="BK286" i="6"/>
  <c r="BK288" i="6"/>
  <c r="J288" i="6" s="1"/>
  <c r="J73" i="6" s="1"/>
  <c r="J289" i="6"/>
  <c r="BE289" i="6" s="1"/>
  <c r="P289" i="6"/>
  <c r="P288" i="6" s="1"/>
  <c r="R289" i="6"/>
  <c r="R288" i="6" s="1"/>
  <c r="T289" i="6"/>
  <c r="T288" i="6" s="1"/>
  <c r="BF289" i="6"/>
  <c r="BG289" i="6"/>
  <c r="BH289" i="6"/>
  <c r="BI289" i="6"/>
  <c r="BK289" i="6"/>
  <c r="J290" i="6"/>
  <c r="BE290" i="6" s="1"/>
  <c r="P290" i="6"/>
  <c r="R290" i="6"/>
  <c r="T290" i="6"/>
  <c r="BF290" i="6"/>
  <c r="BG290" i="6"/>
  <c r="BH290" i="6"/>
  <c r="BI290" i="6"/>
  <c r="BK290" i="6"/>
  <c r="J292" i="6"/>
  <c r="P292" i="6"/>
  <c r="R292" i="6"/>
  <c r="T292" i="6"/>
  <c r="BE292" i="6"/>
  <c r="BF292" i="6"/>
  <c r="BG292" i="6"/>
  <c r="BH292" i="6"/>
  <c r="BI292" i="6"/>
  <c r="BK292" i="6"/>
  <c r="J85" i="10" l="1"/>
  <c r="J61" i="10" s="1"/>
  <c r="BK84" i="10"/>
  <c r="J33" i="10"/>
  <c r="F33" i="10"/>
  <c r="E73" i="10"/>
  <c r="F55" i="10"/>
  <c r="J77" i="10"/>
  <c r="J87" i="6"/>
  <c r="J55" i="6"/>
  <c r="F33" i="6"/>
  <c r="J33" i="6"/>
  <c r="T278" i="6"/>
  <c r="R94" i="6"/>
  <c r="P93" i="6"/>
  <c r="P278" i="6"/>
  <c r="BK94" i="6"/>
  <c r="J95" i="6"/>
  <c r="J61" i="6" s="1"/>
  <c r="R278" i="6"/>
  <c r="BK278" i="6"/>
  <c r="J278" i="6" s="1"/>
  <c r="J70" i="6" s="1"/>
  <c r="J279" i="6"/>
  <c r="J71" i="6" s="1"/>
  <c r="T94" i="6"/>
  <c r="T93" i="6" s="1"/>
  <c r="F34" i="6"/>
  <c r="E48" i="6"/>
  <c r="F55" i="6"/>
  <c r="J84" i="10" l="1"/>
  <c r="J60" i="10" s="1"/>
  <c r="BK83" i="10"/>
  <c r="J83" i="10" s="1"/>
  <c r="BK93" i="6"/>
  <c r="J93" i="6" s="1"/>
  <c r="J94" i="6"/>
  <c r="J60" i="6" s="1"/>
  <c r="R93" i="6"/>
  <c r="J59" i="10" l="1"/>
  <c r="J30" i="10"/>
  <c r="J39" i="10" s="1"/>
  <c r="J59" i="6"/>
  <c r="J30" i="6"/>
  <c r="J39" i="6" s="1"/>
  <c r="J37" i="4" l="1"/>
  <c r="J36" i="4"/>
  <c r="J35" i="4"/>
  <c r="BI218" i="4"/>
  <c r="BH218" i="4"/>
  <c r="BG218" i="4"/>
  <c r="BF218" i="4"/>
  <c r="T218" i="4"/>
  <c r="R218" i="4"/>
  <c r="P218" i="4"/>
  <c r="BI215" i="4"/>
  <c r="BH215" i="4"/>
  <c r="BG215" i="4"/>
  <c r="BF215" i="4"/>
  <c r="T215" i="4"/>
  <c r="R215" i="4"/>
  <c r="P215" i="4"/>
  <c r="BI209" i="4"/>
  <c r="BH209" i="4"/>
  <c r="BG209" i="4"/>
  <c r="BF209" i="4"/>
  <c r="T209" i="4"/>
  <c r="R209" i="4"/>
  <c r="P209" i="4"/>
  <c r="BI206" i="4"/>
  <c r="BH206" i="4"/>
  <c r="BG206" i="4"/>
  <c r="BF206" i="4"/>
  <c r="T206" i="4"/>
  <c r="R206" i="4"/>
  <c r="P206" i="4"/>
  <c r="BI200" i="4"/>
  <c r="BH200" i="4"/>
  <c r="BG200" i="4"/>
  <c r="BF200" i="4"/>
  <c r="T200" i="4"/>
  <c r="R200" i="4"/>
  <c r="P200" i="4"/>
  <c r="BI197" i="4"/>
  <c r="BH197" i="4"/>
  <c r="BG197" i="4"/>
  <c r="BF197" i="4"/>
  <c r="T197" i="4"/>
  <c r="R197" i="4"/>
  <c r="P197" i="4"/>
  <c r="BI194" i="4"/>
  <c r="BH194" i="4"/>
  <c r="BG194" i="4"/>
  <c r="BF194" i="4"/>
  <c r="T194" i="4"/>
  <c r="R194" i="4"/>
  <c r="P194" i="4"/>
  <c r="BI190" i="4"/>
  <c r="BH190" i="4"/>
  <c r="BG190" i="4"/>
  <c r="BF190" i="4"/>
  <c r="T190" i="4"/>
  <c r="R190" i="4"/>
  <c r="P190" i="4"/>
  <c r="BI186" i="4"/>
  <c r="BH186" i="4"/>
  <c r="BG186" i="4"/>
  <c r="BF186" i="4"/>
  <c r="T186" i="4"/>
  <c r="T185" i="4"/>
  <c r="R186" i="4"/>
  <c r="R185" i="4" s="1"/>
  <c r="P186" i="4"/>
  <c r="P185" i="4" s="1"/>
  <c r="BI182" i="4"/>
  <c r="BH182" i="4"/>
  <c r="BG182" i="4"/>
  <c r="BF182" i="4"/>
  <c r="T182" i="4"/>
  <c r="R182" i="4"/>
  <c r="P182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1" i="4"/>
  <c r="BH171" i="4"/>
  <c r="BG171" i="4"/>
  <c r="BF171" i="4"/>
  <c r="T171" i="4"/>
  <c r="R171" i="4"/>
  <c r="P171" i="4"/>
  <c r="BI169" i="4"/>
  <c r="BH169" i="4"/>
  <c r="BG169" i="4"/>
  <c r="BF169" i="4"/>
  <c r="T169" i="4"/>
  <c r="R169" i="4"/>
  <c r="P169" i="4"/>
  <c r="BI164" i="4"/>
  <c r="BH164" i="4"/>
  <c r="BG164" i="4"/>
  <c r="BF164" i="4"/>
  <c r="T164" i="4"/>
  <c r="R164" i="4"/>
  <c r="P164" i="4"/>
  <c r="BI159" i="4"/>
  <c r="BH159" i="4"/>
  <c r="BG159" i="4"/>
  <c r="BF159" i="4"/>
  <c r="T159" i="4"/>
  <c r="R159" i="4"/>
  <c r="P159" i="4"/>
  <c r="BI154" i="4"/>
  <c r="BH154" i="4"/>
  <c r="BG154" i="4"/>
  <c r="BF154" i="4"/>
  <c r="T154" i="4"/>
  <c r="R154" i="4"/>
  <c r="P154" i="4"/>
  <c r="BI151" i="4"/>
  <c r="BH151" i="4"/>
  <c r="BG151" i="4"/>
  <c r="BF151" i="4"/>
  <c r="T151" i="4"/>
  <c r="R151" i="4"/>
  <c r="P151" i="4"/>
  <c r="BI145" i="4"/>
  <c r="BH145" i="4"/>
  <c r="BG145" i="4"/>
  <c r="BF145" i="4"/>
  <c r="T145" i="4"/>
  <c r="R145" i="4"/>
  <c r="P145" i="4"/>
  <c r="BI142" i="4"/>
  <c r="BH142" i="4"/>
  <c r="BG142" i="4"/>
  <c r="BF142" i="4"/>
  <c r="T142" i="4"/>
  <c r="R142" i="4"/>
  <c r="P142" i="4"/>
  <c r="BI137" i="4"/>
  <c r="BH137" i="4"/>
  <c r="BG137" i="4"/>
  <c r="BF137" i="4"/>
  <c r="T137" i="4"/>
  <c r="R137" i="4"/>
  <c r="P137" i="4"/>
  <c r="BI131" i="4"/>
  <c r="BH131" i="4"/>
  <c r="BG131" i="4"/>
  <c r="BF131" i="4"/>
  <c r="T131" i="4"/>
  <c r="R131" i="4"/>
  <c r="P131" i="4"/>
  <c r="BI124" i="4"/>
  <c r="BH124" i="4"/>
  <c r="BG124" i="4"/>
  <c r="BF124" i="4"/>
  <c r="T124" i="4"/>
  <c r="R124" i="4"/>
  <c r="P124" i="4"/>
  <c r="BI120" i="4"/>
  <c r="BH120" i="4"/>
  <c r="BG120" i="4"/>
  <c r="BF120" i="4"/>
  <c r="T120" i="4"/>
  <c r="R120" i="4"/>
  <c r="P120" i="4"/>
  <c r="BI115" i="4"/>
  <c r="BH115" i="4"/>
  <c r="BG115" i="4"/>
  <c r="BF115" i="4"/>
  <c r="T115" i="4"/>
  <c r="R115" i="4"/>
  <c r="P115" i="4"/>
  <c r="BI111" i="4"/>
  <c r="BH111" i="4"/>
  <c r="BG111" i="4"/>
  <c r="BF111" i="4"/>
  <c r="T111" i="4"/>
  <c r="R111" i="4"/>
  <c r="P111" i="4"/>
  <c r="BI106" i="4"/>
  <c r="BH106" i="4"/>
  <c r="BG106" i="4"/>
  <c r="BF106" i="4"/>
  <c r="T106" i="4"/>
  <c r="R106" i="4"/>
  <c r="P106" i="4"/>
  <c r="BI102" i="4"/>
  <c r="BH102" i="4"/>
  <c r="BG102" i="4"/>
  <c r="BF102" i="4"/>
  <c r="T102" i="4"/>
  <c r="R102" i="4"/>
  <c r="P102" i="4"/>
  <c r="BI100" i="4"/>
  <c r="BH100" i="4"/>
  <c r="BG100" i="4"/>
  <c r="BF100" i="4"/>
  <c r="T100" i="4"/>
  <c r="R100" i="4"/>
  <c r="P100" i="4"/>
  <c r="BI98" i="4"/>
  <c r="BH98" i="4"/>
  <c r="BG98" i="4"/>
  <c r="BF98" i="4"/>
  <c r="T98" i="4"/>
  <c r="R98" i="4"/>
  <c r="P98" i="4"/>
  <c r="BI96" i="4"/>
  <c r="BH96" i="4"/>
  <c r="BG96" i="4"/>
  <c r="BF96" i="4"/>
  <c r="T96" i="4"/>
  <c r="R96" i="4"/>
  <c r="P96" i="4"/>
  <c r="BI92" i="4"/>
  <c r="BH92" i="4"/>
  <c r="BG92" i="4"/>
  <c r="BF92" i="4"/>
  <c r="T92" i="4"/>
  <c r="R92" i="4"/>
  <c r="P92" i="4"/>
  <c r="J85" i="4"/>
  <c r="F85" i="4"/>
  <c r="F83" i="4"/>
  <c r="E81" i="4"/>
  <c r="J54" i="4"/>
  <c r="F54" i="4"/>
  <c r="F52" i="4"/>
  <c r="E50" i="4"/>
  <c r="J24" i="4"/>
  <c r="E24" i="4"/>
  <c r="J55" i="4" s="1"/>
  <c r="J23" i="4"/>
  <c r="J18" i="4"/>
  <c r="E18" i="4"/>
  <c r="F55" i="4" s="1"/>
  <c r="J17" i="4"/>
  <c r="J12" i="4"/>
  <c r="J83" i="4" s="1"/>
  <c r="E7" i="4"/>
  <c r="E79" i="4" s="1"/>
  <c r="J37" i="3"/>
  <c r="J36" i="3"/>
  <c r="J35" i="3"/>
  <c r="BI252" i="3"/>
  <c r="BH252" i="3"/>
  <c r="BG252" i="3"/>
  <c r="BF252" i="3"/>
  <c r="T252" i="3"/>
  <c r="T251" i="3"/>
  <c r="R252" i="3"/>
  <c r="R251" i="3"/>
  <c r="P252" i="3"/>
  <c r="P251" i="3"/>
  <c r="BI249" i="3"/>
  <c r="BH249" i="3"/>
  <c r="BG249" i="3"/>
  <c r="BF249" i="3"/>
  <c r="T249" i="3"/>
  <c r="R249" i="3"/>
  <c r="P249" i="3"/>
  <c r="BI247" i="3"/>
  <c r="BH247" i="3"/>
  <c r="BG247" i="3"/>
  <c r="BF247" i="3"/>
  <c r="T247" i="3"/>
  <c r="R247" i="3"/>
  <c r="P247" i="3"/>
  <c r="BI242" i="3"/>
  <c r="BH242" i="3"/>
  <c r="BG242" i="3"/>
  <c r="BF242" i="3"/>
  <c r="T242" i="3"/>
  <c r="R242" i="3"/>
  <c r="P242" i="3"/>
  <c r="BI238" i="3"/>
  <c r="BH238" i="3"/>
  <c r="BG238" i="3"/>
  <c r="BF238" i="3"/>
  <c r="T238" i="3"/>
  <c r="R238" i="3"/>
  <c r="P238" i="3"/>
  <c r="BI236" i="3"/>
  <c r="BH236" i="3"/>
  <c r="BG236" i="3"/>
  <c r="BF236" i="3"/>
  <c r="T236" i="3"/>
  <c r="R236" i="3"/>
  <c r="P236" i="3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BI229" i="3"/>
  <c r="BH229" i="3"/>
  <c r="BG229" i="3"/>
  <c r="BF229" i="3"/>
  <c r="T229" i="3"/>
  <c r="R229" i="3"/>
  <c r="P229" i="3"/>
  <c r="BI227" i="3"/>
  <c r="BH227" i="3"/>
  <c r="BG227" i="3"/>
  <c r="BF227" i="3"/>
  <c r="T227" i="3"/>
  <c r="R227" i="3"/>
  <c r="P227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6" i="3"/>
  <c r="BH216" i="3"/>
  <c r="BG216" i="3"/>
  <c r="BF216" i="3"/>
  <c r="T216" i="3"/>
  <c r="R216" i="3"/>
  <c r="P216" i="3"/>
  <c r="BI213" i="3"/>
  <c r="BH213" i="3"/>
  <c r="BG213" i="3"/>
  <c r="BF213" i="3"/>
  <c r="T213" i="3"/>
  <c r="R213" i="3"/>
  <c r="P213" i="3"/>
  <c r="BI209" i="3"/>
  <c r="BH209" i="3"/>
  <c r="BG209" i="3"/>
  <c r="BF209" i="3"/>
  <c r="T209" i="3"/>
  <c r="R209" i="3"/>
  <c r="P209" i="3"/>
  <c r="BI207" i="3"/>
  <c r="BH207" i="3"/>
  <c r="BG207" i="3"/>
  <c r="BF207" i="3"/>
  <c r="T207" i="3"/>
  <c r="R207" i="3"/>
  <c r="P207" i="3"/>
  <c r="BI205" i="3"/>
  <c r="BH205" i="3"/>
  <c r="BG205" i="3"/>
  <c r="BF205" i="3"/>
  <c r="T205" i="3"/>
  <c r="R205" i="3"/>
  <c r="P205" i="3"/>
  <c r="BI203" i="3"/>
  <c r="BH203" i="3"/>
  <c r="BG203" i="3"/>
  <c r="BF203" i="3"/>
  <c r="T203" i="3"/>
  <c r="R203" i="3"/>
  <c r="P203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88" i="3"/>
  <c r="BH188" i="3"/>
  <c r="BG188" i="3"/>
  <c r="BF188" i="3"/>
  <c r="T188" i="3"/>
  <c r="R188" i="3"/>
  <c r="P188" i="3"/>
  <c r="BI183" i="3"/>
  <c r="BH183" i="3"/>
  <c r="BG183" i="3"/>
  <c r="BF183" i="3"/>
  <c r="T183" i="3"/>
  <c r="R183" i="3"/>
  <c r="P183" i="3"/>
  <c r="BI176" i="3"/>
  <c r="BH176" i="3"/>
  <c r="BG176" i="3"/>
  <c r="BF176" i="3"/>
  <c r="T176" i="3"/>
  <c r="R176" i="3"/>
  <c r="P176" i="3"/>
  <c r="BI171" i="3"/>
  <c r="BH171" i="3"/>
  <c r="BG171" i="3"/>
  <c r="BF171" i="3"/>
  <c r="T171" i="3"/>
  <c r="T170" i="3" s="1"/>
  <c r="R171" i="3"/>
  <c r="R170" i="3" s="1"/>
  <c r="P171" i="3"/>
  <c r="P170" i="3"/>
  <c r="BI167" i="3"/>
  <c r="BH167" i="3"/>
  <c r="BG167" i="3"/>
  <c r="BF167" i="3"/>
  <c r="T167" i="3"/>
  <c r="R167" i="3"/>
  <c r="P167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R161" i="3"/>
  <c r="P161" i="3"/>
  <c r="BI157" i="3"/>
  <c r="BH157" i="3"/>
  <c r="BG157" i="3"/>
  <c r="BF157" i="3"/>
  <c r="T157" i="3"/>
  <c r="R157" i="3"/>
  <c r="P157" i="3"/>
  <c r="BI152" i="3"/>
  <c r="BH152" i="3"/>
  <c r="BG152" i="3"/>
  <c r="BF152" i="3"/>
  <c r="T152" i="3"/>
  <c r="R152" i="3"/>
  <c r="P152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1" i="3"/>
  <c r="BH141" i="3"/>
  <c r="BG141" i="3"/>
  <c r="BF141" i="3"/>
  <c r="T141" i="3"/>
  <c r="R141" i="3"/>
  <c r="P141" i="3"/>
  <c r="BI138" i="3"/>
  <c r="BH138" i="3"/>
  <c r="BG138" i="3"/>
  <c r="BF138" i="3"/>
  <c r="T138" i="3"/>
  <c r="R138" i="3"/>
  <c r="P138" i="3"/>
  <c r="BI134" i="3"/>
  <c r="BH134" i="3"/>
  <c r="BG134" i="3"/>
  <c r="BF134" i="3"/>
  <c r="T134" i="3"/>
  <c r="R134" i="3"/>
  <c r="P134" i="3"/>
  <c r="BI130" i="3"/>
  <c r="BH130" i="3"/>
  <c r="BG130" i="3"/>
  <c r="BF130" i="3"/>
  <c r="T130" i="3"/>
  <c r="R130" i="3"/>
  <c r="P130" i="3"/>
  <c r="BI126" i="3"/>
  <c r="BH126" i="3"/>
  <c r="BG126" i="3"/>
  <c r="BF126" i="3"/>
  <c r="T126" i="3"/>
  <c r="R126" i="3"/>
  <c r="P126" i="3"/>
  <c r="BI122" i="3"/>
  <c r="BH122" i="3"/>
  <c r="BG122" i="3"/>
  <c r="BF122" i="3"/>
  <c r="T122" i="3"/>
  <c r="R122" i="3"/>
  <c r="P122" i="3"/>
  <c r="BI117" i="3"/>
  <c r="BH117" i="3"/>
  <c r="BG117" i="3"/>
  <c r="BF117" i="3"/>
  <c r="T117" i="3"/>
  <c r="R117" i="3"/>
  <c r="P117" i="3"/>
  <c r="BI112" i="3"/>
  <c r="BH112" i="3"/>
  <c r="BG112" i="3"/>
  <c r="BF112" i="3"/>
  <c r="T112" i="3"/>
  <c r="R112" i="3"/>
  <c r="P112" i="3"/>
  <c r="BI107" i="3"/>
  <c r="BH107" i="3"/>
  <c r="BG107" i="3"/>
  <c r="BF107" i="3"/>
  <c r="T107" i="3"/>
  <c r="R107" i="3"/>
  <c r="P107" i="3"/>
  <c r="BI102" i="3"/>
  <c r="BH102" i="3"/>
  <c r="BG102" i="3"/>
  <c r="BF102" i="3"/>
  <c r="T102" i="3"/>
  <c r="R102" i="3"/>
  <c r="P102" i="3"/>
  <c r="BI100" i="3"/>
  <c r="BH100" i="3"/>
  <c r="BG100" i="3"/>
  <c r="BF100" i="3"/>
  <c r="T100" i="3"/>
  <c r="R100" i="3"/>
  <c r="P100" i="3"/>
  <c r="BI95" i="3"/>
  <c r="BH95" i="3"/>
  <c r="BG95" i="3"/>
  <c r="BF95" i="3"/>
  <c r="T95" i="3"/>
  <c r="R95" i="3"/>
  <c r="P95" i="3"/>
  <c r="BI90" i="3"/>
  <c r="BH90" i="3"/>
  <c r="BG90" i="3"/>
  <c r="BF90" i="3"/>
  <c r="T90" i="3"/>
  <c r="R90" i="3"/>
  <c r="P90" i="3"/>
  <c r="J83" i="3"/>
  <c r="F83" i="3"/>
  <c r="F81" i="3"/>
  <c r="E79" i="3"/>
  <c r="J54" i="3"/>
  <c r="F54" i="3"/>
  <c r="F52" i="3"/>
  <c r="E50" i="3"/>
  <c r="J24" i="3"/>
  <c r="E24" i="3"/>
  <c r="J84" i="3" s="1"/>
  <c r="J23" i="3"/>
  <c r="J18" i="3"/>
  <c r="E18" i="3"/>
  <c r="F84" i="3" s="1"/>
  <c r="J17" i="3"/>
  <c r="J12" i="3"/>
  <c r="J81" i="3" s="1"/>
  <c r="E7" i="3"/>
  <c r="E77" i="3" s="1"/>
  <c r="J37" i="2"/>
  <c r="J36" i="2"/>
  <c r="J35" i="2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0" i="2"/>
  <c r="BH360" i="2"/>
  <c r="BG360" i="2"/>
  <c r="BF360" i="2"/>
  <c r="T360" i="2"/>
  <c r="T350" i="2"/>
  <c r="R360" i="2"/>
  <c r="P360" i="2"/>
  <c r="BI352" i="2"/>
  <c r="BH352" i="2"/>
  <c r="BG352" i="2"/>
  <c r="BF352" i="2"/>
  <c r="T352" i="2"/>
  <c r="R352" i="2"/>
  <c r="R350" i="2" s="1"/>
  <c r="P352" i="2"/>
  <c r="P350" i="2" s="1"/>
  <c r="BI351" i="2"/>
  <c r="BH351" i="2"/>
  <c r="BG351" i="2"/>
  <c r="BF351" i="2"/>
  <c r="T351" i="2"/>
  <c r="R351" i="2"/>
  <c r="P351" i="2"/>
  <c r="BI348" i="2"/>
  <c r="BH348" i="2"/>
  <c r="BG348" i="2"/>
  <c r="BF348" i="2"/>
  <c r="T348" i="2"/>
  <c r="R348" i="2"/>
  <c r="P348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3" i="2"/>
  <c r="BH343" i="2"/>
  <c r="BG343" i="2"/>
  <c r="BF343" i="2"/>
  <c r="T343" i="2"/>
  <c r="R343" i="2"/>
  <c r="P343" i="2"/>
  <c r="BI335" i="2"/>
  <c r="BH335" i="2"/>
  <c r="BG335" i="2"/>
  <c r="BF335" i="2"/>
  <c r="T335" i="2"/>
  <c r="R335" i="2"/>
  <c r="P335" i="2"/>
  <c r="BI332" i="2"/>
  <c r="BH332" i="2"/>
  <c r="BG332" i="2"/>
  <c r="BF332" i="2"/>
  <c r="T332" i="2"/>
  <c r="R332" i="2"/>
  <c r="P332" i="2"/>
  <c r="BI327" i="2"/>
  <c r="BH327" i="2"/>
  <c r="BG327" i="2"/>
  <c r="BF327" i="2"/>
  <c r="T327" i="2"/>
  <c r="R327" i="2"/>
  <c r="P327" i="2"/>
  <c r="BI324" i="2"/>
  <c r="BH324" i="2"/>
  <c r="BG324" i="2"/>
  <c r="BF324" i="2"/>
  <c r="T324" i="2"/>
  <c r="R324" i="2"/>
  <c r="P324" i="2"/>
  <c r="BI319" i="2"/>
  <c r="BH319" i="2"/>
  <c r="BG319" i="2"/>
  <c r="BF319" i="2"/>
  <c r="T319" i="2"/>
  <c r="R319" i="2"/>
  <c r="P319" i="2"/>
  <c r="BI317" i="2"/>
  <c r="BH317" i="2"/>
  <c r="BG317" i="2"/>
  <c r="BF317" i="2"/>
  <c r="T317" i="2"/>
  <c r="R317" i="2"/>
  <c r="P317" i="2"/>
  <c r="BI315" i="2"/>
  <c r="BH315" i="2"/>
  <c r="BG315" i="2"/>
  <c r="BF315" i="2"/>
  <c r="T315" i="2"/>
  <c r="R315" i="2"/>
  <c r="P315" i="2"/>
  <c r="BI313" i="2"/>
  <c r="BH313" i="2"/>
  <c r="BG313" i="2"/>
  <c r="BF313" i="2"/>
  <c r="T313" i="2"/>
  <c r="R313" i="2"/>
  <c r="P313" i="2"/>
  <c r="BI309" i="2"/>
  <c r="BH309" i="2"/>
  <c r="BG309" i="2"/>
  <c r="BF309" i="2"/>
  <c r="T309" i="2"/>
  <c r="R309" i="2"/>
  <c r="P309" i="2"/>
  <c r="BI305" i="2"/>
  <c r="BH305" i="2"/>
  <c r="BG305" i="2"/>
  <c r="BF305" i="2"/>
  <c r="T305" i="2"/>
  <c r="R305" i="2"/>
  <c r="P305" i="2"/>
  <c r="BI304" i="2"/>
  <c r="BH304" i="2"/>
  <c r="BG304" i="2"/>
  <c r="BF304" i="2"/>
  <c r="T304" i="2"/>
  <c r="R304" i="2"/>
  <c r="P304" i="2"/>
  <c r="BI300" i="2"/>
  <c r="BH300" i="2"/>
  <c r="BG300" i="2"/>
  <c r="BF300" i="2"/>
  <c r="T300" i="2"/>
  <c r="R300" i="2"/>
  <c r="P300" i="2"/>
  <c r="BI297" i="2"/>
  <c r="BH297" i="2"/>
  <c r="BG297" i="2"/>
  <c r="BF297" i="2"/>
  <c r="T297" i="2"/>
  <c r="R297" i="2"/>
  <c r="P297" i="2"/>
  <c r="BI292" i="2"/>
  <c r="BH292" i="2"/>
  <c r="BG292" i="2"/>
  <c r="BF292" i="2"/>
  <c r="T292" i="2"/>
  <c r="R292" i="2"/>
  <c r="P292" i="2"/>
  <c r="BI285" i="2"/>
  <c r="BH285" i="2"/>
  <c r="BG285" i="2"/>
  <c r="BF285" i="2"/>
  <c r="T285" i="2"/>
  <c r="R285" i="2"/>
  <c r="P285" i="2"/>
  <c r="BI282" i="2"/>
  <c r="BH282" i="2"/>
  <c r="BG282" i="2"/>
  <c r="BF282" i="2"/>
  <c r="T282" i="2"/>
  <c r="R282" i="2"/>
  <c r="P282" i="2"/>
  <c r="BI278" i="2"/>
  <c r="BH278" i="2"/>
  <c r="BG278" i="2"/>
  <c r="BF278" i="2"/>
  <c r="T278" i="2"/>
  <c r="R278" i="2"/>
  <c r="P278" i="2"/>
  <c r="BI274" i="2"/>
  <c r="BH274" i="2"/>
  <c r="BG274" i="2"/>
  <c r="BF274" i="2"/>
  <c r="T274" i="2"/>
  <c r="R274" i="2"/>
  <c r="P274" i="2"/>
  <c r="BI270" i="2"/>
  <c r="BH270" i="2"/>
  <c r="BG270" i="2"/>
  <c r="BF270" i="2"/>
  <c r="T270" i="2"/>
  <c r="T269" i="2"/>
  <c r="R270" i="2"/>
  <c r="R269" i="2"/>
  <c r="P270" i="2"/>
  <c r="P269" i="2"/>
  <c r="BI268" i="2"/>
  <c r="BH268" i="2"/>
  <c r="BG268" i="2"/>
  <c r="BF268" i="2"/>
  <c r="T268" i="2"/>
  <c r="R268" i="2"/>
  <c r="P268" i="2"/>
  <c r="BI264" i="2"/>
  <c r="BH264" i="2"/>
  <c r="BG264" i="2"/>
  <c r="BF264" i="2"/>
  <c r="T264" i="2"/>
  <c r="R264" i="2"/>
  <c r="P264" i="2"/>
  <c r="BI259" i="2"/>
  <c r="BH259" i="2"/>
  <c r="BG259" i="2"/>
  <c r="BF259" i="2"/>
  <c r="T259" i="2"/>
  <c r="R259" i="2"/>
  <c r="P259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3" i="2"/>
  <c r="BH243" i="2"/>
  <c r="BG243" i="2"/>
  <c r="BF243" i="2"/>
  <c r="T243" i="2"/>
  <c r="R243" i="2"/>
  <c r="P243" i="2"/>
  <c r="BI239" i="2"/>
  <c r="BH239" i="2"/>
  <c r="BG239" i="2"/>
  <c r="BF239" i="2"/>
  <c r="T239" i="2"/>
  <c r="R239" i="2"/>
  <c r="P239" i="2"/>
  <c r="BI235" i="2"/>
  <c r="BH235" i="2"/>
  <c r="BG235" i="2"/>
  <c r="BF235" i="2"/>
  <c r="T235" i="2"/>
  <c r="R235" i="2"/>
  <c r="P235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R227" i="2"/>
  <c r="P227" i="2"/>
  <c r="BI223" i="2"/>
  <c r="BH223" i="2"/>
  <c r="BG223" i="2"/>
  <c r="BF223" i="2"/>
  <c r="T223" i="2"/>
  <c r="R223" i="2"/>
  <c r="P223" i="2"/>
  <c r="BI219" i="2"/>
  <c r="BH219" i="2"/>
  <c r="BG219" i="2"/>
  <c r="BF219" i="2"/>
  <c r="T219" i="2"/>
  <c r="R219" i="2"/>
  <c r="P219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07" i="2"/>
  <c r="BH207" i="2"/>
  <c r="BG207" i="2"/>
  <c r="BF207" i="2"/>
  <c r="T207" i="2"/>
  <c r="R207" i="2"/>
  <c r="P207" i="2"/>
  <c r="BI203" i="2"/>
  <c r="BH203" i="2"/>
  <c r="BG203" i="2"/>
  <c r="BF203" i="2"/>
  <c r="T203" i="2"/>
  <c r="R203" i="2"/>
  <c r="P203" i="2"/>
  <c r="BI198" i="2"/>
  <c r="BH198" i="2"/>
  <c r="BG198" i="2"/>
  <c r="BF198" i="2"/>
  <c r="T198" i="2"/>
  <c r="R198" i="2"/>
  <c r="P198" i="2"/>
  <c r="BI193" i="2"/>
  <c r="BH193" i="2"/>
  <c r="BG193" i="2"/>
  <c r="BF193" i="2"/>
  <c r="T193" i="2"/>
  <c r="R193" i="2"/>
  <c r="P193" i="2"/>
  <c r="BI189" i="2"/>
  <c r="BH189" i="2"/>
  <c r="BG189" i="2"/>
  <c r="BF189" i="2"/>
  <c r="T189" i="2"/>
  <c r="R189" i="2"/>
  <c r="P189" i="2"/>
  <c r="BI185" i="2"/>
  <c r="BH185" i="2"/>
  <c r="BG185" i="2"/>
  <c r="BF185" i="2"/>
  <c r="T185" i="2"/>
  <c r="R185" i="2"/>
  <c r="P185" i="2"/>
  <c r="BI179" i="2"/>
  <c r="BH179" i="2"/>
  <c r="BG179" i="2"/>
  <c r="BF179" i="2"/>
  <c r="T179" i="2"/>
  <c r="R179" i="2"/>
  <c r="P179" i="2"/>
  <c r="BI175" i="2"/>
  <c r="BH175" i="2"/>
  <c r="BG175" i="2"/>
  <c r="BF175" i="2"/>
  <c r="T175" i="2"/>
  <c r="R175" i="2"/>
  <c r="P175" i="2"/>
  <c r="BI170" i="2"/>
  <c r="BH170" i="2"/>
  <c r="BG170" i="2"/>
  <c r="BF170" i="2"/>
  <c r="T170" i="2"/>
  <c r="R170" i="2"/>
  <c r="P170" i="2"/>
  <c r="BI165" i="2"/>
  <c r="BH165" i="2"/>
  <c r="BG165" i="2"/>
  <c r="BF165" i="2"/>
  <c r="T165" i="2"/>
  <c r="R165" i="2"/>
  <c r="P165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3" i="2"/>
  <c r="BH153" i="2"/>
  <c r="BG153" i="2"/>
  <c r="BF153" i="2"/>
  <c r="T153" i="2"/>
  <c r="R153" i="2"/>
  <c r="P153" i="2"/>
  <c r="BI149" i="2"/>
  <c r="BH149" i="2"/>
  <c r="BG149" i="2"/>
  <c r="BF149" i="2"/>
  <c r="T149" i="2"/>
  <c r="R149" i="2"/>
  <c r="P149" i="2"/>
  <c r="BI145" i="2"/>
  <c r="BH145" i="2"/>
  <c r="BG145" i="2"/>
  <c r="BF145" i="2"/>
  <c r="T145" i="2"/>
  <c r="R145" i="2"/>
  <c r="P145" i="2"/>
  <c r="BI140" i="2"/>
  <c r="BH140" i="2"/>
  <c r="BG140" i="2"/>
  <c r="BF140" i="2"/>
  <c r="T140" i="2"/>
  <c r="R140" i="2"/>
  <c r="P140" i="2"/>
  <c r="BI135" i="2"/>
  <c r="BH135" i="2"/>
  <c r="BG135" i="2"/>
  <c r="BF135" i="2"/>
  <c r="T135" i="2"/>
  <c r="R135" i="2"/>
  <c r="P135" i="2"/>
  <c r="BI130" i="2"/>
  <c r="BH130" i="2"/>
  <c r="BG130" i="2"/>
  <c r="BF130" i="2"/>
  <c r="T130" i="2"/>
  <c r="R130" i="2"/>
  <c r="P130" i="2"/>
  <c r="BI124" i="2"/>
  <c r="BH124" i="2"/>
  <c r="BG124" i="2"/>
  <c r="BF124" i="2"/>
  <c r="T124" i="2"/>
  <c r="R124" i="2"/>
  <c r="P124" i="2"/>
  <c r="BI116" i="2"/>
  <c r="BH116" i="2"/>
  <c r="BG116" i="2"/>
  <c r="BF116" i="2"/>
  <c r="T116" i="2"/>
  <c r="R116" i="2"/>
  <c r="P116" i="2"/>
  <c r="BI110" i="2"/>
  <c r="BH110" i="2"/>
  <c r="BG110" i="2"/>
  <c r="BF110" i="2"/>
  <c r="T110" i="2"/>
  <c r="R110" i="2"/>
  <c r="P110" i="2"/>
  <c r="BI109" i="2"/>
  <c r="BH109" i="2"/>
  <c r="BG109" i="2"/>
  <c r="BF109" i="2"/>
  <c r="T109" i="2"/>
  <c r="R109" i="2"/>
  <c r="P109" i="2"/>
  <c r="BI104" i="2"/>
  <c r="BH104" i="2"/>
  <c r="BG104" i="2"/>
  <c r="BF104" i="2"/>
  <c r="T104" i="2"/>
  <c r="R104" i="2"/>
  <c r="P104" i="2"/>
  <c r="BI99" i="2"/>
  <c r="BH99" i="2"/>
  <c r="BG99" i="2"/>
  <c r="BF99" i="2"/>
  <c r="T99" i="2"/>
  <c r="R99" i="2"/>
  <c r="P99" i="2"/>
  <c r="BI95" i="2"/>
  <c r="BH95" i="2"/>
  <c r="BG95" i="2"/>
  <c r="BF95" i="2"/>
  <c r="T95" i="2"/>
  <c r="R95" i="2"/>
  <c r="P95" i="2"/>
  <c r="J88" i="2"/>
  <c r="F88" i="2"/>
  <c r="F86" i="2"/>
  <c r="E84" i="2"/>
  <c r="J54" i="2"/>
  <c r="F54" i="2"/>
  <c r="F52" i="2"/>
  <c r="E50" i="2"/>
  <c r="J24" i="2"/>
  <c r="E24" i="2"/>
  <c r="J89" i="2" s="1"/>
  <c r="J23" i="2"/>
  <c r="J18" i="2"/>
  <c r="E18" i="2"/>
  <c r="F55" i="2" s="1"/>
  <c r="J17" i="2"/>
  <c r="J12" i="2"/>
  <c r="J86" i="2" s="1"/>
  <c r="E7" i="2"/>
  <c r="E48" i="2" s="1"/>
  <c r="BK348" i="2"/>
  <c r="J243" i="2"/>
  <c r="BK203" i="2"/>
  <c r="BK157" i="2"/>
  <c r="J124" i="2"/>
  <c r="BK317" i="2"/>
  <c r="BK305" i="2"/>
  <c r="BK300" i="2"/>
  <c r="J297" i="2"/>
  <c r="BK223" i="2"/>
  <c r="BK165" i="2"/>
  <c r="J145" i="2"/>
  <c r="J109" i="2"/>
  <c r="J351" i="2"/>
  <c r="BK278" i="2"/>
  <c r="BK270" i="2"/>
  <c r="J259" i="2"/>
  <c r="BK247" i="2"/>
  <c r="J219" i="2"/>
  <c r="BK211" i="2"/>
  <c r="BK170" i="2"/>
  <c r="J140" i="2"/>
  <c r="J99" i="2"/>
  <c r="J364" i="2"/>
  <c r="BK352" i="2"/>
  <c r="J347" i="2"/>
  <c r="BK335" i="2"/>
  <c r="BK327" i="2"/>
  <c r="BK315" i="2"/>
  <c r="BK268" i="2"/>
  <c r="J255" i="2"/>
  <c r="BK239" i="2"/>
  <c r="BK215" i="2"/>
  <c r="J170" i="2"/>
  <c r="BK145" i="2"/>
  <c r="BK110" i="2"/>
  <c r="J238" i="3"/>
  <c r="BK205" i="3"/>
  <c r="BK183" i="3"/>
  <c r="BK161" i="3"/>
  <c r="J145" i="3"/>
  <c r="BK126" i="3"/>
  <c r="J107" i="3"/>
  <c r="BK252" i="3"/>
  <c r="BK220" i="3"/>
  <c r="J209" i="3"/>
  <c r="J183" i="3"/>
  <c r="BK107" i="3"/>
  <c r="J242" i="3"/>
  <c r="J232" i="3"/>
  <c r="J200" i="3"/>
  <c r="BK167" i="3"/>
  <c r="J152" i="3"/>
  <c r="J130" i="3"/>
  <c r="BK90" i="3"/>
  <c r="BK223" i="3"/>
  <c r="BK209" i="3"/>
  <c r="BK200" i="3"/>
  <c r="BK152" i="3"/>
  <c r="J138" i="3"/>
  <c r="J100" i="3"/>
  <c r="BK197" i="4"/>
  <c r="J178" i="4"/>
  <c r="J151" i="4"/>
  <c r="BK124" i="4"/>
  <c r="BK194" i="4"/>
  <c r="BK100" i="4"/>
  <c r="BK92" i="4"/>
  <c r="J209" i="4"/>
  <c r="BK186" i="4"/>
  <c r="J164" i="4"/>
  <c r="J131" i="4"/>
  <c r="BK106" i="4"/>
  <c r="BK174" i="4"/>
  <c r="J145" i="4"/>
  <c r="J115" i="4"/>
  <c r="J100" i="4"/>
  <c r="BK346" i="2"/>
  <c r="J231" i="2"/>
  <c r="BK193" i="2"/>
  <c r="J175" i="2"/>
  <c r="BK130" i="2"/>
  <c r="BK324" i="2"/>
  <c r="J309" i="2"/>
  <c r="J304" i="2"/>
  <c r="BK292" i="2"/>
  <c r="BK207" i="2"/>
  <c r="J161" i="2"/>
  <c r="J110" i="2"/>
  <c r="J292" i="2"/>
  <c r="BK274" i="2"/>
  <c r="J270" i="2"/>
  <c r="J251" i="2"/>
  <c r="BK243" i="2"/>
  <c r="J227" i="2"/>
  <c r="J203" i="2"/>
  <c r="BK185" i="2"/>
  <c r="BK124" i="2"/>
  <c r="J95" i="2"/>
  <c r="BK360" i="2"/>
  <c r="BK347" i="2"/>
  <c r="J343" i="2"/>
  <c r="BK332" i="2"/>
  <c r="J324" i="2"/>
  <c r="BK309" i="2"/>
  <c r="J264" i="2"/>
  <c r="BK251" i="2"/>
  <c r="J223" i="2"/>
  <c r="J207" i="2"/>
  <c r="J165" i="2"/>
  <c r="J149" i="2"/>
  <c r="J116" i="2"/>
  <c r="J249" i="3"/>
  <c r="BK234" i="3"/>
  <c r="J195" i="3"/>
  <c r="BK164" i="3"/>
  <c r="J134" i="3"/>
  <c r="J112" i="3"/>
  <c r="J90" i="3"/>
  <c r="J247" i="3"/>
  <c r="BK233" i="3"/>
  <c r="BK213" i="3"/>
  <c r="J188" i="3"/>
  <c r="BK117" i="3"/>
  <c r="BK247" i="3"/>
  <c r="J229" i="3"/>
  <c r="J207" i="3"/>
  <c r="J176" i="3"/>
  <c r="BK141" i="3"/>
  <c r="BK112" i="3"/>
  <c r="BK232" i="3"/>
  <c r="J213" i="3"/>
  <c r="J203" i="3"/>
  <c r="J171" i="3"/>
  <c r="BK145" i="3"/>
  <c r="J102" i="3"/>
  <c r="BK209" i="4"/>
  <c r="BK182" i="4"/>
  <c r="BK154" i="4"/>
  <c r="BK142" i="4"/>
  <c r="J92" i="4"/>
  <c r="J182" i="4"/>
  <c r="J142" i="4"/>
  <c r="J218" i="4"/>
  <c r="J206" i="4"/>
  <c r="J190" i="4"/>
  <c r="BK171" i="4"/>
  <c r="J154" i="4"/>
  <c r="J120" i="4"/>
  <c r="BK102" i="4"/>
  <c r="J159" i="4"/>
  <c r="BK120" i="4"/>
  <c r="J102" i="4"/>
  <c r="J348" i="2"/>
  <c r="BK249" i="2"/>
  <c r="BK227" i="2"/>
  <c r="J189" i="2"/>
  <c r="J153" i="2"/>
  <c r="BK365" i="2"/>
  <c r="BK313" i="2"/>
  <c r="J305" i="2"/>
  <c r="J300" i="2"/>
  <c r="BK285" i="2"/>
  <c r="J193" i="2"/>
  <c r="J159" i="2"/>
  <c r="J130" i="2"/>
  <c r="J104" i="2"/>
  <c r="J285" i="2"/>
  <c r="J278" i="2"/>
  <c r="BK255" i="2"/>
  <c r="J239" i="2"/>
  <c r="J215" i="2"/>
  <c r="BK189" i="2"/>
  <c r="BK159" i="2"/>
  <c r="BK109" i="2"/>
  <c r="J365" i="2"/>
  <c r="J352" i="2"/>
  <c r="BK343" i="2"/>
  <c r="J332" i="2"/>
  <c r="J319" i="2"/>
  <c r="J313" i="2"/>
  <c r="BK259" i="2"/>
  <c r="J247" i="2"/>
  <c r="BK231" i="2"/>
  <c r="J213" i="2"/>
  <c r="J179" i="2"/>
  <c r="J157" i="2"/>
  <c r="J135" i="2"/>
  <c r="BK171" i="3"/>
  <c r="BK148" i="3"/>
  <c r="BK130" i="3"/>
  <c r="BK95" i="3"/>
  <c r="BK238" i="3"/>
  <c r="BK216" i="3"/>
  <c r="BK195" i="3"/>
  <c r="J122" i="3"/>
  <c r="BK249" i="3"/>
  <c r="J233" i="3"/>
  <c r="BK227" i="3"/>
  <c r="BK197" i="3"/>
  <c r="J161" i="3"/>
  <c r="BK134" i="3"/>
  <c r="BK100" i="3"/>
  <c r="J227" i="3"/>
  <c r="J216" i="3"/>
  <c r="J205" i="3"/>
  <c r="J197" i="3"/>
  <c r="J157" i="3"/>
  <c r="J141" i="3"/>
  <c r="BK218" i="4"/>
  <c r="J194" i="4"/>
  <c r="J186" i="4"/>
  <c r="J169" i="4"/>
  <c r="BK145" i="4"/>
  <c r="BK215" i="4"/>
  <c r="BK169" i="4"/>
  <c r="J98" i="4"/>
  <c r="J215" i="4"/>
  <c r="J197" i="4"/>
  <c r="J174" i="4"/>
  <c r="J137" i="4"/>
  <c r="BK111" i="4"/>
  <c r="BK178" i="4"/>
  <c r="J171" i="4"/>
  <c r="BK137" i="4"/>
  <c r="J111" i="4"/>
  <c r="BK98" i="4"/>
  <c r="BK351" i="2"/>
  <c r="BK253" i="2"/>
  <c r="J211" i="2"/>
  <c r="BK179" i="2"/>
  <c r="BK135" i="2"/>
  <c r="BK319" i="2"/>
  <c r="J315" i="2"/>
  <c r="BK304" i="2"/>
  <c r="BK297" i="2"/>
  <c r="BK282" i="2"/>
  <c r="J198" i="2"/>
  <c r="BK149" i="2"/>
  <c r="BK116" i="2"/>
  <c r="BK99" i="2"/>
  <c r="J282" i="2"/>
  <c r="J274" i="2"/>
  <c r="J268" i="2"/>
  <c r="J249" i="2"/>
  <c r="BK235" i="2"/>
  <c r="BK213" i="2"/>
  <c r="BK198" i="2"/>
  <c r="BK175" i="2"/>
  <c r="BK153" i="2"/>
  <c r="BK104" i="2"/>
  <c r="BK364" i="2"/>
  <c r="J360" i="2"/>
  <c r="J346" i="2"/>
  <c r="J335" i="2"/>
  <c r="J327" i="2"/>
  <c r="J317" i="2"/>
  <c r="BK264" i="2"/>
  <c r="J253" i="2"/>
  <c r="J235" i="2"/>
  <c r="BK219" i="2"/>
  <c r="J185" i="2"/>
  <c r="BK161" i="2"/>
  <c r="BK140" i="2"/>
  <c r="BK95" i="2"/>
  <c r="BK236" i="3"/>
  <c r="BK203" i="3"/>
  <c r="BK188" i="3"/>
  <c r="BK157" i="3"/>
  <c r="BK138" i="3"/>
  <c r="BK122" i="3"/>
  <c r="BK102" i="3"/>
  <c r="J252" i="3"/>
  <c r="J236" i="3"/>
  <c r="J194" i="3"/>
  <c r="J167" i="3"/>
  <c r="J95" i="3"/>
  <c r="J234" i="3"/>
  <c r="J223" i="3"/>
  <c r="BK194" i="3"/>
  <c r="J164" i="3"/>
  <c r="J126" i="3"/>
  <c r="BK242" i="3"/>
  <c r="BK229" i="3"/>
  <c r="J220" i="3"/>
  <c r="BK207" i="3"/>
  <c r="BK176" i="3"/>
  <c r="J148" i="3"/>
  <c r="J117" i="3"/>
  <c r="J200" i="4"/>
  <c r="BK190" i="4"/>
  <c r="BK176" i="4"/>
  <c r="BK131" i="4"/>
  <c r="BK206" i="4"/>
  <c r="BK151" i="4"/>
  <c r="BK96" i="4"/>
  <c r="BK200" i="4"/>
  <c r="J176" i="4"/>
  <c r="BK159" i="4"/>
  <c r="BK115" i="4"/>
  <c r="J96" i="4"/>
  <c r="BK164" i="4"/>
  <c r="J124" i="4"/>
  <c r="J106" i="4"/>
  <c r="BK94" i="2" l="1"/>
  <c r="J94" i="2" s="1"/>
  <c r="J61" i="2" s="1"/>
  <c r="P115" i="2"/>
  <c r="P184" i="2"/>
  <c r="R246" i="2"/>
  <c r="T273" i="2"/>
  <c r="R284" i="2"/>
  <c r="P299" i="2"/>
  <c r="R363" i="2"/>
  <c r="R362" i="2"/>
  <c r="P89" i="3"/>
  <c r="BK175" i="3"/>
  <c r="J175" i="3"/>
  <c r="J63" i="3"/>
  <c r="BK199" i="3"/>
  <c r="J199" i="3"/>
  <c r="J64" i="3" s="1"/>
  <c r="BK208" i="3"/>
  <c r="J208" i="3" s="1"/>
  <c r="J65" i="3" s="1"/>
  <c r="P235" i="3"/>
  <c r="R91" i="4"/>
  <c r="R110" i="4"/>
  <c r="P153" i="4"/>
  <c r="P94" i="2"/>
  <c r="T115" i="2"/>
  <c r="T184" i="2"/>
  <c r="T246" i="2"/>
  <c r="R273" i="2"/>
  <c r="P284" i="2"/>
  <c r="T299" i="2"/>
  <c r="P363" i="2"/>
  <c r="P362" i="2" s="1"/>
  <c r="T89" i="3"/>
  <c r="R175" i="3"/>
  <c r="P199" i="3"/>
  <c r="T208" i="3"/>
  <c r="R235" i="3"/>
  <c r="BK91" i="4"/>
  <c r="J91" i="4" s="1"/>
  <c r="J61" i="4" s="1"/>
  <c r="P110" i="4"/>
  <c r="P144" i="4"/>
  <c r="BK153" i="4"/>
  <c r="J153" i="4" s="1"/>
  <c r="J64" i="4" s="1"/>
  <c r="P168" i="4"/>
  <c r="R94" i="2"/>
  <c r="R115" i="2"/>
  <c r="BK184" i="2"/>
  <c r="J184" i="2" s="1"/>
  <c r="J63" i="2" s="1"/>
  <c r="BK246" i="2"/>
  <c r="J246" i="2"/>
  <c r="J64" i="2" s="1"/>
  <c r="BK273" i="2"/>
  <c r="J273" i="2" s="1"/>
  <c r="J67" i="2" s="1"/>
  <c r="BK284" i="2"/>
  <c r="J284" i="2" s="1"/>
  <c r="J68" i="2" s="1"/>
  <c r="BK299" i="2"/>
  <c r="J299" i="2" s="1"/>
  <c r="J69" i="2" s="1"/>
  <c r="T363" i="2"/>
  <c r="T362" i="2"/>
  <c r="R89" i="3"/>
  <c r="R88" i="3" s="1"/>
  <c r="R87" i="3" s="1"/>
  <c r="P175" i="3"/>
  <c r="R199" i="3"/>
  <c r="R208" i="3"/>
  <c r="T235" i="3"/>
  <c r="P91" i="4"/>
  <c r="P90" i="4" s="1"/>
  <c r="BK110" i="4"/>
  <c r="J110" i="4" s="1"/>
  <c r="J62" i="4" s="1"/>
  <c r="BK144" i="4"/>
  <c r="J144" i="4" s="1"/>
  <c r="J63" i="4" s="1"/>
  <c r="R144" i="4"/>
  <c r="BK168" i="4"/>
  <c r="J168" i="4" s="1"/>
  <c r="J65" i="4" s="1"/>
  <c r="T168" i="4"/>
  <c r="P189" i="4"/>
  <c r="BK199" i="4"/>
  <c r="J199" i="4" s="1"/>
  <c r="J69" i="4" s="1"/>
  <c r="R199" i="4"/>
  <c r="T94" i="2"/>
  <c r="T93" i="2" s="1"/>
  <c r="BK115" i="2"/>
  <c r="J115" i="2"/>
  <c r="J62" i="2" s="1"/>
  <c r="R184" i="2"/>
  <c r="P246" i="2"/>
  <c r="P273" i="2"/>
  <c r="P272" i="2"/>
  <c r="T284" i="2"/>
  <c r="R299" i="2"/>
  <c r="BK363" i="2"/>
  <c r="J363" i="2" s="1"/>
  <c r="J72" i="2" s="1"/>
  <c r="BK89" i="3"/>
  <c r="J89" i="3"/>
  <c r="J61" i="3" s="1"/>
  <c r="T175" i="3"/>
  <c r="T199" i="3"/>
  <c r="P208" i="3"/>
  <c r="BK235" i="3"/>
  <c r="J235" i="3" s="1"/>
  <c r="J66" i="3" s="1"/>
  <c r="T91" i="4"/>
  <c r="T110" i="4"/>
  <c r="T144" i="4"/>
  <c r="R153" i="4"/>
  <c r="T153" i="4"/>
  <c r="R168" i="4"/>
  <c r="BK189" i="4"/>
  <c r="J189" i="4"/>
  <c r="J68" i="4" s="1"/>
  <c r="R189" i="4"/>
  <c r="R188" i="4" s="1"/>
  <c r="T189" i="4"/>
  <c r="P199" i="4"/>
  <c r="T199" i="4"/>
  <c r="BK350" i="2"/>
  <c r="J350" i="2"/>
  <c r="J70" i="2" s="1"/>
  <c r="BK269" i="2"/>
  <c r="J269" i="2"/>
  <c r="J65" i="2" s="1"/>
  <c r="BK170" i="3"/>
  <c r="J170" i="3" s="1"/>
  <c r="J62" i="3" s="1"/>
  <c r="BK251" i="3"/>
  <c r="J251" i="3"/>
  <c r="J67" i="3" s="1"/>
  <c r="BK185" i="4"/>
  <c r="J185" i="4"/>
  <c r="J66" i="4" s="1"/>
  <c r="E48" i="4"/>
  <c r="J86" i="4"/>
  <c r="BE124" i="4"/>
  <c r="BE151" i="4"/>
  <c r="BE131" i="4"/>
  <c r="BE137" i="4"/>
  <c r="BE145" i="4"/>
  <c r="BE169" i="4"/>
  <c r="BE176" i="4"/>
  <c r="BE186" i="4"/>
  <c r="BE190" i="4"/>
  <c r="BE194" i="4"/>
  <c r="BE206" i="4"/>
  <c r="BE215" i="4"/>
  <c r="J52" i="4"/>
  <c r="F86" i="4"/>
  <c r="BE92" i="4"/>
  <c r="BE96" i="4"/>
  <c r="BE98" i="4"/>
  <c r="BE100" i="4"/>
  <c r="BE106" i="4"/>
  <c r="BE120" i="4"/>
  <c r="BE142" i="4"/>
  <c r="BE159" i="4"/>
  <c r="BE171" i="4"/>
  <c r="BE174" i="4"/>
  <c r="BE182" i="4"/>
  <c r="BE200" i="4"/>
  <c r="BE209" i="4"/>
  <c r="BE102" i="4"/>
  <c r="BE111" i="4"/>
  <c r="BE115" i="4"/>
  <c r="BE154" i="4"/>
  <c r="BE164" i="4"/>
  <c r="BE178" i="4"/>
  <c r="BE197" i="4"/>
  <c r="BE218" i="4"/>
  <c r="F55" i="3"/>
  <c r="BE90" i="3"/>
  <c r="BE102" i="3"/>
  <c r="BE122" i="3"/>
  <c r="BE126" i="3"/>
  <c r="BE130" i="3"/>
  <c r="BE183" i="3"/>
  <c r="BE188" i="3"/>
  <c r="BE195" i="3"/>
  <c r="BE233" i="3"/>
  <c r="BE238" i="3"/>
  <c r="BE95" i="3"/>
  <c r="BE100" i="3"/>
  <c r="BE112" i="3"/>
  <c r="BE117" i="3"/>
  <c r="BE148" i="3"/>
  <c r="BE161" i="3"/>
  <c r="BE167" i="3"/>
  <c r="BE171" i="3"/>
  <c r="BE176" i="3"/>
  <c r="BE197" i="3"/>
  <c r="BE200" i="3"/>
  <c r="BE209" i="3"/>
  <c r="BE220" i="3"/>
  <c r="BE227" i="3"/>
  <c r="BE234" i="3"/>
  <c r="BE236" i="3"/>
  <c r="BE242" i="3"/>
  <c r="J52" i="3"/>
  <c r="J55" i="3"/>
  <c r="BE134" i="3"/>
  <c r="BE145" i="3"/>
  <c r="BE152" i="3"/>
  <c r="BE157" i="3"/>
  <c r="BE164" i="3"/>
  <c r="BE203" i="3"/>
  <c r="BE205" i="3"/>
  <c r="BE207" i="3"/>
  <c r="BE223" i="3"/>
  <c r="BE229" i="3"/>
  <c r="BE247" i="3"/>
  <c r="BE249" i="3"/>
  <c r="BE252" i="3"/>
  <c r="E48" i="3"/>
  <c r="BE107" i="3"/>
  <c r="BE138" i="3"/>
  <c r="BE141" i="3"/>
  <c r="BE194" i="3"/>
  <c r="BE213" i="3"/>
  <c r="BE216" i="3"/>
  <c r="BE232" i="3"/>
  <c r="J52" i="2"/>
  <c r="E82" i="2"/>
  <c r="F89" i="2"/>
  <c r="BE99" i="2"/>
  <c r="BE104" i="2"/>
  <c r="BE116" i="2"/>
  <c r="BE124" i="2"/>
  <c r="BE157" i="2"/>
  <c r="BE159" i="2"/>
  <c r="BE189" i="2"/>
  <c r="BE198" i="2"/>
  <c r="BE207" i="2"/>
  <c r="BE213" i="2"/>
  <c r="BE235" i="2"/>
  <c r="BE268" i="2"/>
  <c r="BE313" i="2"/>
  <c r="BE317" i="2"/>
  <c r="BE319" i="2"/>
  <c r="BE324" i="2"/>
  <c r="BE327" i="2"/>
  <c r="BE332" i="2"/>
  <c r="BE335" i="2"/>
  <c r="BE343" i="2"/>
  <c r="BE346" i="2"/>
  <c r="BE351" i="2"/>
  <c r="BE352" i="2"/>
  <c r="BE360" i="2"/>
  <c r="BE364" i="2"/>
  <c r="BE110" i="2"/>
  <c r="BE130" i="2"/>
  <c r="BE135" i="2"/>
  <c r="BE140" i="2"/>
  <c r="BE145" i="2"/>
  <c r="BE149" i="2"/>
  <c r="BE175" i="2"/>
  <c r="BE203" i="2"/>
  <c r="BE223" i="2"/>
  <c r="BE227" i="2"/>
  <c r="BE231" i="2"/>
  <c r="BE239" i="2"/>
  <c r="BE249" i="2"/>
  <c r="BE253" i="2"/>
  <c r="BE255" i="2"/>
  <c r="BE264" i="2"/>
  <c r="BE270" i="2"/>
  <c r="BE274" i="2"/>
  <c r="BE278" i="2"/>
  <c r="J55" i="2"/>
  <c r="BE95" i="2"/>
  <c r="BE153" i="2"/>
  <c r="BE185" i="2"/>
  <c r="BE211" i="2"/>
  <c r="BE282" i="2"/>
  <c r="BE285" i="2"/>
  <c r="BE292" i="2"/>
  <c r="BE297" i="2"/>
  <c r="BE300" i="2"/>
  <c r="BE304" i="2"/>
  <c r="BE305" i="2"/>
  <c r="BE309" i="2"/>
  <c r="BE315" i="2"/>
  <c r="BE109" i="2"/>
  <c r="BE161" i="2"/>
  <c r="BE165" i="2"/>
  <c r="BE170" i="2"/>
  <c r="BE179" i="2"/>
  <c r="BE193" i="2"/>
  <c r="BE215" i="2"/>
  <c r="BE219" i="2"/>
  <c r="BE243" i="2"/>
  <c r="BE247" i="2"/>
  <c r="BE251" i="2"/>
  <c r="BE259" i="2"/>
  <c r="BE347" i="2"/>
  <c r="BE348" i="2"/>
  <c r="BE365" i="2"/>
  <c r="J34" i="2"/>
  <c r="J34" i="3"/>
  <c r="J34" i="4"/>
  <c r="F37" i="4"/>
  <c r="F34" i="2"/>
  <c r="F34" i="3"/>
  <c r="F37" i="3"/>
  <c r="F34" i="4"/>
  <c r="F36" i="2"/>
  <c r="F37" i="2"/>
  <c r="F36" i="3"/>
  <c r="F36" i="4"/>
  <c r="F35" i="2"/>
  <c r="F35" i="3"/>
  <c r="F35" i="4"/>
  <c r="BK90" i="4" l="1"/>
  <c r="J90" i="4" s="1"/>
  <c r="J60" i="4" s="1"/>
  <c r="T188" i="4"/>
  <c r="T90" i="4"/>
  <c r="T89" i="4"/>
  <c r="P188" i="4"/>
  <c r="P89" i="4" s="1"/>
  <c r="R93" i="2"/>
  <c r="R92" i="2"/>
  <c r="T88" i="3"/>
  <c r="T87" i="3"/>
  <c r="R272" i="2"/>
  <c r="P93" i="2"/>
  <c r="P92" i="2"/>
  <c r="R90" i="4"/>
  <c r="R89" i="4"/>
  <c r="P88" i="3"/>
  <c r="P87" i="3" s="1"/>
  <c r="T272" i="2"/>
  <c r="T92" i="2" s="1"/>
  <c r="BK93" i="2"/>
  <c r="BK92" i="2" s="1"/>
  <c r="J92" i="2" s="1"/>
  <c r="J59" i="2" s="1"/>
  <c r="BK362" i="2"/>
  <c r="J362" i="2"/>
  <c r="J71" i="2"/>
  <c r="BK88" i="3"/>
  <c r="BK87" i="3"/>
  <c r="J87" i="3" s="1"/>
  <c r="J30" i="3" s="1"/>
  <c r="BK272" i="2"/>
  <c r="BK188" i="4"/>
  <c r="J188" i="4" s="1"/>
  <c r="J67" i="4" s="1"/>
  <c r="J33" i="3"/>
  <c r="J33" i="4"/>
  <c r="F33" i="2"/>
  <c r="J33" i="2"/>
  <c r="F33" i="4"/>
  <c r="F33" i="3"/>
  <c r="J93" i="2" l="1"/>
  <c r="J60" i="2" s="1"/>
  <c r="BK89" i="4"/>
  <c r="J89" i="4" s="1"/>
  <c r="J59" i="4" s="1"/>
  <c r="J59" i="3"/>
  <c r="J272" i="2"/>
  <c r="J66" i="2"/>
  <c r="J88" i="3"/>
  <c r="J60" i="3"/>
  <c r="J39" i="3"/>
  <c r="J30" i="4"/>
  <c r="J30" i="2"/>
  <c r="J39" i="2" l="1"/>
  <c r="J39" i="4"/>
</calcChain>
</file>

<file path=xl/sharedStrings.xml><?xml version="1.0" encoding="utf-8"?>
<sst xmlns="http://schemas.openxmlformats.org/spreadsheetml/2006/main" count="8322" uniqueCount="1128">
  <si>
    <t>False</t>
  </si>
  <si>
    <t>21</t>
  </si>
  <si>
    <t>15</t>
  </si>
  <si>
    <t>v ---  níže se nacházejí doplnkové a pomocné údaje k sestavám  --- v</t>
  </si>
  <si>
    <t>Stavba: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</si>
  <si>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</si>
  <si>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</si>
  <si>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</si>
  <si>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</si>
  <si>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</si>
  <si>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</si>
  <si>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</si>
  <si>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</si>
  <si>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VOP CZ s.p.</t>
  </si>
  <si>
    <t>DIČ:</t>
  </si>
  <si>
    <t>Uchazeč:</t>
  </si>
  <si>
    <t>Projektant:</t>
  </si>
  <si>
    <t>Uniprojekt, projekční kancelář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</si>
  <si>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</si>
  <si>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</si>
  <si>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</si>
  <si>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</si>
  <si>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</si>
  <si>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</si>
  <si>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</si>
  <si>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</si>
  <si>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</si>
  <si>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</si>
  <si>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</si>
  <si>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</si>
  <si>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</si>
  <si>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</si>
  <si>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</si>
  <si>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</si>
  <si>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</si>
  <si>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</si>
  <si>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</si>
  <si>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</si>
  <si>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</si>
  <si>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</si>
  <si>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1</t>
  </si>
  <si>
    <t>{c565bab9-deb4-470a-aa73-1aebecd09eb8}</t>
  </si>
  <si>
    <t>2</t>
  </si>
  <si>
    <t>{e148132e-b6f5-4c34-b02b-f03a3004d1c7}</t>
  </si>
  <si>
    <t>3</t>
  </si>
  <si>
    <t>{0135de60-241e-4d97-a81b-b821f5f154ab}</t>
  </si>
  <si>
    <t>4</t>
  </si>
  <si>
    <t>KRYCÍ LIST SOUPISU PRACÍ</t>
  </si>
  <si>
    <t>Objekt:</t>
  </si>
  <si>
    <t>1 - zřízení vrat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</si>
  <si>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</si>
  <si>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</si>
  <si>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</si>
  <si>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</si>
  <si>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</si>
  <si>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</si>
  <si>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</si>
  <si>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</si>
  <si>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</si>
  <si>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</si>
  <si>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</si>
  <si>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723 - Zdravotechnika - vnitřní plynovod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</si>
  <si>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</si>
  <si>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</si>
  <si>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</si>
  <si>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</si>
  <si>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</si>
  <si>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</si>
  <si>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</si>
  <si>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</si>
  <si>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</si>
  <si>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</si>
  <si>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</si>
  <si>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</si>
  <si>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</si>
  <si>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</si>
  <si>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</si>
  <si>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</si>
  <si>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</si>
  <si>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</si>
  <si>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</si>
  <si>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</si>
  <si>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</si>
  <si>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</si>
  <si>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</si>
  <si>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317234410</t>
  </si>
  <si>
    <t>Vyzdívka mezi nosníky cihlami pálenými na maltu cementovou</t>
  </si>
  <si>
    <t>m3</t>
  </si>
  <si>
    <t>CS ÚRS 2022 02</t>
  </si>
  <si>
    <t>-1241480071</t>
  </si>
  <si>
    <t>Online PSC</t>
  </si>
  <si>
    <t>https://podminky.urs.cz/item/CS_URS_2022_02/317234410</t>
  </si>
  <si>
    <t>VV</t>
  </si>
  <si>
    <t>5,9*0,3*0,3</t>
  </si>
  <si>
    <t>Součet</t>
  </si>
  <si>
    <t>342151111</t>
  </si>
  <si>
    <t>Montáž opláštění stěn ocelové konstrukce ze sendvičových panelů šroubovaných, výšky budovy do 6 m</t>
  </si>
  <si>
    <t>m2</t>
  </si>
  <si>
    <t>-563659692</t>
  </si>
  <si>
    <t>https://podminky.urs.cz/item/CS_URS_2022_02/342151111</t>
  </si>
  <si>
    <t>úprava vnějšího pláště -doplnění po oknech</t>
  </si>
  <si>
    <t>1,5*0,5*2</t>
  </si>
  <si>
    <t>M</t>
  </si>
  <si>
    <t>55324715</t>
  </si>
  <si>
    <t>panel sendvičový stěnový vnější, izolace PIR, skryté kotvení, U 0,38W/m2K, modulová/celková š 1000/1050mm tl 60mm</t>
  </si>
  <si>
    <t>8</t>
  </si>
  <si>
    <t>1054029409</t>
  </si>
  <si>
    <t>včetně systémového oplechování</t>
  </si>
  <si>
    <t>0,5*1,5*2</t>
  </si>
  <si>
    <t>1,5*1,1 'Přepočtené koeficientem množství</t>
  </si>
  <si>
    <t>342500</t>
  </si>
  <si>
    <t>úprava opláštění - úprava a doplnění oplechování spodního a lemování oken a vrat</t>
  </si>
  <si>
    <t>soubor</t>
  </si>
  <si>
    <t>992949628</t>
  </si>
  <si>
    <t>5</t>
  </si>
  <si>
    <t>349231821</t>
  </si>
  <si>
    <t>Přizdívka z cihel ostění s ozubem ve vybouraných otvorech, s vysekáním kapes pro zavázaní přes 150 do 300 mm</t>
  </si>
  <si>
    <t>-654575983</t>
  </si>
  <si>
    <t>https://podminky.urs.cz/item/CS_URS_2022_02/349231821</t>
  </si>
  <si>
    <t>4,5*(0,38+0,32)</t>
  </si>
  <si>
    <t>4,8*0,1*4</t>
  </si>
  <si>
    <t>6</t>
  </si>
  <si>
    <t>Úpravy povrchů, podlahy a osazování výplní</t>
  </si>
  <si>
    <t>613131101</t>
  </si>
  <si>
    <t>Podkladní a spojovací vrstva vnitřních omítaných ploch cementový postřik nanášený ručně celoplošně pilířů nebo sloupů</t>
  </si>
  <si>
    <t>2098823617</t>
  </si>
  <si>
    <t>https://podminky.urs.cz/item/CS_URS_2022_02/613131101</t>
  </si>
  <si>
    <t>4,5*(0,38+0,32)+4,5*0,3*2</t>
  </si>
  <si>
    <t>4,5*0,15*4+4,5*0,1*4</t>
  </si>
  <si>
    <t>oprava u rámu vrat</t>
  </si>
  <si>
    <t>6,5*1,0*2+4,5*1,0*4</t>
  </si>
  <si>
    <t>20</t>
  </si>
  <si>
    <t>7</t>
  </si>
  <si>
    <t>612321141</t>
  </si>
  <si>
    <t>Omítka vápenocementová vnitřních ploch nanášená ručně dvouvrstvá, tloušťky jádrové omítky do 10 mm a tloušťky štuku do 3 mm štuková svislých konstrukcí stěn</t>
  </si>
  <si>
    <t>-1154726961</t>
  </si>
  <si>
    <t>https://podminky.urs.cz/item/CS_URS_2022_02/612321141</t>
  </si>
  <si>
    <t>612325302</t>
  </si>
  <si>
    <t>Vápenocementová omítka ostění nebo nadpraží štuková</t>
  </si>
  <si>
    <t>-1513498198</t>
  </si>
  <si>
    <t>https://podminky.urs.cz/item/CS_URS_2022_02/612325302</t>
  </si>
  <si>
    <t>4,5*0,3*2</t>
  </si>
  <si>
    <t>4,5*0,1*4</t>
  </si>
  <si>
    <t>9</t>
  </si>
  <si>
    <t>613321141</t>
  </si>
  <si>
    <t>Omítka vápenocementová vnitřních ploch nanášená ručně dvouvrstvá, tloušťky jádrové omítky do 10 mm a tloušťky štuku do 3 mm štuková svislých konstrukcí pilířů nebo sloupů</t>
  </si>
  <si>
    <t>2068839168</t>
  </si>
  <si>
    <t>https://podminky.urs.cz/item/CS_URS_2022_02/613321141</t>
  </si>
  <si>
    <t>4,5*0,15*4</t>
  </si>
  <si>
    <t>10</t>
  </si>
  <si>
    <t>622143003</t>
  </si>
  <si>
    <t>Montáž omítkových profilů plastových, pozinkovaných nebo dřevěných upevněných vtlačením do podkladní vrstvy nebo přibitím rohových s tkaninou</t>
  </si>
  <si>
    <t>m</t>
  </si>
  <si>
    <t>1738053297</t>
  </si>
  <si>
    <t>https://podminky.urs.cz/item/CS_URS_2022_02/622143003</t>
  </si>
  <si>
    <t>4,5*4</t>
  </si>
  <si>
    <t>11</t>
  </si>
  <si>
    <t>55343021</t>
  </si>
  <si>
    <t>profil rohový Pz s kulatou hlavou pro vnitřní omítky tl 12mm</t>
  </si>
  <si>
    <t>-1251534332</t>
  </si>
  <si>
    <t>36*1,1</t>
  </si>
  <si>
    <t>39,6*1,05 'Přepočtené koeficientem množství</t>
  </si>
  <si>
    <t>12</t>
  </si>
  <si>
    <t>622321121</t>
  </si>
  <si>
    <t>Omítka vápenocementová vnějších ploch nanášená ručně jednovrstvá, tloušťky do 15 mm hladká stěn</t>
  </si>
  <si>
    <t>-1886809955</t>
  </si>
  <si>
    <t>https://podminky.urs.cz/item/CS_URS_2022_02/622321121</t>
  </si>
  <si>
    <t>13</t>
  </si>
  <si>
    <t>623131101</t>
  </si>
  <si>
    <t>Podkladní a spojovací vrstva vnějších omítaných ploch cementový postřik nanášený ručně celoplošně pilířů nebo sloupů</t>
  </si>
  <si>
    <t>-1531193612</t>
  </si>
  <si>
    <t>https://podminky.urs.cz/item/CS_URS_2022_02/623131101</t>
  </si>
  <si>
    <t>14</t>
  </si>
  <si>
    <t>623142001</t>
  </si>
  <si>
    <t>Potažení vnějších ploch pletivem v ploše nebo pruzích, na plném podkladu sklovláknitým vtlačením do tmelu pilířů nebo sloupů</t>
  </si>
  <si>
    <t>528036419</t>
  </si>
  <si>
    <t>https://podminky.urs.cz/item/CS_URS_2022_02/623142001</t>
  </si>
  <si>
    <t>623151001</t>
  </si>
  <si>
    <t>Penetrační nátěr vnějších pastovitých tenkovrstvých omítek akrylátový univerzální pilířů</t>
  </si>
  <si>
    <t>263348088</t>
  </si>
  <si>
    <t>https://podminky.urs.cz/item/CS_URS_2022_02/623151001</t>
  </si>
  <si>
    <t>16</t>
  </si>
  <si>
    <t>623511012</t>
  </si>
  <si>
    <t>Omítka tenkovrstvá akrylátová vnějších ploch probarvená bez penetrace zatíraná (škrábaná), zrnitost 1,5 mm pilířů nebo sloupů</t>
  </si>
  <si>
    <t>-1080719768</t>
  </si>
  <si>
    <t>https://podminky.urs.cz/item/CS_URS_2022_02/623511012</t>
  </si>
  <si>
    <t>17</t>
  </si>
  <si>
    <t>631311131</t>
  </si>
  <si>
    <t>Doplnění dosavadních mazanin prostým betonem s dodáním hmot, bez potěru, plochy jednotlivě do 1 m2 a tl. přes 80 mm</t>
  </si>
  <si>
    <t>1434763644</t>
  </si>
  <si>
    <t>https://podminky.urs.cz/item/CS_URS_2022_02/631311131</t>
  </si>
  <si>
    <t>0,2*0,35*5,3</t>
  </si>
  <si>
    <t>(0,5+0,15)*0,5*5,5*1,5</t>
  </si>
  <si>
    <t>18</t>
  </si>
  <si>
    <t>631351101</t>
  </si>
  <si>
    <t>Bednění v podlahách rýh a hran zřízení</t>
  </si>
  <si>
    <t>-960816522</t>
  </si>
  <si>
    <t>https://podminky.urs.cz/item/CS_URS_2022_02/631351101</t>
  </si>
  <si>
    <t>5,3*0,2</t>
  </si>
  <si>
    <t>1,5*0,15*2</t>
  </si>
  <si>
    <t>19</t>
  </si>
  <si>
    <t>631351102</t>
  </si>
  <si>
    <t>Bednění v podlahách rýh a hran odstranění</t>
  </si>
  <si>
    <t>446317781</t>
  </si>
  <si>
    <t>https://podminky.urs.cz/item/CS_URS_2022_02/631351102</t>
  </si>
  <si>
    <t>633131111</t>
  </si>
  <si>
    <t>Povrchová úprava průmyslových podlah pro těžký provoz vsypovou směsí, zaleštění</t>
  </si>
  <si>
    <t>1397796681</t>
  </si>
  <si>
    <t>https://podminky.urs.cz/item/CS_URS_2022_02/633131111</t>
  </si>
  <si>
    <t>0,35*5,3</t>
  </si>
  <si>
    <t>5,5*1,5</t>
  </si>
  <si>
    <t>Ostatní konstrukce a práce, bourání</t>
  </si>
  <si>
    <t>94910110</t>
  </si>
  <si>
    <t>Lešení pomocné - pojízdné věže, plošina ... dle zvyklostí realizační firmy</t>
  </si>
  <si>
    <t>1575642049</t>
  </si>
  <si>
    <t>9*6*2</t>
  </si>
  <si>
    <t>9*7*2</t>
  </si>
  <si>
    <t>22</t>
  </si>
  <si>
    <t>964053111</t>
  </si>
  <si>
    <t>Bourání samostatných trámů, průvlaků nebo pásů ze železobetonu bez přerušení výztuže, průřezu do 0,25 m2</t>
  </si>
  <si>
    <t>-1488844281</t>
  </si>
  <si>
    <t>https://podminky.urs.cz/item/CS_URS_2022_02/964053111</t>
  </si>
  <si>
    <t>5*0,375*0,4</t>
  </si>
  <si>
    <t>23</t>
  </si>
  <si>
    <t>965043341</t>
  </si>
  <si>
    <t>Bourání mazanin betonových s potěrem nebo teracem tl. do 100 mm, plochy přes 4 m2</t>
  </si>
  <si>
    <t>-395443127</t>
  </si>
  <si>
    <t>https://podminky.urs.cz/item/CS_URS_2022_02/965043341</t>
  </si>
  <si>
    <t>pro úpravu podlahy před vraty mezi halami</t>
  </si>
  <si>
    <t>1,5*5,5*0,05</t>
  </si>
  <si>
    <t>24</t>
  </si>
  <si>
    <t>967023693</t>
  </si>
  <si>
    <t>Přisekání (špicování) ploch kamenných nebo jiných s tvrdým povrchem pro nové povrchové vrstvy, plochy přes 2 m2</t>
  </si>
  <si>
    <t>-290110623</t>
  </si>
  <si>
    <t>https://podminky.urs.cz/item/CS_URS_2022_02/967023693</t>
  </si>
  <si>
    <t>přisekání podlahy pro nájezd mezi halami</t>
  </si>
  <si>
    <t>1,5*5,5</t>
  </si>
  <si>
    <t>25</t>
  </si>
  <si>
    <t>975022271</t>
  </si>
  <si>
    <t>Podchycení nadzákladového zdiva dřevěnou výztuhou v. podchycení do 3 m, při tl. zdiva do 450 mm a délce podchycení přes 5 m</t>
  </si>
  <si>
    <t>-1679339293</t>
  </si>
  <si>
    <t>https://podminky.urs.cz/item/CS_URS_2022_02/975022271</t>
  </si>
  <si>
    <t>6*2</t>
  </si>
  <si>
    <t>26</t>
  </si>
  <si>
    <t>977151111</t>
  </si>
  <si>
    <t>Jádrové vrty diamantovými korunkami do stavebních materiálů (železobetonu, betonu, cihel, obkladů, dlažeb, kamene) průměru do 35 mm</t>
  </si>
  <si>
    <t>925515793</t>
  </si>
  <si>
    <t>https://podminky.urs.cz/item/CS_URS_2022_02/977151111</t>
  </si>
  <si>
    <t>14*0,3</t>
  </si>
  <si>
    <t>27</t>
  </si>
  <si>
    <t>953961214</t>
  </si>
  <si>
    <t>Kotvy chemické s vyvrtáním otvoru do betonu, železobetonu nebo tvrdého kamene chemická patrona, velikost M 16, hloubka 125 mm</t>
  </si>
  <si>
    <t>kus</t>
  </si>
  <si>
    <t>1833723074</t>
  </si>
  <si>
    <t>https://podminky.urs.cz/item/CS_URS_2022_02/953961214</t>
  </si>
  <si>
    <t>28</t>
  </si>
  <si>
    <t>953965133</t>
  </si>
  <si>
    <t>Kotvy chemické s vyvrtáním otvoru kotevní šrouby pro chemické kotvy, velikost M 16, délka 300 mm</t>
  </si>
  <si>
    <t>-98511977</t>
  </si>
  <si>
    <t>https://podminky.urs.cz/item/CS_URS_2022_02/953965133</t>
  </si>
  <si>
    <t>29</t>
  </si>
  <si>
    <t>966072111</t>
  </si>
  <si>
    <t>Demontáž opláštění stěn ocelové konstrukce ze sendvičových panelů, výšky budovy do 6 m</t>
  </si>
  <si>
    <t>-1083453127</t>
  </si>
  <si>
    <t>https://podminky.urs.cz/item/CS_URS_2022_02/966072111</t>
  </si>
  <si>
    <t>6*4,0</t>
  </si>
  <si>
    <t>30</t>
  </si>
  <si>
    <t>767415794</t>
  </si>
  <si>
    <t xml:space="preserve">Příplatek k cenám za vyřezání otvoru v panelu </t>
  </si>
  <si>
    <t>1029007458</t>
  </si>
  <si>
    <t>https://podminky.urs.cz/item/CS_URS_2022_02/767415794</t>
  </si>
  <si>
    <t>31</t>
  </si>
  <si>
    <t>966074142</t>
  </si>
  <si>
    <t>Demontáž prosvětlovacích pásů stěn ocelových konstrukcí z ocelových rámů, s výplní izolačním dvojsklem, plochy otvoru přes 5 do 10 m2</t>
  </si>
  <si>
    <t>1668984743</t>
  </si>
  <si>
    <t>https://podminky.urs.cz/item/CS_URS_2022_02/966074142</t>
  </si>
  <si>
    <t>6*1,0*1,5</t>
  </si>
  <si>
    <t>32</t>
  </si>
  <si>
    <t>966080101</t>
  </si>
  <si>
    <t>Bourání kontaktního zateplení včetně povrchové úpravy omítkou nebo nátěrem z polystyrénových desek, tloušťky do 60 mm</t>
  </si>
  <si>
    <t>-759331731</t>
  </si>
  <si>
    <t>https://podminky.urs.cz/item/CS_URS_2022_02/966080101</t>
  </si>
  <si>
    <t>5,3*0,7</t>
  </si>
  <si>
    <t>33</t>
  </si>
  <si>
    <t>967031142</t>
  </si>
  <si>
    <t>Přisekání (špicování) plošné nebo rovných ostění zdiva z cihel pálených rovných ostění, bez odstupu, po hrubém vybourání otvorů, na maltu cementovou</t>
  </si>
  <si>
    <t>-1804206274</t>
  </si>
  <si>
    <t>https://podminky.urs.cz/item/CS_URS_2022_02/967031142</t>
  </si>
  <si>
    <t>0,3*4,8*2</t>
  </si>
  <si>
    <t>34</t>
  </si>
  <si>
    <t>967041112</t>
  </si>
  <si>
    <t>Přisekání (špicování) rovných ostění v betonu po hrubém vybourání otvorů bez odstupu</t>
  </si>
  <si>
    <t>2020010051</t>
  </si>
  <si>
    <t>https://podminky.urs.cz/item/CS_URS_2022_02/967041112</t>
  </si>
  <si>
    <t>0,7*0,3*2</t>
  </si>
  <si>
    <t>35</t>
  </si>
  <si>
    <t>971033651</t>
  </si>
  <si>
    <t>Vybourání otvorů ve zdivu základovém nebo nadzákladovém z cihel, tvárnic, příčkovek z cihel pálených na maltu vápennou nebo vápenocementovou plochy do 4 m2, tl. do 600 mm</t>
  </si>
  <si>
    <t>-2099494081</t>
  </si>
  <si>
    <t>https://podminky.urs.cz/item/CS_URS_2022_02/971033651</t>
  </si>
  <si>
    <t>0,375*(4,9*6,0-4,0*4,0)</t>
  </si>
  <si>
    <t>36</t>
  </si>
  <si>
    <t>971042651</t>
  </si>
  <si>
    <t>Vybourání otvorů v betonových příčkách a zdech základových nebo nadzákladových plochy do 4 m2, tl. jakékoliv</t>
  </si>
  <si>
    <t>883393156</t>
  </si>
  <si>
    <t>https://podminky.urs.cz/item/CS_URS_2022_02/971042651</t>
  </si>
  <si>
    <t>0,7*5,3*0,3</t>
  </si>
  <si>
    <t>997</t>
  </si>
  <si>
    <t>Přesun sutě</t>
  </si>
  <si>
    <t>37</t>
  </si>
  <si>
    <t>997000</t>
  </si>
  <si>
    <t>POZNÁMKA</t>
  </si>
  <si>
    <t>2027936875</t>
  </si>
  <si>
    <t>P</t>
  </si>
  <si>
    <t>Poznámka k položce:_x000D_
MNOŽSTVÍ PŘEDPOKLÁDANÉ SEPAROVANÉ SUTI BUDE POROVNÁNO SE SKUTEČNOSTÍ A DOLOŽENO VÁŽNÍMI LÍSTKY VČETNĚ DOKLADU Z VÁHY Z RECYKLAČNÍHO ZAŘÍZENÍ</t>
  </si>
  <si>
    <t>38</t>
  </si>
  <si>
    <t>997006002</t>
  </si>
  <si>
    <t>Úprava stavebního odpadu třídění na jednotlivé druhy</t>
  </si>
  <si>
    <t>t</t>
  </si>
  <si>
    <t>1002834873</t>
  </si>
  <si>
    <t>https://podminky.urs.cz/item/CS_URS_2022_02/997006002</t>
  </si>
  <si>
    <t>39</t>
  </si>
  <si>
    <t>997013501</t>
  </si>
  <si>
    <t>Odvoz suti a vybouraných hmot na skládku nebo meziskládku se složením, na vzdálenost do 1 km</t>
  </si>
  <si>
    <t>-1934548336</t>
  </si>
  <si>
    <t>https://podminky.urs.cz/item/CS_URS_2022_02/997013501</t>
  </si>
  <si>
    <t>40</t>
  </si>
  <si>
    <t>-469476692</t>
  </si>
  <si>
    <t>41</t>
  </si>
  <si>
    <t>997013509</t>
  </si>
  <si>
    <t>Odvoz suti a vybouraných hmot na skládku nebo meziskládku se složením, na vzdálenost Příplatek k ceně za každý další i započatý 1 km přes 1 km</t>
  </si>
  <si>
    <t>-951239298</t>
  </si>
  <si>
    <t>https://podminky.urs.cz/item/CS_URS_2022_02/997013509</t>
  </si>
  <si>
    <t>17,192*15</t>
  </si>
  <si>
    <t>42</t>
  </si>
  <si>
    <t>997013631</t>
  </si>
  <si>
    <t>Poplatek za uložení stavebního odpadu na skládce (skládkovné) směsného stavebního a demoličního zatříděného do Katalogu odpadů pod kódem 17 09 04</t>
  </si>
  <si>
    <t>381309693</t>
  </si>
  <si>
    <t>https://podminky.urs.cz/item/CS_URS_2022_02/997013631</t>
  </si>
  <si>
    <t>Poznámka k položce:_x000D_
před odvozem na skládku bude provedena separace odpadu</t>
  </si>
  <si>
    <t>17,192-0,45-1,5</t>
  </si>
  <si>
    <t>43</t>
  </si>
  <si>
    <t>997013804</t>
  </si>
  <si>
    <t>Poplatek za uložení stavebního odpadu na skládce (skládkovné) ze skla zatříděného do Katalogu odpadů pod kódem 17 02 02</t>
  </si>
  <si>
    <t>-1181415526</t>
  </si>
  <si>
    <t>https://podminky.urs.cz/item/CS_URS_2022_02/997013804</t>
  </si>
  <si>
    <t>0,45</t>
  </si>
  <si>
    <t>44</t>
  </si>
  <si>
    <t>9979900</t>
  </si>
  <si>
    <t>Odhad výtěžnosti oceli k recyklaci - odvoz do kovošrotu včetně naložení a složení</t>
  </si>
  <si>
    <t>-671893060</t>
  </si>
  <si>
    <t>998</t>
  </si>
  <si>
    <t>Přesun hmot</t>
  </si>
  <si>
    <t>45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</si>
  <si>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</si>
  <si>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</si>
  <si>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13283154</t>
  </si>
  <si>
    <t>https://podminky.urs.cz/item/CS_URS_2022_02/998017002</t>
  </si>
  <si>
    <t>PSV</t>
  </si>
  <si>
    <t>Práce a dodávky PSV</t>
  </si>
  <si>
    <t>723</t>
  </si>
  <si>
    <t>Zdravotechnika - vnitřní plynovod</t>
  </si>
  <si>
    <t>46</t>
  </si>
  <si>
    <t>723120809</t>
  </si>
  <si>
    <t>Demontáž potrubí svařovaného z ocelových trubek závitových přes 50 do DN 80</t>
  </si>
  <si>
    <t>855734449</t>
  </si>
  <si>
    <t>https://podminky.urs.cz/item/CS_URS_2022_02/723120809</t>
  </si>
  <si>
    <t>16*3+16+16,2+1,0*4</t>
  </si>
  <si>
    <t>47</t>
  </si>
  <si>
    <t>7235200</t>
  </si>
  <si>
    <t>Montáž potrubí plynovodního 2x + stlačený vzduch včetně závěsů - úprava výšková a prostorová včetně nátěrů</t>
  </si>
  <si>
    <t>-414328235</t>
  </si>
  <si>
    <t>(16+2,0*2)*3</t>
  </si>
  <si>
    <t>(16+1,0*2+16+2,0*2+16+2,5*2)</t>
  </si>
  <si>
    <t>48</t>
  </si>
  <si>
    <t>998723202</t>
  </si>
  <si>
    <t>Přesun hmot pro vnitřní plynovod stanovený procentní sazbou (%) z ceny vodorovná dopravní vzdálenost do 50 m v objektech výšky přes 6 do 12 m</t>
  </si>
  <si>
    <t>%</t>
  </si>
  <si>
    <t>1930165504</t>
  </si>
  <si>
    <t>https://podminky.urs.cz/item/CS_URS_2022_02/998723202</t>
  </si>
  <si>
    <t>764</t>
  </si>
  <si>
    <t>Konstrukce klempířské</t>
  </si>
  <si>
    <t>49</t>
  </si>
  <si>
    <t>764002851</t>
  </si>
  <si>
    <t>Demontáž klempířských konstrukcí oplechování parapetů do suti</t>
  </si>
  <si>
    <t>1505916591</t>
  </si>
  <si>
    <t>https://podminky.urs.cz/item/CS_URS_2022_02/764002851</t>
  </si>
  <si>
    <t>parapet</t>
  </si>
  <si>
    <t>spodní lemování</t>
  </si>
  <si>
    <t>50</t>
  </si>
  <si>
    <t>764002871</t>
  </si>
  <si>
    <t>Demontáž klempířských konstrukcí lemování zdí do suti</t>
  </si>
  <si>
    <t>977673832</t>
  </si>
  <si>
    <t>https://podminky.urs.cz/item/CS_URS_2022_02/764002871</t>
  </si>
  <si>
    <t>lemování oken</t>
  </si>
  <si>
    <t>51</t>
  </si>
  <si>
    <t>998764202</t>
  </si>
  <si>
    <t>Přesun hmot pro konstrukce klempířské stanovený procentní sazbou (%) z ceny vodorovná dopravní vzdálenost do 50 m v objektech výšky přes 6 do 12 m</t>
  </si>
  <si>
    <t>-35226000</t>
  </si>
  <si>
    <t>https://podminky.urs.cz/item/CS_URS_2022_02/998764202</t>
  </si>
  <si>
    <t>767</t>
  </si>
  <si>
    <t>Konstrukce zámečnické</t>
  </si>
  <si>
    <t>52</t>
  </si>
  <si>
    <t>767492012</t>
  </si>
  <si>
    <t xml:space="preserve">Montáž vodorovného profilu roštu fasád </t>
  </si>
  <si>
    <t>1663690072</t>
  </si>
  <si>
    <t>https://podminky.urs.cz/item/CS_URS_2022_02/767492012</t>
  </si>
  <si>
    <t>6,0</t>
  </si>
  <si>
    <t>53</t>
  </si>
  <si>
    <t>15441030</t>
  </si>
  <si>
    <t>profil nosného roštu C230 pozink</t>
  </si>
  <si>
    <t>-1148568266</t>
  </si>
  <si>
    <t>54</t>
  </si>
  <si>
    <t>767492801</t>
  </si>
  <si>
    <t>Demontáž nosného roštu fasád a stěn jednosměrného vodorovného</t>
  </si>
  <si>
    <t>-1949202704</t>
  </si>
  <si>
    <t>https://podminky.urs.cz/item/CS_URS_2022_02/767492801</t>
  </si>
  <si>
    <t>6,0*4,0</t>
  </si>
  <si>
    <t>55</t>
  </si>
  <si>
    <t>767651814</t>
  </si>
  <si>
    <t>Demontáž garážových a průmyslových vrat sekčních zajížděcích pod strop, plochy přes 13 m2</t>
  </si>
  <si>
    <t>-2063564279</t>
  </si>
  <si>
    <t>https://podminky.urs.cz/item/CS_URS_2022_02/767651814</t>
  </si>
  <si>
    <t>56</t>
  </si>
  <si>
    <t>767652821</t>
  </si>
  <si>
    <t>Demontáž garážových a průmyslových vrat příslušenství vrat kliky se zámkem pro ruční otevírání</t>
  </si>
  <si>
    <t>1619034961</t>
  </si>
  <si>
    <t>https://podminky.urs.cz/item/CS_URS_2022_02/767652821</t>
  </si>
  <si>
    <t>57</t>
  </si>
  <si>
    <t>767652826</t>
  </si>
  <si>
    <t>Demontáž garážových a průmyslových vrat příslušenství vrat elektrického pohonu</t>
  </si>
  <si>
    <t>-1665442049</t>
  </si>
  <si>
    <t>https://podminky.urs.cz/item/CS_URS_2022_02/767652826</t>
  </si>
  <si>
    <t>58</t>
  </si>
  <si>
    <t>767652831</t>
  </si>
  <si>
    <t>Demontáž garážových a průmyslových vrat příslušenství vrat fotobuněk pro bezpečný chod</t>
  </si>
  <si>
    <t>pár</t>
  </si>
  <si>
    <t>-1082276468</t>
  </si>
  <si>
    <t>https://podminky.urs.cz/item/CS_URS_2022_02/767652831</t>
  </si>
  <si>
    <t>59</t>
  </si>
  <si>
    <t>767995112</t>
  </si>
  <si>
    <t>Montáž ostatních atypických zámečnických konstrukcí hmotnosti přes 5 do 10 kg</t>
  </si>
  <si>
    <t>kg</t>
  </si>
  <si>
    <t>291678091</t>
  </si>
  <si>
    <t>https://podminky.urs.cz/item/CS_URS_2022_02/767995112</t>
  </si>
  <si>
    <t>L na ohranění podlahy</t>
  </si>
  <si>
    <t>4,0*5,3*1,15</t>
  </si>
  <si>
    <t>60</t>
  </si>
  <si>
    <t>55300</t>
  </si>
  <si>
    <t>úhelník na ohranění vjezdu Pz včetně kotvení</t>
  </si>
  <si>
    <t>-1648352897</t>
  </si>
  <si>
    <t>24,38*1,08</t>
  </si>
  <si>
    <t>61</t>
  </si>
  <si>
    <t>767995115</t>
  </si>
  <si>
    <t>Montáž ostatních atypických zámečnických konstrukcí hmotnosti přes 50 do 100 kg</t>
  </si>
  <si>
    <t>-1854524443</t>
  </si>
  <si>
    <t>https://podminky.urs.cz/item/CS_URS_2022_02/767995115</t>
  </si>
  <si>
    <t>21,7*(6,0+4,5+4,5)*1,05</t>
  </si>
  <si>
    <t>80*0,4*0,3*2*1,05</t>
  </si>
  <si>
    <t>62</t>
  </si>
  <si>
    <t>553600</t>
  </si>
  <si>
    <t>rám vrat 5300/4500 včetně povrchové úpravy základním nátěrem + email včetně kotvení</t>
  </si>
  <si>
    <t>2077962914</t>
  </si>
  <si>
    <t>361,935*1,08</t>
  </si>
  <si>
    <t>63</t>
  </si>
  <si>
    <t>767995116</t>
  </si>
  <si>
    <t>Montáž ostatních atypických zámečnických konstrukcí hmotnosti přes 100 do 250 kg</t>
  </si>
  <si>
    <t>-1057395353</t>
  </si>
  <si>
    <t>https://podminky.urs.cz/item/CS_URS_2022_02/767995116</t>
  </si>
  <si>
    <t>23,1*4,5*2*1,05</t>
  </si>
  <si>
    <t>40*0,125*0,125*4*1,05</t>
  </si>
  <si>
    <t>160*0,45*0,1*2</t>
  </si>
  <si>
    <t>42,4*5,9*2*1,05</t>
  </si>
  <si>
    <t>160*0,2*0,3*2*1,05</t>
  </si>
  <si>
    <t>64</t>
  </si>
  <si>
    <t>553601</t>
  </si>
  <si>
    <t>rám vrat 5500/4500 včetně povrchové úpravy základním nátěrem + email včetně kotvení</t>
  </si>
  <si>
    <t>2028452972</t>
  </si>
  <si>
    <t>780,816*1,08</t>
  </si>
  <si>
    <t>65</t>
  </si>
  <si>
    <t>76799850</t>
  </si>
  <si>
    <t xml:space="preserve">Dod + montáž průmyslových vrat 5300/4500 dle specifikace včetně ovládání a stavební výpomoci </t>
  </si>
  <si>
    <t>-736207110</t>
  </si>
  <si>
    <t>66</t>
  </si>
  <si>
    <t>76799851</t>
  </si>
  <si>
    <t>Dod + montáž průmyslových vrat 5500/4500 s integrovanými dvířky dle specifikace včetně ovládání a stavební výpomoci</t>
  </si>
  <si>
    <t>47731993</t>
  </si>
  <si>
    <t>67</t>
  </si>
  <si>
    <t>998767202</t>
  </si>
  <si>
    <t>Přesun hmot pro zámečnické konstrukce stanovený procentní sazbou (%) z ceny vodorovná dopravní vzdálenost do 50 m v objektech výšky přes 6 do 12 m</t>
  </si>
  <si>
    <t>2078770105</t>
  </si>
  <si>
    <t>https://podminky.urs.cz/item/CS_URS_2022_02/998767202</t>
  </si>
  <si>
    <t>784</t>
  </si>
  <si>
    <t>Dokončovací práce - malby a tapety</t>
  </si>
  <si>
    <t>68</t>
  </si>
  <si>
    <t>784111010</t>
  </si>
  <si>
    <t>Obroušení podkladu , příprava, tmelení drobných prasklinek, zakrytí , olepení ploch</t>
  </si>
  <si>
    <t>1591942627</t>
  </si>
  <si>
    <t>69</t>
  </si>
  <si>
    <t>784181001</t>
  </si>
  <si>
    <t>Pačokování jednonásobné v místnostech výšky do 3,80 m</t>
  </si>
  <si>
    <t>-2042175231</t>
  </si>
  <si>
    <t>https://podminky.urs.cz/item/CS_URS_2022_02/784181001</t>
  </si>
  <si>
    <t>70</t>
  </si>
  <si>
    <t>784221101</t>
  </si>
  <si>
    <t>Malby z malířských směsí otěruvzdorných za sucha dvojnásobné, bílé za sucha otěruvzdorné dobře v místnostech výšky do 3,80 m</t>
  </si>
  <si>
    <t>-1467129641</t>
  </si>
  <si>
    <t>https://podminky.urs.cz/item/CS_URS_2022_02/784221101</t>
  </si>
  <si>
    <t>Práce a dodávky M</t>
  </si>
  <si>
    <t>21-M</t>
  </si>
  <si>
    <t>Elektromontáže</t>
  </si>
  <si>
    <t>71</t>
  </si>
  <si>
    <t>21030</t>
  </si>
  <si>
    <t>demontáž, přesun a montáž elektro zařízení</t>
  </si>
  <si>
    <t>1945976832</t>
  </si>
  <si>
    <t>72</t>
  </si>
  <si>
    <t>21040</t>
  </si>
  <si>
    <t>Elektroovládání vrat 2 ks - nové a úprava stávajícího</t>
  </si>
  <si>
    <t>827596507</t>
  </si>
  <si>
    <t>2 - Zpevněná plocha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</si>
  <si>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</si>
  <si>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</si>
  <si>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</si>
  <si>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</si>
  <si>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>Zemní práce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</si>
  <si>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</si>
  <si>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</si>
  <si>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626847904</t>
  </si>
  <si>
    <t>https://podminky.urs.cz/item/CS_URS_2022_02/113107323</t>
  </si>
  <si>
    <t>zařezání kolem stávajícího bouraného obrubníku</t>
  </si>
  <si>
    <t>13*0,3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</si>
  <si>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</si>
  <si>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</si>
  <si>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-2072895662</t>
  </si>
  <si>
    <t>https://podminky.urs.cz/item/CS_URS_2022_02/113107343</t>
  </si>
  <si>
    <t>113202111</t>
  </si>
  <si>
    <t>Vytrhání obrub s vybouráním lože, s přemístěním hmot na skládku na vzdálenost do 3 m nebo s naložením na dopravní prostředek z krajníků nebo obrubníků stojatých</t>
  </si>
  <si>
    <t>1213645844</t>
  </si>
  <si>
    <t>https://podminky.urs.cz/item/CS_URS_2022_02/113202111</t>
  </si>
  <si>
    <t>122251101</t>
  </si>
  <si>
    <t>Odkopávky a prokopávky nezapažené strojně v hornině třídy těžitelnosti I skupiny 3 do 20 m3</t>
  </si>
  <si>
    <t>1312532262</t>
  </si>
  <si>
    <t>https://podminky.urs.cz/item/CS_URS_2022_02/122251101</t>
  </si>
  <si>
    <t>dle PD 55m2</t>
  </si>
  <si>
    <t>55*1,15*0,65</t>
  </si>
  <si>
    <t>132151101</t>
  </si>
  <si>
    <t>Hloubení nezapažených rýh šířky do 800 mm strojně s urovnáním dna do předepsaného profilu a spádu v hornině třídy těžitelnosti I skupiny 1 a 2 do 20 m3</t>
  </si>
  <si>
    <t>2036239071</t>
  </si>
  <si>
    <t>https://podminky.urs.cz/item/CS_URS_2022_02/132151101</t>
  </si>
  <si>
    <t>dopojení žlabu</t>
  </si>
  <si>
    <t>2*0,6*1,2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</si>
  <si>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</si>
  <si>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</si>
  <si>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-1667790520</t>
  </si>
  <si>
    <t>https://podminky.urs.cz/item/CS_URS_2022_02/162251102</t>
  </si>
  <si>
    <t>odvoz zeminy pro zpětnou úpravu na meziskládku a dovoz zpět</t>
  </si>
  <si>
    <t>7,2*2</t>
  </si>
  <si>
    <t>167151111</t>
  </si>
  <si>
    <t>Nakládání, skládání a překládání neulehlého výkopku nebo sypaniny strojně nakládání, množství přes 100 m3, z hornin třídy těžitelnosti I, skupiny 1 až 3</t>
  </si>
  <si>
    <t>-1279539648</t>
  </si>
  <si>
    <t>https://podminky.urs.cz/item/CS_URS_2022_02/167151111</t>
  </si>
  <si>
    <t>dovoz zeminy pro zpětný obsyp z meziskládky</t>
  </si>
  <si>
    <t>7,2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</si>
  <si>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</si>
  <si>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</si>
  <si>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-464715006</t>
  </si>
  <si>
    <t>https://podminky.urs.cz/item/CS_URS_2022_02/162751117</t>
  </si>
  <si>
    <t>41,113-7,2+1,44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</si>
  <si>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</si>
  <si>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</si>
  <si>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476821020</t>
  </si>
  <si>
    <t>https://podminky.urs.cz/item/CS_URS_2022_02/162751119</t>
  </si>
  <si>
    <t>35,353*5</t>
  </si>
  <si>
    <t>171201221</t>
  </si>
  <si>
    <t>Poplatek za uložení stavebního odpadu na skládce (skládkovné) zeminy a kamení zatříděného do Katalogu odpadů pod kódem 17 05 04</t>
  </si>
  <si>
    <t>1002154290</t>
  </si>
  <si>
    <t>https://podminky.urs.cz/item/CS_URS_2022_02/171201221</t>
  </si>
  <si>
    <t>35,353*1,6</t>
  </si>
  <si>
    <t>174151101</t>
  </si>
  <si>
    <t>Zásyp sypaninou z jakékoliv horniny strojně s uložením výkopku ve vrstvách se zhutněním jam, šachet, rýh nebo kolem objektů v těchto vykopávkách</t>
  </si>
  <si>
    <t>1554724909</t>
  </si>
  <si>
    <t>https://podminky.urs.cz/item/CS_URS_2022_02/174151101</t>
  </si>
  <si>
    <t>1,44-0,48-0,12</t>
  </si>
  <si>
    <t>58343872</t>
  </si>
  <si>
    <t>kamenivo drcené hrubé frakce 4/16</t>
  </si>
  <si>
    <t>-368756411</t>
  </si>
  <si>
    <t>0,84*2,0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</si>
  <si>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</si>
  <si>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</si>
  <si>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-68489209</t>
  </si>
  <si>
    <t>https://podminky.urs.cz/item/CS_URS_2022_02/175151101</t>
  </si>
  <si>
    <t>0,6*0,4*2,0</t>
  </si>
  <si>
    <t>58331351</t>
  </si>
  <si>
    <t>kamenivo těžené drobné frakce 0/4</t>
  </si>
  <si>
    <t>-1628665645</t>
  </si>
  <si>
    <t>0,48*2,0</t>
  </si>
  <si>
    <t>181951112</t>
  </si>
  <si>
    <t>Úprava pláně vyrovnáním výškových rozdílů strojně v hornině třídy těžitelnosti I, skupiny 1 až 3 se zhutněním</t>
  </si>
  <si>
    <t>71993058</t>
  </si>
  <si>
    <t>https://podminky.urs.cz/item/CS_URS_2022_02/181951112</t>
  </si>
  <si>
    <t>55*1,15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</si>
  <si>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</si>
  <si>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</si>
  <si>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-506674772</t>
  </si>
  <si>
    <t>https://podminky.urs.cz/item/CS_URS_2022_02/175111201</t>
  </si>
  <si>
    <t>terénní úpravy po stavbě z původního odkopu - obsyp kolem obrubníků, vysprávka terénu</t>
  </si>
  <si>
    <t>12*2,0*0,15*2</t>
  </si>
  <si>
    <t>182351023</t>
  </si>
  <si>
    <t>Rozprostření a urovnání ornice ve svahu sklonu přes 1:5 strojně při souvislé ploše do 100 m2, tl. vrstvy do 200 mm</t>
  </si>
  <si>
    <t>-1799464905</t>
  </si>
  <si>
    <t>https://podminky.urs.cz/item/CS_URS_2022_02/182351023</t>
  </si>
  <si>
    <t>12*1,0*2</t>
  </si>
  <si>
    <t>10364101</t>
  </si>
  <si>
    <t>zemina pro terénní úpravy - ornice</t>
  </si>
  <si>
    <t>758685518</t>
  </si>
  <si>
    <t>24*0,15*1,6</t>
  </si>
  <si>
    <t>181411131</t>
  </si>
  <si>
    <t>Založení trávníku na půdě předem připravené plochy do 1000 m2 výsevem včetně utažení parkového v rovině nebo na svahu do 1:5</t>
  </si>
  <si>
    <t>-836471189</t>
  </si>
  <si>
    <t>https://podminky.urs.cz/item/CS_URS_2022_02/181411131</t>
  </si>
  <si>
    <t>00572410</t>
  </si>
  <si>
    <t>osivo směs travní parková</t>
  </si>
  <si>
    <t>-1227512198</t>
  </si>
  <si>
    <t>24*0,03</t>
  </si>
  <si>
    <t>Vodorovné konstrukce</t>
  </si>
  <si>
    <t>451572111</t>
  </si>
  <si>
    <t>Lože pod potrubí, stoky a drobné objekty v otevřeném výkopu z kameniva drobného těženého 0 až 4 mm</t>
  </si>
  <si>
    <t>1197971517</t>
  </si>
  <si>
    <t>https://podminky.urs.cz/item/CS_URS_2022_02/451572111</t>
  </si>
  <si>
    <t>0,1*0,6*2,0</t>
  </si>
  <si>
    <t>Komunikace pozemní</t>
  </si>
  <si>
    <t>564861011</t>
  </si>
  <si>
    <t>Podklad ze štěrkodrti ŠD s rozprostřením a zhutněním plochy jednotlivě do 100 m2, po zhutnění tl. 200 mm</t>
  </si>
  <si>
    <t>58981326</t>
  </si>
  <si>
    <t>https://podminky.urs.cz/item/CS_URS_2022_02/564861011</t>
  </si>
  <si>
    <t xml:space="preserve"> frakce 0-32</t>
  </si>
  <si>
    <t>55*1,1</t>
  </si>
  <si>
    <t xml:space="preserve">doplnění návaznost po zařezání </t>
  </si>
  <si>
    <t>564871016</t>
  </si>
  <si>
    <t>Podklad ze štěrkodrti ŠD s rozprostřením a zhutněním plochy jednotlivě do 100 m2, po zhutnění tl. 300 mm</t>
  </si>
  <si>
    <t>-1595362819</t>
  </si>
  <si>
    <t>https://podminky.urs.cz/item/CS_URS_2022_02/564871016</t>
  </si>
  <si>
    <t>frakce 0-63</t>
  </si>
  <si>
    <t>573231113</t>
  </si>
  <si>
    <t>Postřik živičný spojovací ze silniční emulze v množství 1,0 kg/m2</t>
  </si>
  <si>
    <t>349457179</t>
  </si>
  <si>
    <t>plocha</t>
  </si>
  <si>
    <t>573231115</t>
  </si>
  <si>
    <t>Postřik živičný spojovací ze silniční emulze v množství 1,5 kg/m2</t>
  </si>
  <si>
    <t>-781524944</t>
  </si>
  <si>
    <t>577134031</t>
  </si>
  <si>
    <t>Asfaltový beton vrstva obrusná ACO 11 (ABS) s rozprostřením a se zhutněním z modifikovaného asfaltu v pruhu šířky do 1,5 m, po zhutnění tl. 40 mm</t>
  </si>
  <si>
    <t>180987542</t>
  </si>
  <si>
    <t>https://podminky.urs.cz/item/CS_URS_2022_02/577134031</t>
  </si>
  <si>
    <t>577155032</t>
  </si>
  <si>
    <t>Asfaltový beton vrstva ložní ACL 16 (ABH) s rozprostřením a zhutněním z modifikovaného asfaltu v pruhu šířky do 1,5 m, po zhutnění tl. 60 mm</t>
  </si>
  <si>
    <t>1036917130</t>
  </si>
  <si>
    <t>https://podminky.urs.cz/item/CS_URS_2022_02/577155032</t>
  </si>
  <si>
    <t>Trubní vedení</t>
  </si>
  <si>
    <t>230230181</t>
  </si>
  <si>
    <t>geodetické zaměření</t>
  </si>
  <si>
    <t>-1657984133</t>
  </si>
  <si>
    <t>871275211</t>
  </si>
  <si>
    <t>Kanalizační potrubí z tvrdého PVC v otevřeném výkopu ve sklonu do 20 %, hladkého plnostěnného jednovrstvého, tuhost třídy SN 4 DN 125</t>
  </si>
  <si>
    <t>484896512</t>
  </si>
  <si>
    <t>https://podminky.urs.cz/item/CS_URS_2022_02/871275211</t>
  </si>
  <si>
    <t>892271111</t>
  </si>
  <si>
    <t>Tlakové zkoušky vodou na potrubí DN 100 nebo 125</t>
  </si>
  <si>
    <t>-883434370</t>
  </si>
  <si>
    <t>https://podminky.urs.cz/item/CS_URS_2022_02/892271111</t>
  </si>
  <si>
    <t>894500</t>
  </si>
  <si>
    <t>Propojení na stávající kanalizaci</t>
  </si>
  <si>
    <t>2044393953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</si>
  <si>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</si>
  <si>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</si>
  <si>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-1524994831</t>
  </si>
  <si>
    <t>https://podminky.urs.cz/item/CS_URS_2022_02/915491211</t>
  </si>
  <si>
    <t>11,5*2+5,5</t>
  </si>
  <si>
    <t>59218001</t>
  </si>
  <si>
    <t>krajník betonový silniční 500x250x80mm</t>
  </si>
  <si>
    <t>-533095774</t>
  </si>
  <si>
    <t>28,5*1,02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</si>
  <si>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</si>
  <si>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</si>
  <si>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-322190415</t>
  </si>
  <si>
    <t>https://podminky.urs.cz/item/CS_URS_2022_02/916131213</t>
  </si>
  <si>
    <t>12*2</t>
  </si>
  <si>
    <t>59217031</t>
  </si>
  <si>
    <t>obrubník betonový silniční 1000x150x250mm</t>
  </si>
  <si>
    <t>-426615571</t>
  </si>
  <si>
    <t>24*1,02</t>
  </si>
  <si>
    <t>919735113</t>
  </si>
  <si>
    <t>Řezání stávajícího živičného krytu nebo podkladu hloubky přes 100 do 150 mm</t>
  </si>
  <si>
    <t>1940557187</t>
  </si>
  <si>
    <t>https://podminky.urs.cz/item/CS_URS_2022_02/919735113</t>
  </si>
  <si>
    <t>13+0,5*2</t>
  </si>
  <si>
    <t>919731123</t>
  </si>
  <si>
    <t>Zarovnání styčné plochy podkladu nebo krytu podél vybourané části komunikace nebo zpevněné plochy živičné tl. přes 100 do 200 mm</t>
  </si>
  <si>
    <t>-1760872031</t>
  </si>
  <si>
    <t>https://podminky.urs.cz/item/CS_URS_2022_02/919731123</t>
  </si>
  <si>
    <t>935113111</t>
  </si>
  <si>
    <t>Osazení odvodňovacího žlabu s krycím roštem polymerbetonového šířky do 200 mm</t>
  </si>
  <si>
    <t>-501905541</t>
  </si>
  <si>
    <t>https://podminky.urs.cz/item/CS_URS_2022_02/935113111</t>
  </si>
  <si>
    <t>5,5</t>
  </si>
  <si>
    <t>59227101</t>
  </si>
  <si>
    <t>žlab odvodňovací z polymerbetonu bez spádu dna pozinkovaná hrana š 100mm</t>
  </si>
  <si>
    <t>-661439230</t>
  </si>
  <si>
    <t>56241018</t>
  </si>
  <si>
    <t>rošt můstkový D400 litina pro žlab š 100mm</t>
  </si>
  <si>
    <t>-274833430</t>
  </si>
  <si>
    <t>59227027</t>
  </si>
  <si>
    <t>čelo plné na začátek a konec odvodňovacího žlabu polymerbeton š 100mm</t>
  </si>
  <si>
    <t>1521950571</t>
  </si>
  <si>
    <t>-770277538</t>
  </si>
  <si>
    <t>1518768607</t>
  </si>
  <si>
    <t>5,613*15</t>
  </si>
  <si>
    <t>-1716695233</t>
  </si>
  <si>
    <t>5,613-1,232</t>
  </si>
  <si>
    <t>997013645</t>
  </si>
  <si>
    <t>Poplatek za uložení stavebního odpadu na skládce (skládkovné) asfaltového bez obsahu dehtu zatříděného do Katalogu odpadů pod kódem 17 03 02</t>
  </si>
  <si>
    <t>-2062934457</t>
  </si>
  <si>
    <t>https://podminky.urs.cz/item/CS_URS_2022_02/997013645</t>
  </si>
  <si>
    <t>997221611</t>
  </si>
  <si>
    <t>Nakládání na dopravní prostředky pro vodorovnou dopravu suti</t>
  </si>
  <si>
    <t>2018537819</t>
  </si>
  <si>
    <t>https://podminky.urs.cz/item/CS_URS_2022_02/997221611</t>
  </si>
  <si>
    <t>998225111</t>
  </si>
  <si>
    <t>Přesun hmot pro komunikace s krytem z kameniva, monolitickým betonovým nebo živičným dopravní vzdálenost do 200 m jakékoliv délky objektu</t>
  </si>
  <si>
    <t>-2015659220</t>
  </si>
  <si>
    <t>https://podminky.urs.cz/item/CS_URS_2022_02/998225111</t>
  </si>
  <si>
    <t>3 - Základ ohraňovacího stroje</t>
  </si>
  <si>
    <t xml:space="preserve">    2 - Zakládání</t>
  </si>
  <si>
    <t xml:space="preserve">    713 - Izolace tepelné</t>
  </si>
  <si>
    <t>131351100</t>
  </si>
  <si>
    <t>Hloubení nezapažených jam a zářezů strojně s urovnáním dna do předepsaného profilu a spádu v hornině třídy těžitelnosti II skupiny 4 do 20 m3</t>
  </si>
  <si>
    <t>-212586753</t>
  </si>
  <si>
    <t>https://podminky.urs.cz/item/CS_URS_2022_02/131351100</t>
  </si>
  <si>
    <t>7,8*4,4*0,5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</si>
  <si>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</si>
  <si>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</si>
  <si>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1316117053</t>
  </si>
  <si>
    <t>https://podminky.urs.cz/item/CS_URS_2022_02/162351123</t>
  </si>
  <si>
    <t>167151102</t>
  </si>
  <si>
    <t>Nakládání, skládání a překládání neulehlého výkopku nebo sypaniny strojně nakládání, množství do 100 m3, z horniny třídy těžitelnosti II, skupiny 4 a 5</t>
  </si>
  <si>
    <t>-2090286951</t>
  </si>
  <si>
    <t>https://podminky.urs.cz/item/CS_URS_2022_02/167151102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</si>
  <si>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</si>
  <si>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</si>
  <si>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686688015</t>
  </si>
  <si>
    <t>https://podminky.urs.cz/item/CS_URS_2022_02/162751137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</si>
  <si>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</si>
  <si>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</si>
  <si>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1989639299</t>
  </si>
  <si>
    <t>https://podminky.urs.cz/item/CS_URS_2022_02/162751139</t>
  </si>
  <si>
    <t>17,16*5</t>
  </si>
  <si>
    <t>997013655</t>
  </si>
  <si>
    <t>1442745728</t>
  </si>
  <si>
    <t>https://podminky.urs.cz/item/CS_URS_2022_02/997013655</t>
  </si>
  <si>
    <t>17,16*1,8</t>
  </si>
  <si>
    <t>Zakládání</t>
  </si>
  <si>
    <t>271532212</t>
  </si>
  <si>
    <t>Podsyp pod základové konstrukce se zhutněním a urovnáním povrchu z kameniva hrubého, frakce 16 - 32 mm</t>
  </si>
  <si>
    <t>510961324</t>
  </si>
  <si>
    <t>https://podminky.urs.cz/item/CS_URS_2022_02/271532212</t>
  </si>
  <si>
    <t>7,8*4,4*0,25</t>
  </si>
  <si>
    <t>278311153</t>
  </si>
  <si>
    <t>Zálivka kotevních otvorů z betonu bez zvýšených nároků na prostředí tř. C 20/25 při objemu jednoho otvoru přes 0,10 do 0,50 m3</t>
  </si>
  <si>
    <t>1182369306</t>
  </si>
  <si>
    <t>https://podminky.urs.cz/item/CS_URS_2022_02/278311153</t>
  </si>
  <si>
    <t>zálivka odvrtů+ úsypy po výkopu stávajícího podloží - včetně započtení odsekaných částí - nerovnosti</t>
  </si>
  <si>
    <t>1,3*0,15*(8,06+4,66)*2</t>
  </si>
  <si>
    <t>273362021</t>
  </si>
  <si>
    <t>Výztuž základů desek ze svařovaných sítí z drátů typu KARI</t>
  </si>
  <si>
    <t>-481996647</t>
  </si>
  <si>
    <t>https://podminky.urs.cz/item/CS_URS_2022_02/273362021</t>
  </si>
  <si>
    <t>223,78*1,2*0,001</t>
  </si>
  <si>
    <t>278361822</t>
  </si>
  <si>
    <t>Výztuž základů pod stroje nebo technologická zařízení z betonářské oceli 10 505 (R) nebo BSt 500, složitosti II</t>
  </si>
  <si>
    <t>-1925599119</t>
  </si>
  <si>
    <t>https://podminky.urs.cz/item/CS_URS_2022_02/278361822</t>
  </si>
  <si>
    <t>konstrukční dle PD</t>
  </si>
  <si>
    <t>(322,61+609,45)*1,15*0,001</t>
  </si>
  <si>
    <t>pomocná - kozy</t>
  </si>
  <si>
    <t>0,00062*1,5*65*4*1,1</t>
  </si>
  <si>
    <t>278381642</t>
  </si>
  <si>
    <t>Základy pod stroje nebo technologická zařízení z betonu s bedněním, odbedněním, bez úpravy povrchu z betonu prostého objemu souvislé základové konstrukce přes 5 do 25 m3 tř. C 20/25, složitosti II</t>
  </si>
  <si>
    <t>30845229</t>
  </si>
  <si>
    <t>https://podminky.urs.cz/item/CS_URS_2022_02/278381642</t>
  </si>
  <si>
    <t>objem pro souvilou konstrukci - etapa deska- etapa stěny</t>
  </si>
  <si>
    <t>1,5*7,8*4,4</t>
  </si>
  <si>
    <t>-(0,05*6,8*2,6+0,95*6,8*0,8)</t>
  </si>
  <si>
    <t>279351311</t>
  </si>
  <si>
    <t>Bednění základových zdí rovné jednostranné zřízení</t>
  </si>
  <si>
    <t>-1623042459</t>
  </si>
  <si>
    <t>https://podminky.urs.cz/item/CS_URS_2022_02/279351311</t>
  </si>
  <si>
    <t>zašalování po odvrtech a odkopu podloží - vytvoření rovné stěny = ztracené bednění pod korkovou izolaci</t>
  </si>
  <si>
    <t>1,3*(7,86+4,46)*2</t>
  </si>
  <si>
    <t>279351312</t>
  </si>
  <si>
    <t>Bednění základových zdí rovné jednostranné odstranění</t>
  </si>
  <si>
    <t>-635265902</t>
  </si>
  <si>
    <t>https://podminky.urs.cz/item/CS_URS_2022_02/279351312</t>
  </si>
  <si>
    <t>380356231</t>
  </si>
  <si>
    <t>Bednění kompletních konstrukcí čistíren odpadních vod, nádrží, vodojemů, kanálů konstrukcí neomítaných z betonu prostého nebo železového ploch rovinných zřízení</t>
  </si>
  <si>
    <t>1750293564</t>
  </si>
  <si>
    <t>https://podminky.urs.cz/item/CS_URS_2022_02/380356231</t>
  </si>
  <si>
    <t>bednení prohlubně v základu</t>
  </si>
  <si>
    <t>0,95*(6,8+0,8)*2</t>
  </si>
  <si>
    <t>0,05*(6,8+2,6)*2</t>
  </si>
  <si>
    <t>380356232</t>
  </si>
  <si>
    <t>Bednění kompletních konstrukcí čistíren odpadních vod, nádrží, vodojemů, kanálů konstrukcí neomítaných z betonu prostého nebo železového ploch rovinných odstranění</t>
  </si>
  <si>
    <t>-1328369657</t>
  </si>
  <si>
    <t>https://podminky.urs.cz/item/CS_URS_2022_02/380356232</t>
  </si>
  <si>
    <t>961055111</t>
  </si>
  <si>
    <t>Bourání základů z betonu železového</t>
  </si>
  <si>
    <t>1266625284</t>
  </si>
  <si>
    <t>https://podminky.urs.cz/item/CS_URS_2022_02/961055111</t>
  </si>
  <si>
    <t>vybourání desky po odvrtech</t>
  </si>
  <si>
    <t>1,1*7,86*4,46</t>
  </si>
  <si>
    <t>967042712</t>
  </si>
  <si>
    <t>Odsekání zdiva z kamene nebo betonu plošné, tl. do 100 mm</t>
  </si>
  <si>
    <t>-1155018970</t>
  </si>
  <si>
    <t>https://podminky.urs.cz/item/CS_URS_2022_02/967042712</t>
  </si>
  <si>
    <t>přisekání přilehlých stěn do výkopu odvrtu - nesoudržné a ulomené části</t>
  </si>
  <si>
    <t>1,1*(7,86+4,46)*2</t>
  </si>
  <si>
    <t>977151118</t>
  </si>
  <si>
    <t>Jádrové vrty diamantovými korunkami do stavebních materiálů (železobetonu, betonu, cihel, obkladů, dlažeb, kamene) průměru přes 90 do 100 mm</t>
  </si>
  <si>
    <t>-215758553</t>
  </si>
  <si>
    <t>https://podminky.urs.cz/item/CS_URS_2022_02/977151118</t>
  </si>
  <si>
    <t>1,1*(81*2+47*2+45+26*2)</t>
  </si>
  <si>
    <t>963112651</t>
  </si>
  <si>
    <t>1165009785</t>
  </si>
  <si>
    <t>Poznámka k položce:_x000D_
vyvezení z haly na meziskládku</t>
  </si>
  <si>
    <t>997002611</t>
  </si>
  <si>
    <t>Nakládání suti a vybouraných hmot na dopravní prostředek pro vodorovné přemístění</t>
  </si>
  <si>
    <t>1430732442</t>
  </si>
  <si>
    <t>https://podminky.urs.cz/item/CS_URS_2022_02/997002611</t>
  </si>
  <si>
    <t>1364404914</t>
  </si>
  <si>
    <t>-1378824170</t>
  </si>
  <si>
    <t>102,027*15</t>
  </si>
  <si>
    <t>-1581755719</t>
  </si>
  <si>
    <t>-1172894180</t>
  </si>
  <si>
    <t>713</t>
  </si>
  <si>
    <t>Izolace tepelné</t>
  </si>
  <si>
    <t>713131145</t>
  </si>
  <si>
    <t>Montáž tepelné izolace stěn rohožemi, pásy, deskami, dílci, bloky (izolační materiál ve specifikaci) lepením bodově</t>
  </si>
  <si>
    <t>315284098</t>
  </si>
  <si>
    <t>https://podminky.urs.cz/item/CS_URS_2022_02/713131145</t>
  </si>
  <si>
    <t>1,4*(7,86+4,46)*2</t>
  </si>
  <si>
    <t>61721230</t>
  </si>
  <si>
    <t>deska antivibrační z lisovaného korku 1000x500x30mm</t>
  </si>
  <si>
    <t>-215064289</t>
  </si>
  <si>
    <t>34,496*1,05</t>
  </si>
  <si>
    <t>998713201</t>
  </si>
  <si>
    <t>Přesun hmot pro izolace tepelné stanovený procentní sazbou (%) z ceny vodorovná dopravní vzdálenost do 50 m v objektech výšky do 6 m</t>
  </si>
  <si>
    <t>-2044461827</t>
  </si>
  <si>
    <t>https://podminky.urs.cz/item/CS_URS_2022_02/998713201</t>
  </si>
  <si>
    <t>-2060468566</t>
  </si>
  <si>
    <t>úhelník na ohranění jámy</t>
  </si>
  <si>
    <t xml:space="preserve">dle PD </t>
  </si>
  <si>
    <t>200</t>
  </si>
  <si>
    <t>úhelník  na ohranění 50/50/5 včetně kotevních fousů a povrchové úpravy Pz</t>
  </si>
  <si>
    <t>66080300</t>
  </si>
  <si>
    <t>200*1,08</t>
  </si>
  <si>
    <t>-1259667922</t>
  </si>
  <si>
    <t>plotny pod stroj včetně kotvení chem kotvou a fousy</t>
  </si>
  <si>
    <t>160*0,8*2,6*2*1,05</t>
  </si>
  <si>
    <t>0,62*0,25*6*2*1,05</t>
  </si>
  <si>
    <t>553001</t>
  </si>
  <si>
    <t>plotny do základu 800/2600/20 včetně chem kotev , kotevní fousy a povrchové úpravy Pz</t>
  </si>
  <si>
    <t>-7910007</t>
  </si>
  <si>
    <t>700,833*1,08</t>
  </si>
  <si>
    <t>998767201</t>
  </si>
  <si>
    <t>Přesun hmot pro zámečnické konstrukce stanovený procentní sazbou (%) z ceny vodorovná dopravní vzdálenost do 50 m v objektech výšky do 6 m</t>
  </si>
  <si>
    <t>-814721705</t>
  </si>
  <si>
    <t>https://podminky.urs.cz/item/CS_URS_2022_02/998767201</t>
  </si>
  <si>
    <t>932116256</t>
  </si>
  <si>
    <t>369068589</t>
  </si>
  <si>
    <t>492392717</t>
  </si>
  <si>
    <t>https://podminky.urs.cz/item/CS_URS_2022_02/998764201</t>
  </si>
  <si>
    <t>-764357812</t>
  </si>
  <si>
    <t>Přesun hmot pro konstrukce klempířské stanovený procentní sazbou (%) z ceny vodorovná dopravní vzdálenost do 50 m v objektech výšky do 6 m</t>
  </si>
  <si>
    <t>998764201</t>
  </si>
  <si>
    <t>334711991</t>
  </si>
  <si>
    <t>Kryt prostupu kolem potrubí otvor 550 lakovaný pZ plech rš 200</t>
  </si>
  <si>
    <t>https://podminky.urs.cz/item/CS_URS_2022_02/998711201</t>
  </si>
  <si>
    <t>-980966386</t>
  </si>
  <si>
    <t>Přesun hmot pro izolace proti vodě, vlhkosti a plynům stanovený procentní sazbou (%) z ceny vodorovná dopravní vzdálenost do 50 m v objektech výšky do 6 m</t>
  </si>
  <si>
    <t>998711201</t>
  </si>
  <si>
    <t>(11,95+3,1)*1,25</t>
  </si>
  <si>
    <t>-2141642323</t>
  </si>
  <si>
    <t>Oprava a doplnění hydroizolace 1xNP+ asfaltový pás s minerálním posypem 4mm</t>
  </si>
  <si>
    <t>71152000</t>
  </si>
  <si>
    <t>Izolace proti vodě, vlhkosti a plynům</t>
  </si>
  <si>
    <t>711</t>
  </si>
  <si>
    <t>2126078186</t>
  </si>
  <si>
    <t>327103820</t>
  </si>
  <si>
    <t>10,243*15 'Přepočtené koeficientem množství</t>
  </si>
  <si>
    <t>315291246</t>
  </si>
  <si>
    <t>-607036785</t>
  </si>
  <si>
    <t>125961140</t>
  </si>
  <si>
    <t>-714244401</t>
  </si>
  <si>
    <t>(11,95+1,25+3,1)*2</t>
  </si>
  <si>
    <t>mazanina podlahy</t>
  </si>
  <si>
    <t>https://podminky.urs.cz/item/CS_URS_2022_02/977312113</t>
  </si>
  <si>
    <t>880098978</t>
  </si>
  <si>
    <t>Řezání stávajících betonových mazanin s vyztužením hloubky přes 100 do 150 mm</t>
  </si>
  <si>
    <t>977312113</t>
  </si>
  <si>
    <t>(11,95+0,85+2,7)*2</t>
  </si>
  <si>
    <t>podkladní mazanina</t>
  </si>
  <si>
    <t>https://podminky.urs.cz/item/CS_URS_2022_02/977312112</t>
  </si>
  <si>
    <t>-1572231924</t>
  </si>
  <si>
    <t>Řezání stávajících betonových mazanin s vyztužením hloubky přes 50 do 100 mm</t>
  </si>
  <si>
    <t>977312112</t>
  </si>
  <si>
    <t>0,9*2</t>
  </si>
  <si>
    <t>1,05*4</t>
  </si>
  <si>
    <t>0,9*4</t>
  </si>
  <si>
    <t>pro překlad nad potrubí</t>
  </si>
  <si>
    <t>https://podminky.urs.cz/item/CS_URS_2022_02/974031664</t>
  </si>
  <si>
    <t>-1659747253</t>
  </si>
  <si>
    <t>Vysekání rýh ve zdivu cihelném na maltu vápennou nebo vápenocementovou pro vtahování nosníků do zdí, před vybouráním otvoru do hl. 150 mm, při v. nosníku do 150 mm</t>
  </si>
  <si>
    <t>974031664</t>
  </si>
  <si>
    <t>0,6*0,6</t>
  </si>
  <si>
    <t>https://podminky.urs.cz/item/CS_URS_2022_02/971033521</t>
  </si>
  <si>
    <t>1285170910</t>
  </si>
  <si>
    <t>Vybourání otvorů ve zdivu základovém nebo nadzákladovém z cihel, tvárnic, příčkovek z cihel pálených na maltu vápennou nebo vápenocementovou plochy do 1 m2, tl. do 100 mm</t>
  </si>
  <si>
    <t>971033521</t>
  </si>
  <si>
    <t>0,35*0,8*0,8</t>
  </si>
  <si>
    <t>0,35*0,55*0,55</t>
  </si>
  <si>
    <t>pro  potrubí</t>
  </si>
  <si>
    <t>https://podminky.urs.cz/item/CS_URS_2022_02/971033561</t>
  </si>
  <si>
    <t>-455437586</t>
  </si>
  <si>
    <t>Vybourání otvorů ve zdivu základovém nebo nadzákladovém z cihel, tvárnic, příčkovek z cihel pálených na maltu vápennou nebo vápenocementovou plochy do 1 m2, tl. do 600 mm</t>
  </si>
  <si>
    <t>971033561</t>
  </si>
  <si>
    <t>0,1*0,6*4</t>
  </si>
  <si>
    <t>0,35*0,5*5*4</t>
  </si>
  <si>
    <t>pro potrubí</t>
  </si>
  <si>
    <t>1766415524</t>
  </si>
  <si>
    <t>0,1*0,85+0,15*1,25</t>
  </si>
  <si>
    <t>odsekání mazaniny od stěny</t>
  </si>
  <si>
    <t>https://podminky.urs.cz/item/CS_URS_2022_02/967023692</t>
  </si>
  <si>
    <t>-560843132</t>
  </si>
  <si>
    <t>Přisekání (špicování) ploch kamenných nebo jiných s tvrdým povrchem pro nové povrchové vrstvy, plochy do 2 m2</t>
  </si>
  <si>
    <t>967023692</t>
  </si>
  <si>
    <t>0,15*(11,95+3,1)*1,25</t>
  </si>
  <si>
    <t>podlaha</t>
  </si>
  <si>
    <t>https://podminky.urs.cz/item/CS_URS_2022_02/965043441</t>
  </si>
  <si>
    <t>-1044472675</t>
  </si>
  <si>
    <t>Bourání mazanin betonových s potěrem nebo teracem tl. do 150 mm, plochy přes 4 m2</t>
  </si>
  <si>
    <t>965043441</t>
  </si>
  <si>
    <t>0,1*(11,95+2,7)*0,85</t>
  </si>
  <si>
    <t>-1480673394</t>
  </si>
  <si>
    <t>https://podminky.urs.cz/item/CS_URS_2022_02/953965124</t>
  </si>
  <si>
    <t>671165577</t>
  </si>
  <si>
    <t>Kotevní šroub pro chemické kotvy M 16 dl 400 mm</t>
  </si>
  <si>
    <t>953965124</t>
  </si>
  <si>
    <t>https://podminky.urs.cz/item/CS_URS_2022_02/953961216</t>
  </si>
  <si>
    <t>-92424674</t>
  </si>
  <si>
    <t>Kotvy chemickou patronou M 14 hl 200 mm do betonu, ŽB nebo kamene s vyvrtáním otvoru</t>
  </si>
  <si>
    <t>953961216</t>
  </si>
  <si>
    <t>3*9</t>
  </si>
  <si>
    <t>1317752259</t>
  </si>
  <si>
    <t>https://podminky.urs.cz/item/CS_URS_2022_02/892422121</t>
  </si>
  <si>
    <t>1919873484</t>
  </si>
  <si>
    <t>úsek</t>
  </si>
  <si>
    <t>Tlakové zkoušky vzduchem těsnícími vaky ucpávkovými DN 500</t>
  </si>
  <si>
    <t>892422121</t>
  </si>
  <si>
    <t>1877060473</t>
  </si>
  <si>
    <t>koleno kanalizace PP KG DN 500x90°</t>
  </si>
  <si>
    <t>28617351</t>
  </si>
  <si>
    <t>https://podminky.urs.cz/item/CS_URS_2022_02/877420410</t>
  </si>
  <si>
    <t>-1830290156</t>
  </si>
  <si>
    <t>Montáž tvarovek na kanalizačním plastovém potrubí z polypropylenu PP korugovaného nebo žebrovaného kolen DN 500</t>
  </si>
  <si>
    <t>877420410</t>
  </si>
  <si>
    <t>1061816929</t>
  </si>
  <si>
    <t>trubka kanalizační  PP SN 16 DN 450</t>
  </si>
  <si>
    <t>28614142</t>
  </si>
  <si>
    <t>https://podminky.urs.cz/item/CS_URS_2022_02/871420430</t>
  </si>
  <si>
    <t>1893944486</t>
  </si>
  <si>
    <t>Montáž kanalizačního potrubí z plastů z polypropylenu PP korugovaného nebo žebrovaného SN 16 DN 500</t>
  </si>
  <si>
    <t>871420430</t>
  </si>
  <si>
    <t>997311234</t>
  </si>
  <si>
    <t>(11,95+3,1)*1,25*0,008*1,25</t>
  </si>
  <si>
    <t>(11,95+2,7)*0,85*0,008*1,25</t>
  </si>
  <si>
    <t>podkladní</t>
  </si>
  <si>
    <t>https://podminky.urs.cz/item/CS_URS_2022_02/631362021</t>
  </si>
  <si>
    <t>1393732670</t>
  </si>
  <si>
    <t>Výztuž mazanin ze svařovaných sítí z drátů typu KARI</t>
  </si>
  <si>
    <t>631362021</t>
  </si>
  <si>
    <t>https://podminky.urs.cz/item/CS_URS_2022_02/631319175</t>
  </si>
  <si>
    <t>1724812110</t>
  </si>
  <si>
    <t>Příplatek k cenám mazanin za stržení povrchu spodní vrstvy mazaniny latí před vložením výztuže nebo pletiva pro tl. obou vrstev mazaniny přes 120 do 240 mm</t>
  </si>
  <si>
    <t>631319175</t>
  </si>
  <si>
    <t>https://podminky.urs.cz/item/CS_URS_2022_02/631319173</t>
  </si>
  <si>
    <t>-138796331</t>
  </si>
  <si>
    <t>Příplatek k cenám mazanin za stržení povrchu spodní vrstvy mazaniny latí před vložením výztuže nebo pletiva pro tl. obou vrstev mazaniny přes 80 do 120 mm</t>
  </si>
  <si>
    <t>631319173</t>
  </si>
  <si>
    <t>-600339092</t>
  </si>
  <si>
    <t>Doplnění rýh v dosavadních mazaninách betonem prostým C30/37</t>
  </si>
  <si>
    <t>631312142</t>
  </si>
  <si>
    <t>https://podminky.urs.cz/item/CS_URS_2022_02/631312141</t>
  </si>
  <si>
    <t>728224114</t>
  </si>
  <si>
    <t>Doplnění rýh v dosavadních mazaninách betonem prostým C 20/25</t>
  </si>
  <si>
    <t>631312141</t>
  </si>
  <si>
    <t>4,8*1,1</t>
  </si>
  <si>
    <t>586809726</t>
  </si>
  <si>
    <t>0,6*4*2</t>
  </si>
  <si>
    <t>-1351599033</t>
  </si>
  <si>
    <t>otvor 600/600</t>
  </si>
  <si>
    <t>347442074</t>
  </si>
  <si>
    <t>3*2</t>
  </si>
  <si>
    <t>https://podminky.urs.cz/item/CS_URS_2022_02/612325223</t>
  </si>
  <si>
    <t>1547391505</t>
  </si>
  <si>
    <t>Vápenocementová omítka jednotlivých malých ploch štuková na stěnách, plochy jednotlivě přes 0,25 do 1 m2</t>
  </si>
  <si>
    <t>612325223</t>
  </si>
  <si>
    <t>2*2+1+7*2</t>
  </si>
  <si>
    <t>dodávka panelů investor</t>
  </si>
  <si>
    <t>https://podminky.urs.cz/item/CS_URS_2022_02/584121108</t>
  </si>
  <si>
    <t>1997810866</t>
  </si>
  <si>
    <t>Osazení silničních dílců ze železového betonu s podkladem z kameniva těženého do tl. 40 mm jakéhokoliv druhu a velikosti, na plochu jednotlivě do 15 m2</t>
  </si>
  <si>
    <t>584121108</t>
  </si>
  <si>
    <t>1,5*3*3</t>
  </si>
  <si>
    <t>pod panely</t>
  </si>
  <si>
    <t>616956883</t>
  </si>
  <si>
    <t>1654650403</t>
  </si>
  <si>
    <t>0,1*3*1,0</t>
  </si>
  <si>
    <t>(0,35+2*0,1)*1,15</t>
  </si>
  <si>
    <t>(0,35+2*0,1)*0,9</t>
  </si>
  <si>
    <t>1988567512</t>
  </si>
  <si>
    <t>Plentování ocelových válcovaných nosníků jednostranné cihlami na maltu, výška stojiny do 200 mm</t>
  </si>
  <si>
    <t>346244381</t>
  </si>
  <si>
    <t>2*0,9*0,00863*1,08</t>
  </si>
  <si>
    <t>1823624602</t>
  </si>
  <si>
    <t>úhelník ocelový rovnostranný jakost S235JR (11 375) 80x80x6mm</t>
  </si>
  <si>
    <t>13010432</t>
  </si>
  <si>
    <t>(0,85*4+1,05*4)*0,00834*1,08</t>
  </si>
  <si>
    <t>527145227</t>
  </si>
  <si>
    <t>ocel profilová jakost S235JR (11 375) průřez I (IPN) 100</t>
  </si>
  <si>
    <t>13010712</t>
  </si>
  <si>
    <t>2*0,9*0,00863</t>
  </si>
  <si>
    <t>(0,85*4+1,05*4)*0,00834</t>
  </si>
  <si>
    <t>1671289776</t>
  </si>
  <si>
    <t>Válcované nosníky dodatečně osazované do připravených otvorů bez zazdění hlav č. 14 až 22</t>
  </si>
  <si>
    <t>317944323</t>
  </si>
  <si>
    <t>0,1*0,1*1,0</t>
  </si>
  <si>
    <t>0,35*0,1*1,15</t>
  </si>
  <si>
    <t>0,35*0,1*0,9</t>
  </si>
  <si>
    <t>-1636008381</t>
  </si>
  <si>
    <t>zapravení otvorů pro prostypy potrubí, včetně dotěsnění k potrubí</t>
  </si>
  <si>
    <t>https://podminky.urs.cz/item/CS_URS_2022_02/310278842</t>
  </si>
  <si>
    <t>72153804</t>
  </si>
  <si>
    <t>Zazdívka otvorů ve zdivu nadzákladovém nepálenými tvárnicemi plochy přes 0,25 m2 do 1 m2 , ve zdi tl. do 300 mm</t>
  </si>
  <si>
    <t>310278842</t>
  </si>
  <si>
    <t>(11,95+2,7)*0,85</t>
  </si>
  <si>
    <t>pod potrubí</t>
  </si>
  <si>
    <t>-1454716429</t>
  </si>
  <si>
    <t>3,897*2,0</t>
  </si>
  <si>
    <t>-696993406</t>
  </si>
  <si>
    <t>kamenivo drcené drobné frakce 0/4</t>
  </si>
  <si>
    <t>58341341</t>
  </si>
  <si>
    <t>-3,14*0,225*0,225*(11,95+2,7)</t>
  </si>
  <si>
    <t>0,5*(11,95+2,7)*0,85</t>
  </si>
  <si>
    <t>-713412276</t>
  </si>
  <si>
    <t>3,736*2,0</t>
  </si>
  <si>
    <t>1152216965</t>
  </si>
  <si>
    <t>štěrkodrť frakce 0/16</t>
  </si>
  <si>
    <t>58344155</t>
  </si>
  <si>
    <t>0,3*(11,95+2,7)*0,85</t>
  </si>
  <si>
    <t>842191839</t>
  </si>
  <si>
    <t>11,207*1,6</t>
  </si>
  <si>
    <t>-868960747</t>
  </si>
  <si>
    <t>11,207</t>
  </si>
  <si>
    <t>-1555756736</t>
  </si>
  <si>
    <t>11,207*5</t>
  </si>
  <si>
    <t>-490967429</t>
  </si>
  <si>
    <t>-1582201812</t>
  </si>
  <si>
    <t>vývoz z haly</t>
  </si>
  <si>
    <t>606639841</t>
  </si>
  <si>
    <t>0,9*(11,95+2,7)*0,85</t>
  </si>
  <si>
    <t>https://podminky.urs.cz/item/CS_URS_2022_02/132351102</t>
  </si>
  <si>
    <t>1432968489</t>
  </si>
  <si>
    <t>Hloubení nezapažených rýh šířky do 800 mm strojně s urovnáním dna do předepsaného profilu a spádu v hornině třídy těžitelnosti II skupiny 4 přes 20 do 50 m3</t>
  </si>
  <si>
    <t>132351102</t>
  </si>
  <si>
    <t xml:space="preserve">    711 - Izolace proti vodě, vlhkosti a plynům</t>
  </si>
  <si>
    <t>1 - stavební práce</t>
  </si>
  <si>
    <t>{c86ac4c0-86f0-47d1-bc22-7ca879cd909b}</t>
  </si>
  <si>
    <t>https://podminky.urs.cz/item/CS_URS_2022_02/998223095</t>
  </si>
  <si>
    <t>1688112398</t>
  </si>
  <si>
    <t>Přesun hmot pro pozemní komunikace s krytem dlážděným Příplatek k ceně za zvětšený přesun přes vymezenou největší dopravní vzdálenost za každých dalších 5000 m přes 5000 m</t>
  </si>
  <si>
    <t>998223095</t>
  </si>
  <si>
    <t>https://podminky.urs.cz/item/CS_URS_2022_02/998223094</t>
  </si>
  <si>
    <t>338124361</t>
  </si>
  <si>
    <t>Přesun hmot pro pozemní komunikace s krytem dlážděným Příplatek k ceně za zvětšený přesun přes vymezenou největší dopravní vzdálenost do 5000 m</t>
  </si>
  <si>
    <t>998223094</t>
  </si>
  <si>
    <t>(14+2*2+1)*0,15*1,5*3,0*2,4</t>
  </si>
  <si>
    <t>přesun panelů z VOP Bludovice včetně naložení panelů a složení</t>
  </si>
  <si>
    <t>https://podminky.urs.cz/item/CS_URS_2022_02/998223011</t>
  </si>
  <si>
    <t>-1773188788</t>
  </si>
  <si>
    <t>Přesun hmot pro pozemní komunikace s krytem dlážděným dopravní vzdálenost do 200 m jakékoliv délky objektu</t>
  </si>
  <si>
    <t>998223011</t>
  </si>
  <si>
    <t>1694370123</t>
  </si>
  <si>
    <t>264394401</t>
  </si>
  <si>
    <t>-1882661420</t>
  </si>
  <si>
    <t>56,66*0,2*1,6</t>
  </si>
  <si>
    <t>včetně pořízení a dovozu</t>
  </si>
  <si>
    <t>-681468449</t>
  </si>
  <si>
    <t>1,0*(21*2+8,83+5,83)</t>
  </si>
  <si>
    <t>dosypání a úprava kolem panelové plochy</t>
  </si>
  <si>
    <t>1165030624</t>
  </si>
  <si>
    <t>21*3</t>
  </si>
  <si>
    <t>(3,0*3,0+1,5*2,83)</t>
  </si>
  <si>
    <t>848621576</t>
  </si>
  <si>
    <t>56,66*0,03</t>
  </si>
  <si>
    <t>317410272</t>
  </si>
  <si>
    <t>-362824161</t>
  </si>
  <si>
    <t>28,673*1,6</t>
  </si>
  <si>
    <t>-2051782463</t>
  </si>
  <si>
    <t>28,673*5</t>
  </si>
  <si>
    <t>1919004774</t>
  </si>
  <si>
    <t>1944999621</t>
  </si>
  <si>
    <t>21*3*0,35</t>
  </si>
  <si>
    <t>(3,0*3,0+1,5*2,83)*0,5</t>
  </si>
  <si>
    <t>-1398550836</t>
  </si>
  <si>
    <t>2 - zpevněná plocha</t>
  </si>
  <si>
    <t>{9047dfd4-4b66-497d-aa96-7054a514f96a}</t>
  </si>
  <si>
    <t xml:space="preserve">1,5* 2,83+ 3*3 +3*21 </t>
  </si>
  <si>
    <t>Osazení silničních dílců ze železového betonu s podkladem z kameniva těženého do tl. 40 mm jakéhokoliv druhu a velikosti</t>
  </si>
  <si>
    <t>2*2+1+7*2 = 19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</si>
</sst>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b/>
      <sz val="14"/>
      <name val="Arial CE"/>
    </font>
    <font>
      <b/>
      <sz val="10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9"/>
      <color rgb="FFFF0000"/>
      <name val="Arial CE"/>
    </font>
    <font>
      <sz val="8"/>
      <color rgb="FFFF0000"/>
      <name val="Arial CE"/>
      <family val="2"/>
    </font>
    <font>
      <sz val="7"/>
      <color rgb="FFFF0000"/>
      <name val="Arial CE"/>
    </font>
    <font>
      <i/>
      <u/>
      <sz val="7"/>
      <color rgb="FFFF0000"/>
      <name val="Calibri"/>
      <scheme val="minor"/>
    </font>
    <font>
      <sz val="10"/>
      <color rgb="FFFF000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" xfId="0" applyBorder="1"/>
    <xf numFmtId="0" fontId="1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4" fontId="6" fillId="0" borderId="18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0" xfId="0" applyNumberFormat="1" applyFont="1" applyAlignment="1" applyProtection="1"/>
    <xf numFmtId="0" fontId="0" fillId="0" borderId="10" xfId="0" applyBorder="1" applyAlignment="1" applyProtection="1">
      <alignment vertical="center"/>
    </xf>
    <xf numFmtId="166" fontId="19" fillId="0" borderId="10" xfId="0" applyNumberFormat="1" applyFont="1" applyBorder="1" applyAlignment="1" applyProtection="1"/>
    <xf numFmtId="166" fontId="19" fillId="0" borderId="11" xfId="0" applyNumberFormat="1" applyFont="1" applyBorder="1" applyAlignment="1" applyProtection="1"/>
    <xf numFmtId="4" fontId="20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2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3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4" fillId="0" borderId="20" xfId="0" applyFont="1" applyBorder="1" applyAlignment="1" applyProtection="1">
      <alignment horizontal="center" vertical="center"/>
    </xf>
    <xf numFmtId="49" fontId="14" fillId="0" borderId="20" xfId="0" applyNumberFormat="1" applyFont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167" fontId="14" fillId="0" borderId="20" xfId="0" applyNumberFormat="1" applyFont="1" applyBorder="1" applyAlignment="1" applyProtection="1">
      <alignment vertical="center"/>
    </xf>
    <xf numFmtId="4" fontId="14" fillId="2" borderId="20" xfId="0" applyNumberFormat="1" applyFont="1" applyFill="1" applyBorder="1" applyAlignment="1" applyProtection="1">
      <alignment vertical="center"/>
      <protection locked="0"/>
    </xf>
    <xf numFmtId="4" fontId="14" fillId="0" borderId="20" xfId="0" applyNumberFormat="1" applyFont="1" applyBorder="1" applyAlignment="1" applyProtection="1">
      <alignment vertical="center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vertical="center"/>
    </xf>
    <xf numFmtId="166" fontId="15" fillId="0" borderId="13" xfId="0" applyNumberFormat="1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left" vertical="center"/>
    </xf>
    <xf numFmtId="0" fontId="22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4" fillId="0" borderId="20" xfId="0" applyFont="1" applyBorder="1" applyAlignment="1" applyProtection="1">
      <alignment horizontal="center" vertical="center"/>
    </xf>
    <xf numFmtId="49" fontId="24" fillId="0" borderId="20" xfId="0" applyNumberFormat="1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167" fontId="24" fillId="0" borderId="20" xfId="0" applyNumberFormat="1" applyFont="1" applyBorder="1" applyAlignment="1" applyProtection="1">
      <alignment vertical="center"/>
    </xf>
    <xf numFmtId="4" fontId="24" fillId="2" borderId="20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</xf>
    <xf numFmtId="0" fontId="25" fillId="0" borderId="3" xfId="0" applyFont="1" applyBorder="1" applyAlignment="1">
      <alignment vertical="center"/>
    </xf>
    <xf numFmtId="0" fontId="24" fillId="2" borderId="12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 wrapText="1"/>
    </xf>
    <xf numFmtId="167" fontId="14" fillId="2" borderId="20" xfId="0" applyNumberFormat="1" applyFont="1" applyFill="1" applyBorder="1" applyAlignment="1" applyProtection="1">
      <alignment vertical="center"/>
      <protection locked="0"/>
    </xf>
    <xf numFmtId="0" fontId="15" fillId="2" borderId="17" xfId="0" applyFont="1" applyFill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166" fontId="15" fillId="0" borderId="18" xfId="0" applyNumberFormat="1" applyFont="1" applyBorder="1" applyAlignment="1" applyProtection="1">
      <alignment vertical="center"/>
    </xf>
    <xf numFmtId="166" fontId="15" fillId="0" borderId="19" xfId="0" applyNumberFormat="1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6" fontId="15" fillId="0" borderId="13" xfId="0" applyNumberFormat="1" applyFont="1" applyBorder="1" applyAlignment="1">
      <alignment vertical="center"/>
    </xf>
    <xf numFmtId="166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" fontId="14" fillId="0" borderId="20" xfId="0" applyNumberFormat="1" applyFont="1" applyBorder="1" applyAlignment="1">
      <alignment vertical="center"/>
    </xf>
    <xf numFmtId="167" fontId="14" fillId="0" borderId="20" xfId="0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/>
    <xf numFmtId="166" fontId="7" fillId="0" borderId="13" xfId="0" applyNumberFormat="1" applyFont="1" applyBorder="1"/>
    <xf numFmtId="166" fontId="7" fillId="0" borderId="0" xfId="0" applyNumberFormat="1" applyFont="1"/>
    <xf numFmtId="0" fontId="7" fillId="0" borderId="12" xfId="0" applyFont="1" applyBorder="1"/>
    <xf numFmtId="0" fontId="7" fillId="0" borderId="3" xfId="0" applyFont="1" applyBorder="1"/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26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4" fontId="24" fillId="0" borderId="20" xfId="0" applyNumberFormat="1" applyFont="1" applyBorder="1" applyAlignment="1">
      <alignment vertical="center"/>
    </xf>
    <xf numFmtId="167" fontId="24" fillId="0" borderId="20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/>
    </xf>
    <xf numFmtId="166" fontId="19" fillId="0" borderId="11" xfId="0" applyNumberFormat="1" applyFont="1" applyBorder="1"/>
    <xf numFmtId="0" fontId="0" fillId="0" borderId="10" xfId="0" applyBorder="1" applyAlignment="1">
      <alignment vertical="center"/>
    </xf>
    <xf numFmtId="166" fontId="19" fillId="0" borderId="10" xfId="0" applyNumberFormat="1" applyFont="1" applyBorder="1"/>
    <xf numFmtId="0" fontId="0" fillId="0" borderId="9" xfId="0" applyBorder="1" applyAlignment="1">
      <alignment vertical="center"/>
    </xf>
    <xf numFmtId="4" fontId="16" fillId="0" borderId="0" xfId="0" applyNumberFormat="1" applyFont="1"/>
    <xf numFmtId="0" fontId="16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8" fillId="0" borderId="20" xfId="0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167" fontId="28" fillId="0" borderId="20" xfId="0" applyNumberFormat="1" applyFont="1" applyBorder="1" applyAlignment="1">
      <alignment vertical="center"/>
    </xf>
    <xf numFmtId="4" fontId="28" fillId="2" borderId="20" xfId="0" applyNumberFormat="1" applyFont="1" applyFill="1" applyBorder="1" applyAlignment="1" applyProtection="1">
      <alignment vertical="center"/>
      <protection locked="0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1" applyFont="1" applyAlignment="1" applyProtection="1">
      <alignment vertical="center" wrapText="1"/>
    </xf>
    <xf numFmtId="0" fontId="29" fillId="0" borderId="0" xfId="0" applyFont="1" applyAlignment="1" applyProtection="1">
      <alignment vertical="center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32" fillId="0" borderId="0" xfId="0" applyNumberFormat="1" applyFont="1"/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BC591A83-9445-400E-9190-DF58E5FC8B5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6348647B-0145-4B63-AD1A-685DD0D3DD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cka.k\Desktop\62\VOP-%20OBJEKT%2062-%20PLAZMA_PDF\ROZPO&#268;ET\2022-066%20-%20Stavebn&#237;%20&#250;pravy%20haly%20ve%20VOP%20CZ,%20s.p.%20-hala%2062%20-%20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zgodova.v\AppData\Local\Microsoft\Windows\INetCache\Content.Outlook\CN1EWKO1\2022-066%20-%20Stavebn&#237;%20&#250;pravy%20haly%20ve%20VOP%20CZ%20s.p.%20-hala%2062%20-%20PLAZMA%20zad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3 - stlačený vzduch"/>
      <sheetName val="4 - elektroinstalace"/>
      <sheetName val="5 - Technické plyny - kyslík"/>
      <sheetName val="6 - Technické plyny - ace..."/>
      <sheetName val="7 - Technické plyny -dusík"/>
      <sheetName val="8 - Technické plyny - argon"/>
      <sheetName val="9 - VRN"/>
    </sheetNames>
    <sheetDataSet>
      <sheetData sheetId="0">
        <row r="6">
          <cell r="K6" t="str">
            <v>Stavební úpravy haly ve VOP CZ, s.p. -hala 62 - PLAZMA</v>
          </cell>
        </row>
        <row r="8">
          <cell r="AN8" t="str">
            <v>8. 10. 2022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1 - stavební práce"/>
      <sheetName val="2 - zpevněná plocha"/>
      <sheetName val="3 - stlačený vzduch"/>
      <sheetName val="4 - elektroinstalace"/>
      <sheetName val="5 - Technické plyny - kyslík"/>
      <sheetName val="6 - Technické plyny - ace..."/>
      <sheetName val="7 - Technické plyny -dusík"/>
      <sheetName val="8 - Technické plyny - argon"/>
      <sheetName val="9 - VRN"/>
    </sheetNames>
    <sheetDataSet>
      <sheetData sheetId="0">
        <row r="6">
          <cell r="K6" t="str">
            <v>Stavební úpravy haly ve VOP CZ, s.p. -hala 62 - PLAZMA</v>
          </cell>
        </row>
        <row r="8">
          <cell r="AN8" t="str">
            <v>8. 10. 2022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623511012" TargetMode="External"/><Relationship Id="rId18" Type="http://schemas.openxmlformats.org/officeDocument/2006/relationships/hyperlink" Target="https://podminky.urs.cz/item/CS_URS_2022_02/964053111" TargetMode="External"/><Relationship Id="rId26" Type="http://schemas.openxmlformats.org/officeDocument/2006/relationships/hyperlink" Target="https://podminky.urs.cz/item/CS_URS_2022_02/767415794" TargetMode="External"/><Relationship Id="rId39" Type="http://schemas.openxmlformats.org/officeDocument/2006/relationships/hyperlink" Target="https://podminky.urs.cz/item/CS_URS_2022_02/998017002" TargetMode="External"/><Relationship Id="rId21" Type="http://schemas.openxmlformats.org/officeDocument/2006/relationships/hyperlink" Target="https://podminky.urs.cz/item/CS_URS_2022_02/975022271" TargetMode="External"/><Relationship Id="rId34" Type="http://schemas.openxmlformats.org/officeDocument/2006/relationships/hyperlink" Target="https://podminky.urs.cz/item/CS_URS_2022_02/997013501" TargetMode="External"/><Relationship Id="rId42" Type="http://schemas.openxmlformats.org/officeDocument/2006/relationships/hyperlink" Target="https://podminky.urs.cz/item/CS_URS_2022_02/764002851" TargetMode="External"/><Relationship Id="rId47" Type="http://schemas.openxmlformats.org/officeDocument/2006/relationships/hyperlink" Target="https://podminky.urs.cz/item/CS_URS_2022_02/767651814" TargetMode="External"/><Relationship Id="rId50" Type="http://schemas.openxmlformats.org/officeDocument/2006/relationships/hyperlink" Target="https://podminky.urs.cz/item/CS_URS_2022_02/767652831" TargetMode="External"/><Relationship Id="rId55" Type="http://schemas.openxmlformats.org/officeDocument/2006/relationships/hyperlink" Target="https://podminky.urs.cz/item/CS_URS_2022_02/784181001" TargetMode="External"/><Relationship Id="rId7" Type="http://schemas.openxmlformats.org/officeDocument/2006/relationships/hyperlink" Target="https://podminky.urs.cz/item/CS_URS_2022_02/613321141" TargetMode="External"/><Relationship Id="rId2" Type="http://schemas.openxmlformats.org/officeDocument/2006/relationships/hyperlink" Target="https://podminky.urs.cz/item/CS_URS_2022_02/342151111" TargetMode="External"/><Relationship Id="rId16" Type="http://schemas.openxmlformats.org/officeDocument/2006/relationships/hyperlink" Target="https://podminky.urs.cz/item/CS_URS_2022_02/631351102" TargetMode="External"/><Relationship Id="rId29" Type="http://schemas.openxmlformats.org/officeDocument/2006/relationships/hyperlink" Target="https://podminky.urs.cz/item/CS_URS_2022_02/967031142" TargetMode="External"/><Relationship Id="rId11" Type="http://schemas.openxmlformats.org/officeDocument/2006/relationships/hyperlink" Target="https://podminky.urs.cz/item/CS_URS_2022_02/623142001" TargetMode="External"/><Relationship Id="rId24" Type="http://schemas.openxmlformats.org/officeDocument/2006/relationships/hyperlink" Target="https://podminky.urs.cz/item/CS_URS_2022_02/953965133" TargetMode="External"/><Relationship Id="rId32" Type="http://schemas.openxmlformats.org/officeDocument/2006/relationships/hyperlink" Target="https://podminky.urs.cz/item/CS_URS_2022_02/971042651" TargetMode="External"/><Relationship Id="rId37" Type="http://schemas.openxmlformats.org/officeDocument/2006/relationships/hyperlink" Target="https://podminky.urs.cz/item/CS_URS_2022_02/997013631" TargetMode="External"/><Relationship Id="rId40" Type="http://schemas.openxmlformats.org/officeDocument/2006/relationships/hyperlink" Target="https://podminky.urs.cz/item/CS_URS_2022_02/723120809" TargetMode="External"/><Relationship Id="rId45" Type="http://schemas.openxmlformats.org/officeDocument/2006/relationships/hyperlink" Target="https://podminky.urs.cz/item/CS_URS_2022_02/767492012" TargetMode="External"/><Relationship Id="rId53" Type="http://schemas.openxmlformats.org/officeDocument/2006/relationships/hyperlink" Target="https://podminky.urs.cz/item/CS_URS_2022_02/767995116" TargetMode="External"/><Relationship Id="rId5" Type="http://schemas.openxmlformats.org/officeDocument/2006/relationships/hyperlink" Target="https://podminky.urs.cz/item/CS_URS_2022_02/612321141" TargetMode="External"/><Relationship Id="rId19" Type="http://schemas.openxmlformats.org/officeDocument/2006/relationships/hyperlink" Target="https://podminky.urs.cz/item/CS_URS_2022_02/965043341" TargetMode="External"/><Relationship Id="rId4" Type="http://schemas.openxmlformats.org/officeDocument/2006/relationships/hyperlink" Target="https://podminky.urs.cz/item/CS_URS_2022_02/613131101" TargetMode="External"/><Relationship Id="rId9" Type="http://schemas.openxmlformats.org/officeDocument/2006/relationships/hyperlink" Target="https://podminky.urs.cz/item/CS_URS_2022_02/622321121" TargetMode="External"/><Relationship Id="rId14" Type="http://schemas.openxmlformats.org/officeDocument/2006/relationships/hyperlink" Target="https://podminky.urs.cz/item/CS_URS_2022_02/631311131" TargetMode="External"/><Relationship Id="rId22" Type="http://schemas.openxmlformats.org/officeDocument/2006/relationships/hyperlink" Target="https://podminky.urs.cz/item/CS_URS_2022_02/977151111" TargetMode="External"/><Relationship Id="rId27" Type="http://schemas.openxmlformats.org/officeDocument/2006/relationships/hyperlink" Target="https://podminky.urs.cz/item/CS_URS_2022_02/966074142" TargetMode="External"/><Relationship Id="rId30" Type="http://schemas.openxmlformats.org/officeDocument/2006/relationships/hyperlink" Target="https://podminky.urs.cz/item/CS_URS_2022_02/967041112" TargetMode="External"/><Relationship Id="rId35" Type="http://schemas.openxmlformats.org/officeDocument/2006/relationships/hyperlink" Target="https://podminky.urs.cz/item/CS_URS_2022_02/997013501" TargetMode="External"/><Relationship Id="rId43" Type="http://schemas.openxmlformats.org/officeDocument/2006/relationships/hyperlink" Target="https://podminky.urs.cz/item/CS_URS_2022_02/764002871" TargetMode="External"/><Relationship Id="rId48" Type="http://schemas.openxmlformats.org/officeDocument/2006/relationships/hyperlink" Target="https://podminky.urs.cz/item/CS_URS_2022_02/767652821" TargetMode="External"/><Relationship Id="rId56" Type="http://schemas.openxmlformats.org/officeDocument/2006/relationships/hyperlink" Target="https://podminky.urs.cz/item/CS_URS_2022_02/784221101" TargetMode="External"/><Relationship Id="rId8" Type="http://schemas.openxmlformats.org/officeDocument/2006/relationships/hyperlink" Target="https://podminky.urs.cz/item/CS_URS_2022_02/622143003" TargetMode="External"/><Relationship Id="rId51" Type="http://schemas.openxmlformats.org/officeDocument/2006/relationships/hyperlink" Target="https://podminky.urs.cz/item/CS_URS_2022_02/767995112" TargetMode="External"/><Relationship Id="rId3" Type="http://schemas.openxmlformats.org/officeDocument/2006/relationships/hyperlink" Target="https://podminky.urs.cz/item/CS_URS_2022_02/349231821" TargetMode="External"/><Relationship Id="rId12" Type="http://schemas.openxmlformats.org/officeDocument/2006/relationships/hyperlink" Target="https://podminky.urs.cz/item/CS_URS_2022_02/623151001" TargetMode="External"/><Relationship Id="rId17" Type="http://schemas.openxmlformats.org/officeDocument/2006/relationships/hyperlink" Target="https://podminky.urs.cz/item/CS_URS_2022_02/633131111" TargetMode="External"/><Relationship Id="rId25" Type="http://schemas.openxmlformats.org/officeDocument/2006/relationships/hyperlink" Target="https://podminky.urs.cz/item/CS_URS_2022_02/966072111" TargetMode="External"/><Relationship Id="rId33" Type="http://schemas.openxmlformats.org/officeDocument/2006/relationships/hyperlink" Target="https://podminky.urs.cz/item/CS_URS_2022_02/997006002" TargetMode="External"/><Relationship Id="rId38" Type="http://schemas.openxmlformats.org/officeDocument/2006/relationships/hyperlink" Target="https://podminky.urs.cz/item/CS_URS_2022_02/997013804" TargetMode="External"/><Relationship Id="rId46" Type="http://schemas.openxmlformats.org/officeDocument/2006/relationships/hyperlink" Target="https://podminky.urs.cz/item/CS_URS_2022_02/767492801" TargetMode="External"/><Relationship Id="rId20" Type="http://schemas.openxmlformats.org/officeDocument/2006/relationships/hyperlink" Target="https://podminky.urs.cz/item/CS_URS_2022_02/967023693" TargetMode="External"/><Relationship Id="rId41" Type="http://schemas.openxmlformats.org/officeDocument/2006/relationships/hyperlink" Target="https://podminky.urs.cz/item/CS_URS_2022_02/998723202" TargetMode="External"/><Relationship Id="rId54" Type="http://schemas.openxmlformats.org/officeDocument/2006/relationships/hyperlink" Target="https://podminky.urs.cz/item/CS_URS_2022_02/998767202" TargetMode="External"/><Relationship Id="rId1" Type="http://schemas.openxmlformats.org/officeDocument/2006/relationships/hyperlink" Target="https://podminky.urs.cz/item/CS_URS_2022_02/317234410" TargetMode="External"/><Relationship Id="rId6" Type="http://schemas.openxmlformats.org/officeDocument/2006/relationships/hyperlink" Target="https://podminky.urs.cz/item/CS_URS_2022_02/612325302" TargetMode="External"/><Relationship Id="rId15" Type="http://schemas.openxmlformats.org/officeDocument/2006/relationships/hyperlink" Target="https://podminky.urs.cz/item/CS_URS_2022_02/631351101" TargetMode="External"/><Relationship Id="rId23" Type="http://schemas.openxmlformats.org/officeDocument/2006/relationships/hyperlink" Target="https://podminky.urs.cz/item/CS_URS_2022_02/953961214" TargetMode="External"/><Relationship Id="rId28" Type="http://schemas.openxmlformats.org/officeDocument/2006/relationships/hyperlink" Target="https://podminky.urs.cz/item/CS_URS_2022_02/966080101" TargetMode="External"/><Relationship Id="rId36" Type="http://schemas.openxmlformats.org/officeDocument/2006/relationships/hyperlink" Target="https://podminky.urs.cz/item/CS_URS_2022_02/997013509" TargetMode="External"/><Relationship Id="rId49" Type="http://schemas.openxmlformats.org/officeDocument/2006/relationships/hyperlink" Target="https://podminky.urs.cz/item/CS_URS_2022_02/767652826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podminky.urs.cz/item/CS_URS_2022_02/623131101" TargetMode="External"/><Relationship Id="rId31" Type="http://schemas.openxmlformats.org/officeDocument/2006/relationships/hyperlink" Target="https://podminky.urs.cz/item/CS_URS_2022_02/971033651" TargetMode="External"/><Relationship Id="rId44" Type="http://schemas.openxmlformats.org/officeDocument/2006/relationships/hyperlink" Target="https://podminky.urs.cz/item/CS_URS_2022_02/998764202" TargetMode="External"/><Relationship Id="rId52" Type="http://schemas.openxmlformats.org/officeDocument/2006/relationships/hyperlink" Target="https://podminky.urs.cz/item/CS_URS_2022_02/767995115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181951112" TargetMode="External"/><Relationship Id="rId18" Type="http://schemas.openxmlformats.org/officeDocument/2006/relationships/hyperlink" Target="https://podminky.urs.cz/item/CS_URS_2022_02/564861011" TargetMode="External"/><Relationship Id="rId26" Type="http://schemas.openxmlformats.org/officeDocument/2006/relationships/hyperlink" Target="https://podminky.urs.cz/item/CS_URS_2022_02/919735113" TargetMode="External"/><Relationship Id="rId3" Type="http://schemas.openxmlformats.org/officeDocument/2006/relationships/hyperlink" Target="https://podminky.urs.cz/item/CS_URS_2022_02/113202111" TargetMode="External"/><Relationship Id="rId21" Type="http://schemas.openxmlformats.org/officeDocument/2006/relationships/hyperlink" Target="https://podminky.urs.cz/item/CS_URS_2022_02/577155032" TargetMode="External"/><Relationship Id="rId34" Type="http://schemas.openxmlformats.org/officeDocument/2006/relationships/hyperlink" Target="https://podminky.urs.cz/item/CS_URS_2022_02/998225111" TargetMode="External"/><Relationship Id="rId7" Type="http://schemas.openxmlformats.org/officeDocument/2006/relationships/hyperlink" Target="https://podminky.urs.cz/item/CS_URS_2022_02/167151111" TargetMode="External"/><Relationship Id="rId12" Type="http://schemas.openxmlformats.org/officeDocument/2006/relationships/hyperlink" Target="https://podminky.urs.cz/item/CS_URS_2022_02/175151101" TargetMode="External"/><Relationship Id="rId17" Type="http://schemas.openxmlformats.org/officeDocument/2006/relationships/hyperlink" Target="https://podminky.urs.cz/item/CS_URS_2022_02/451572111" TargetMode="External"/><Relationship Id="rId25" Type="http://schemas.openxmlformats.org/officeDocument/2006/relationships/hyperlink" Target="https://podminky.urs.cz/item/CS_URS_2022_02/916131213" TargetMode="External"/><Relationship Id="rId33" Type="http://schemas.openxmlformats.org/officeDocument/2006/relationships/hyperlink" Target="https://podminky.urs.cz/item/CS_URS_2022_02/997221611" TargetMode="External"/><Relationship Id="rId2" Type="http://schemas.openxmlformats.org/officeDocument/2006/relationships/hyperlink" Target="https://podminky.urs.cz/item/CS_URS_2022_02/113107343" TargetMode="External"/><Relationship Id="rId16" Type="http://schemas.openxmlformats.org/officeDocument/2006/relationships/hyperlink" Target="https://podminky.urs.cz/item/CS_URS_2022_02/181411131" TargetMode="External"/><Relationship Id="rId20" Type="http://schemas.openxmlformats.org/officeDocument/2006/relationships/hyperlink" Target="https://podminky.urs.cz/item/CS_URS_2022_02/577134031" TargetMode="External"/><Relationship Id="rId29" Type="http://schemas.openxmlformats.org/officeDocument/2006/relationships/hyperlink" Target="https://podminky.urs.cz/item/CS_URS_2022_02/997013501" TargetMode="External"/><Relationship Id="rId1" Type="http://schemas.openxmlformats.org/officeDocument/2006/relationships/hyperlink" Target="https://podminky.urs.cz/item/CS_URS_2022_02/113107323" TargetMode="External"/><Relationship Id="rId6" Type="http://schemas.openxmlformats.org/officeDocument/2006/relationships/hyperlink" Target="https://podminky.urs.cz/item/CS_URS_2022_02/162251102" TargetMode="External"/><Relationship Id="rId11" Type="http://schemas.openxmlformats.org/officeDocument/2006/relationships/hyperlink" Target="https://podminky.urs.cz/item/CS_URS_2022_02/174151101" TargetMode="External"/><Relationship Id="rId24" Type="http://schemas.openxmlformats.org/officeDocument/2006/relationships/hyperlink" Target="https://podminky.urs.cz/item/CS_URS_2022_02/915491211" TargetMode="External"/><Relationship Id="rId32" Type="http://schemas.openxmlformats.org/officeDocument/2006/relationships/hyperlink" Target="https://podminky.urs.cz/item/CS_URS_2022_02/997013645" TargetMode="External"/><Relationship Id="rId5" Type="http://schemas.openxmlformats.org/officeDocument/2006/relationships/hyperlink" Target="https://podminky.urs.cz/item/CS_URS_2022_02/132151101" TargetMode="External"/><Relationship Id="rId15" Type="http://schemas.openxmlformats.org/officeDocument/2006/relationships/hyperlink" Target="https://podminky.urs.cz/item/CS_URS_2022_02/182351023" TargetMode="External"/><Relationship Id="rId23" Type="http://schemas.openxmlformats.org/officeDocument/2006/relationships/hyperlink" Target="https://podminky.urs.cz/item/CS_URS_2022_02/892271111" TargetMode="External"/><Relationship Id="rId28" Type="http://schemas.openxmlformats.org/officeDocument/2006/relationships/hyperlink" Target="https://podminky.urs.cz/item/CS_URS_2022_02/935113111" TargetMode="External"/><Relationship Id="rId10" Type="http://schemas.openxmlformats.org/officeDocument/2006/relationships/hyperlink" Target="https://podminky.urs.cz/item/CS_URS_2022_02/171201221" TargetMode="External"/><Relationship Id="rId19" Type="http://schemas.openxmlformats.org/officeDocument/2006/relationships/hyperlink" Target="https://podminky.urs.cz/item/CS_URS_2022_02/564871016" TargetMode="External"/><Relationship Id="rId31" Type="http://schemas.openxmlformats.org/officeDocument/2006/relationships/hyperlink" Target="https://podminky.urs.cz/item/CS_URS_2022_02/997013631" TargetMode="External"/><Relationship Id="rId4" Type="http://schemas.openxmlformats.org/officeDocument/2006/relationships/hyperlink" Target="https://podminky.urs.cz/item/CS_URS_2022_02/122251101" TargetMode="External"/><Relationship Id="rId9" Type="http://schemas.openxmlformats.org/officeDocument/2006/relationships/hyperlink" Target="https://podminky.urs.cz/item/CS_URS_2022_02/162751119" TargetMode="External"/><Relationship Id="rId14" Type="http://schemas.openxmlformats.org/officeDocument/2006/relationships/hyperlink" Target="https://podminky.urs.cz/item/CS_URS_2022_02/175111201" TargetMode="External"/><Relationship Id="rId22" Type="http://schemas.openxmlformats.org/officeDocument/2006/relationships/hyperlink" Target="https://podminky.urs.cz/item/CS_URS_2022_02/871275211" TargetMode="External"/><Relationship Id="rId27" Type="http://schemas.openxmlformats.org/officeDocument/2006/relationships/hyperlink" Target="https://podminky.urs.cz/item/CS_URS_2022_02/919731123" TargetMode="External"/><Relationship Id="rId30" Type="http://schemas.openxmlformats.org/officeDocument/2006/relationships/hyperlink" Target="https://podminky.urs.cz/item/CS_URS_2022_02/997013509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https://podminky.urs.cz/item/CS_URS_2022_02/16275111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278311153" TargetMode="External"/><Relationship Id="rId13" Type="http://schemas.openxmlformats.org/officeDocument/2006/relationships/hyperlink" Target="https://podminky.urs.cz/item/CS_URS_2022_02/279351312" TargetMode="External"/><Relationship Id="rId18" Type="http://schemas.openxmlformats.org/officeDocument/2006/relationships/hyperlink" Target="https://podminky.urs.cz/item/CS_URS_2022_02/977151118" TargetMode="External"/><Relationship Id="rId26" Type="http://schemas.openxmlformats.org/officeDocument/2006/relationships/hyperlink" Target="https://podminky.urs.cz/item/CS_URS_2022_02/998713201" TargetMode="External"/><Relationship Id="rId3" Type="http://schemas.openxmlformats.org/officeDocument/2006/relationships/hyperlink" Target="https://podminky.urs.cz/item/CS_URS_2022_02/167151102" TargetMode="External"/><Relationship Id="rId21" Type="http://schemas.openxmlformats.org/officeDocument/2006/relationships/hyperlink" Target="https://podminky.urs.cz/item/CS_URS_2022_02/997013501" TargetMode="External"/><Relationship Id="rId7" Type="http://schemas.openxmlformats.org/officeDocument/2006/relationships/hyperlink" Target="https://podminky.urs.cz/item/CS_URS_2022_02/271532212" TargetMode="External"/><Relationship Id="rId12" Type="http://schemas.openxmlformats.org/officeDocument/2006/relationships/hyperlink" Target="https://podminky.urs.cz/item/CS_URS_2022_02/279351311" TargetMode="External"/><Relationship Id="rId17" Type="http://schemas.openxmlformats.org/officeDocument/2006/relationships/hyperlink" Target="https://podminky.urs.cz/item/CS_URS_2022_02/967042712" TargetMode="External"/><Relationship Id="rId25" Type="http://schemas.openxmlformats.org/officeDocument/2006/relationships/hyperlink" Target="https://podminky.urs.cz/item/CS_URS_2022_02/713131145" TargetMode="External"/><Relationship Id="rId2" Type="http://schemas.openxmlformats.org/officeDocument/2006/relationships/hyperlink" Target="https://podminky.urs.cz/item/CS_URS_2022_02/162351123" TargetMode="External"/><Relationship Id="rId16" Type="http://schemas.openxmlformats.org/officeDocument/2006/relationships/hyperlink" Target="https://podminky.urs.cz/item/CS_URS_2022_02/961055111" TargetMode="External"/><Relationship Id="rId20" Type="http://schemas.openxmlformats.org/officeDocument/2006/relationships/hyperlink" Target="https://podminky.urs.cz/item/CS_URS_2022_02/997002611" TargetMode="External"/><Relationship Id="rId29" Type="http://schemas.openxmlformats.org/officeDocument/2006/relationships/hyperlink" Target="https://podminky.urs.cz/item/CS_URS_2022_02/998767201" TargetMode="External"/><Relationship Id="rId1" Type="http://schemas.openxmlformats.org/officeDocument/2006/relationships/hyperlink" Target="https://podminky.urs.cz/item/CS_URS_2022_02/131351100" TargetMode="External"/><Relationship Id="rId6" Type="http://schemas.openxmlformats.org/officeDocument/2006/relationships/hyperlink" Target="https://podminky.urs.cz/item/CS_URS_2022_02/997013655" TargetMode="External"/><Relationship Id="rId11" Type="http://schemas.openxmlformats.org/officeDocument/2006/relationships/hyperlink" Target="https://podminky.urs.cz/item/CS_URS_2022_02/278381642" TargetMode="External"/><Relationship Id="rId24" Type="http://schemas.openxmlformats.org/officeDocument/2006/relationships/hyperlink" Target="https://podminky.urs.cz/item/CS_URS_2022_02/998017002" TargetMode="External"/><Relationship Id="rId5" Type="http://schemas.openxmlformats.org/officeDocument/2006/relationships/hyperlink" Target="https://podminky.urs.cz/item/CS_URS_2022_02/162751139" TargetMode="External"/><Relationship Id="rId15" Type="http://schemas.openxmlformats.org/officeDocument/2006/relationships/hyperlink" Target="https://podminky.urs.cz/item/CS_URS_2022_02/380356232" TargetMode="External"/><Relationship Id="rId23" Type="http://schemas.openxmlformats.org/officeDocument/2006/relationships/hyperlink" Target="https://podminky.urs.cz/item/CS_URS_2022_02/997013631" TargetMode="External"/><Relationship Id="rId28" Type="http://schemas.openxmlformats.org/officeDocument/2006/relationships/hyperlink" Target="https://podminky.urs.cz/item/CS_URS_2022_02/767995116" TargetMode="External"/><Relationship Id="rId10" Type="http://schemas.openxmlformats.org/officeDocument/2006/relationships/hyperlink" Target="https://podminky.urs.cz/item/CS_URS_2022_02/278361822" TargetMode="External"/><Relationship Id="rId19" Type="http://schemas.openxmlformats.org/officeDocument/2006/relationships/hyperlink" Target="https://podminky.urs.cz/item/CS_URS_2022_02/997013501" TargetMode="External"/><Relationship Id="rId4" Type="http://schemas.openxmlformats.org/officeDocument/2006/relationships/hyperlink" Target="https://podminky.urs.cz/item/CS_URS_2022_02/162751137" TargetMode="External"/><Relationship Id="rId9" Type="http://schemas.openxmlformats.org/officeDocument/2006/relationships/hyperlink" Target="https://podminky.urs.cz/item/CS_URS_2022_02/273362021" TargetMode="External"/><Relationship Id="rId14" Type="http://schemas.openxmlformats.org/officeDocument/2006/relationships/hyperlink" Target="https://podminky.urs.cz/item/CS_URS_2022_02/380356231" TargetMode="External"/><Relationship Id="rId22" Type="http://schemas.openxmlformats.org/officeDocument/2006/relationships/hyperlink" Target="https://podminky.urs.cz/item/CS_URS_2022_02/997013509" TargetMode="External"/><Relationship Id="rId27" Type="http://schemas.openxmlformats.org/officeDocument/2006/relationships/hyperlink" Target="https://podminky.urs.cz/item/CS_URS_2022_02/767995112" TargetMode="External"/><Relationship Id="rId30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612325223" TargetMode="External"/><Relationship Id="rId18" Type="http://schemas.openxmlformats.org/officeDocument/2006/relationships/hyperlink" Target="https://podminky.urs.cz/item/CS_URS_2022_02/631319175" TargetMode="External"/><Relationship Id="rId26" Type="http://schemas.openxmlformats.org/officeDocument/2006/relationships/hyperlink" Target="https://podminky.urs.cz/item/CS_URS_2022_02/965043341" TargetMode="External"/><Relationship Id="rId39" Type="http://schemas.openxmlformats.org/officeDocument/2006/relationships/hyperlink" Target="https://podminky.urs.cz/item/CS_URS_2022_02/998017002" TargetMode="External"/><Relationship Id="rId21" Type="http://schemas.openxmlformats.org/officeDocument/2006/relationships/hyperlink" Target="https://podminky.urs.cz/item/CS_URS_2022_02/871420430" TargetMode="External"/><Relationship Id="rId34" Type="http://schemas.openxmlformats.org/officeDocument/2006/relationships/hyperlink" Target="https://podminky.urs.cz/item/CS_URS_2022_02/977312113" TargetMode="External"/><Relationship Id="rId42" Type="http://schemas.openxmlformats.org/officeDocument/2006/relationships/hyperlink" Target="https://podminky.urs.cz/item/CS_URS_2022_02/784181001" TargetMode="External"/><Relationship Id="rId7" Type="http://schemas.openxmlformats.org/officeDocument/2006/relationships/hyperlink" Target="https://podminky.urs.cz/item/CS_URS_2022_02/181951112" TargetMode="External"/><Relationship Id="rId2" Type="http://schemas.openxmlformats.org/officeDocument/2006/relationships/hyperlink" Target="https://podminky.urs.cz/item/CS_URS_2022_02/162251102" TargetMode="External"/><Relationship Id="rId16" Type="http://schemas.openxmlformats.org/officeDocument/2006/relationships/hyperlink" Target="https://podminky.urs.cz/item/CS_URS_2022_02/631312141" TargetMode="External"/><Relationship Id="rId20" Type="http://schemas.openxmlformats.org/officeDocument/2006/relationships/hyperlink" Target="https://podminky.urs.cz/item/CS_URS_2022_02/633131111" TargetMode="External"/><Relationship Id="rId29" Type="http://schemas.openxmlformats.org/officeDocument/2006/relationships/hyperlink" Target="https://podminky.urs.cz/item/CS_URS_2022_02/967031142" TargetMode="External"/><Relationship Id="rId41" Type="http://schemas.openxmlformats.org/officeDocument/2006/relationships/hyperlink" Target="https://podminky.urs.cz/item/CS_URS_2022_02/998764201" TargetMode="External"/><Relationship Id="rId1" Type="http://schemas.openxmlformats.org/officeDocument/2006/relationships/hyperlink" Target="https://podminky.urs.cz/item/CS_URS_2022_02/132351102" TargetMode="External"/><Relationship Id="rId6" Type="http://schemas.openxmlformats.org/officeDocument/2006/relationships/hyperlink" Target="https://podminky.urs.cz/item/CS_URS_2022_02/171201221" TargetMode="External"/><Relationship Id="rId11" Type="http://schemas.openxmlformats.org/officeDocument/2006/relationships/hyperlink" Target="https://podminky.urs.cz/item/CS_URS_2022_02/564861011" TargetMode="External"/><Relationship Id="rId24" Type="http://schemas.openxmlformats.org/officeDocument/2006/relationships/hyperlink" Target="https://podminky.urs.cz/item/CS_URS_2022_02/953961216" TargetMode="External"/><Relationship Id="rId32" Type="http://schemas.openxmlformats.org/officeDocument/2006/relationships/hyperlink" Target="https://podminky.urs.cz/item/CS_URS_2022_02/974031664" TargetMode="External"/><Relationship Id="rId37" Type="http://schemas.openxmlformats.org/officeDocument/2006/relationships/hyperlink" Target="https://podminky.urs.cz/item/CS_URS_2022_02/997013509" TargetMode="External"/><Relationship Id="rId40" Type="http://schemas.openxmlformats.org/officeDocument/2006/relationships/hyperlink" Target="https://podminky.urs.cz/item/CS_URS_2022_02/998711201" TargetMode="External"/><Relationship Id="rId5" Type="http://schemas.openxmlformats.org/officeDocument/2006/relationships/hyperlink" Target="https://podminky.urs.cz/item/CS_URS_2022_02/167151102" TargetMode="External"/><Relationship Id="rId15" Type="http://schemas.openxmlformats.org/officeDocument/2006/relationships/hyperlink" Target="https://podminky.urs.cz/item/CS_URS_2022_02/622143003" TargetMode="External"/><Relationship Id="rId23" Type="http://schemas.openxmlformats.org/officeDocument/2006/relationships/hyperlink" Target="https://podminky.urs.cz/item/CS_URS_2022_02/892422121" TargetMode="External"/><Relationship Id="rId28" Type="http://schemas.openxmlformats.org/officeDocument/2006/relationships/hyperlink" Target="https://podminky.urs.cz/item/CS_URS_2022_02/967023692" TargetMode="External"/><Relationship Id="rId36" Type="http://schemas.openxmlformats.org/officeDocument/2006/relationships/hyperlink" Target="https://podminky.urs.cz/item/CS_URS_2022_02/997013501" TargetMode="External"/><Relationship Id="rId10" Type="http://schemas.openxmlformats.org/officeDocument/2006/relationships/hyperlink" Target="https://podminky.urs.cz/item/CS_URS_2022_02/451572111" TargetMode="External"/><Relationship Id="rId19" Type="http://schemas.openxmlformats.org/officeDocument/2006/relationships/hyperlink" Target="https://podminky.urs.cz/item/CS_URS_2022_02/631362021" TargetMode="External"/><Relationship Id="rId31" Type="http://schemas.openxmlformats.org/officeDocument/2006/relationships/hyperlink" Target="https://podminky.urs.cz/item/CS_URS_2022_02/971033521" TargetMode="External"/><Relationship Id="rId44" Type="http://schemas.openxmlformats.org/officeDocument/2006/relationships/drawing" Target="../drawings/drawing4.xml"/><Relationship Id="rId4" Type="http://schemas.openxmlformats.org/officeDocument/2006/relationships/hyperlink" Target="https://podminky.urs.cz/item/CS_URS_2022_02/162751119" TargetMode="External"/><Relationship Id="rId9" Type="http://schemas.openxmlformats.org/officeDocument/2006/relationships/hyperlink" Target="https://podminky.urs.cz/item/CS_URS_2022_02/317234410" TargetMode="External"/><Relationship Id="rId14" Type="http://schemas.openxmlformats.org/officeDocument/2006/relationships/hyperlink" Target="https://podminky.urs.cz/item/CS_URS_2022_02/612325302" TargetMode="External"/><Relationship Id="rId22" Type="http://schemas.openxmlformats.org/officeDocument/2006/relationships/hyperlink" Target="https://podminky.urs.cz/item/CS_URS_2022_02/877420410" TargetMode="External"/><Relationship Id="rId27" Type="http://schemas.openxmlformats.org/officeDocument/2006/relationships/hyperlink" Target="https://podminky.urs.cz/item/CS_URS_2022_02/965043441" TargetMode="External"/><Relationship Id="rId30" Type="http://schemas.openxmlformats.org/officeDocument/2006/relationships/hyperlink" Target="https://podminky.urs.cz/item/CS_URS_2022_02/971033561" TargetMode="External"/><Relationship Id="rId35" Type="http://schemas.openxmlformats.org/officeDocument/2006/relationships/hyperlink" Target="https://podminky.urs.cz/item/CS_URS_2022_02/997002611" TargetMode="External"/><Relationship Id="rId43" Type="http://schemas.openxmlformats.org/officeDocument/2006/relationships/hyperlink" Target="https://podminky.urs.cz/item/CS_URS_2022_02/784221101" TargetMode="External"/><Relationship Id="rId8" Type="http://schemas.openxmlformats.org/officeDocument/2006/relationships/hyperlink" Target="https://podminky.urs.cz/item/CS_URS_2022_02/310278842" TargetMode="External"/><Relationship Id="rId3" Type="http://schemas.openxmlformats.org/officeDocument/2006/relationships/hyperlink" Target="https://podminky.urs.cz/item/CS_URS_2022_02/162751117" TargetMode="External"/><Relationship Id="rId12" Type="http://schemas.openxmlformats.org/officeDocument/2006/relationships/hyperlink" Target="https://podminky.urs.cz/item/CS_URS_2022_02/584121108" TargetMode="External"/><Relationship Id="rId17" Type="http://schemas.openxmlformats.org/officeDocument/2006/relationships/hyperlink" Target="https://podminky.urs.cz/item/CS_URS_2022_02/631319173" TargetMode="External"/><Relationship Id="rId25" Type="http://schemas.openxmlformats.org/officeDocument/2006/relationships/hyperlink" Target="https://podminky.urs.cz/item/CS_URS_2022_02/953965124" TargetMode="External"/><Relationship Id="rId33" Type="http://schemas.openxmlformats.org/officeDocument/2006/relationships/hyperlink" Target="https://podminky.urs.cz/item/CS_URS_2022_02/977312112" TargetMode="External"/><Relationship Id="rId38" Type="http://schemas.openxmlformats.org/officeDocument/2006/relationships/hyperlink" Target="https://podminky.urs.cz/item/CS_URS_2022_02/99701363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564861011" TargetMode="External"/><Relationship Id="rId13" Type="http://schemas.openxmlformats.org/officeDocument/2006/relationships/hyperlink" Target="https://podminky.urs.cz/item/CS_URS_2022_02/998223095" TargetMode="External"/><Relationship Id="rId3" Type="http://schemas.openxmlformats.org/officeDocument/2006/relationships/hyperlink" Target="https://podminky.urs.cz/item/CS_URS_2022_02/162751119" TargetMode="External"/><Relationship Id="rId7" Type="http://schemas.openxmlformats.org/officeDocument/2006/relationships/hyperlink" Target="https://podminky.urs.cz/item/CS_URS_2022_02/182351023" TargetMode="External"/><Relationship Id="rId12" Type="http://schemas.openxmlformats.org/officeDocument/2006/relationships/hyperlink" Target="https://podminky.urs.cz/item/CS_URS_2022_02/998223094" TargetMode="External"/><Relationship Id="rId2" Type="http://schemas.openxmlformats.org/officeDocument/2006/relationships/hyperlink" Target="https://podminky.urs.cz/item/CS_URS_2022_02/162751117" TargetMode="External"/><Relationship Id="rId1" Type="http://schemas.openxmlformats.org/officeDocument/2006/relationships/hyperlink" Target="https://podminky.urs.cz/item/CS_URS_2022_02/122251101" TargetMode="External"/><Relationship Id="rId6" Type="http://schemas.openxmlformats.org/officeDocument/2006/relationships/hyperlink" Target="https://podminky.urs.cz/item/CS_URS_2022_02/181951112" TargetMode="External"/><Relationship Id="rId11" Type="http://schemas.openxmlformats.org/officeDocument/2006/relationships/hyperlink" Target="https://podminky.urs.cz/item/CS_URS_2022_02/998223011" TargetMode="External"/><Relationship Id="rId5" Type="http://schemas.openxmlformats.org/officeDocument/2006/relationships/hyperlink" Target="https://podminky.urs.cz/item/CS_URS_2022_02/181411131" TargetMode="External"/><Relationship Id="rId10" Type="http://schemas.openxmlformats.org/officeDocument/2006/relationships/hyperlink" Target="https://podminky.urs.cz/item/CS_URS_2022_02/998223011" TargetMode="External"/><Relationship Id="rId4" Type="http://schemas.openxmlformats.org/officeDocument/2006/relationships/hyperlink" Target="https://podminky.urs.cz/item/CS_URS_2022_02/171201221" TargetMode="External"/><Relationship Id="rId9" Type="http://schemas.openxmlformats.org/officeDocument/2006/relationships/hyperlink" Target="https://podminky.urs.cz/item/CS_URS_2022_02/584121108" TargetMode="External"/><Relationship Id="rId1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6"/>
  <sheetViews>
    <sheetView showGridLines="0" topLeftCell="A268" workbookViewId="0">
      <selection activeCell="I278" sqref="I278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1" t="s">
        <v>41</v>
      </c>
    </row>
    <row r="3" spans="1:46" s="1" customFormat="1" ht="6.95" hidden="1" customHeight="1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1" t="s">
        <v>42</v>
      </c>
    </row>
    <row r="4" spans="1:46" s="1" customFormat="1" ht="24.95" hidden="1" customHeight="1" x14ac:dyDescent="0.2">
      <c r="B4" s="12"/>
      <c r="D4" s="38" t="s">
        <v>47</v>
      </c>
      <c r="L4" s="12"/>
      <c r="M4" s="39" t="s">
        <v>3</v>
      </c>
      <c r="AT4" s="11" t="s">
        <v>0</v>
      </c>
    </row>
    <row r="5" spans="1:46" s="1" customFormat="1" ht="6.95" hidden="1" customHeight="1" x14ac:dyDescent="0.2">
      <c r="B5" s="12"/>
      <c r="L5" s="12"/>
    </row>
    <row r="6" spans="1:46" s="1" customFormat="1" ht="12" hidden="1" customHeight="1" x14ac:dyDescent="0.2">
      <c r="B6" s="12"/>
      <c r="D6" s="40" t="s">
        <v>4</v>
      </c>
      <c r="L6" s="12"/>
    </row>
    <row r="7" spans="1:46" s="1" customFormat="1" ht="16.5" hidden="1" customHeight="1" x14ac:dyDescent="0.2">
      <c r="B7" s="12"/>
      <c r="E7" s="287" t="e">
        <f>#REF!</f>
        <v>#REF!</v>
      </c>
      <c r="F7" s="288"/>
      <c r="G7" s="288"/>
      <c r="H7" s="288"/>
      <c r="L7" s="12"/>
    </row>
    <row r="8" spans="1:46" s="2" customFormat="1" ht="12" hidden="1" customHeight="1" x14ac:dyDescent="0.2">
      <c r="A8" s="18"/>
      <c r="B8" s="21"/>
      <c r="C8" s="18"/>
      <c r="D8" s="40" t="s">
        <v>48</v>
      </c>
      <c r="E8" s="18"/>
      <c r="F8" s="18"/>
      <c r="G8" s="18"/>
      <c r="H8" s="18"/>
      <c r="I8" s="18"/>
      <c r="J8" s="18"/>
      <c r="K8" s="18"/>
      <c r="L8" s="4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6" s="2" customFormat="1" ht="16.5" hidden="1" customHeight="1" x14ac:dyDescent="0.2">
      <c r="A9" s="18"/>
      <c r="B9" s="21"/>
      <c r="C9" s="18"/>
      <c r="D9" s="18"/>
      <c r="E9" s="289" t="s">
        <v>49</v>
      </c>
      <c r="F9" s="290"/>
      <c r="G9" s="290"/>
      <c r="H9" s="290"/>
      <c r="I9" s="18"/>
      <c r="J9" s="18"/>
      <c r="K9" s="18"/>
      <c r="L9" s="4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2" customFormat="1" hidden="1" x14ac:dyDescent="0.2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4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2" customFormat="1" ht="12" hidden="1" customHeight="1" x14ac:dyDescent="0.2">
      <c r="A11" s="18"/>
      <c r="B11" s="21"/>
      <c r="C11" s="18"/>
      <c r="D11" s="40" t="s">
        <v>5</v>
      </c>
      <c r="E11" s="18"/>
      <c r="F11" s="42" t="s">
        <v>6</v>
      </c>
      <c r="G11" s="18"/>
      <c r="H11" s="18"/>
      <c r="I11" s="40" t="s">
        <v>7</v>
      </c>
      <c r="J11" s="42" t="s">
        <v>6</v>
      </c>
      <c r="K11" s="18"/>
      <c r="L11" s="4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2" customFormat="1" ht="12" hidden="1" customHeight="1" x14ac:dyDescent="0.2">
      <c r="A12" s="18"/>
      <c r="B12" s="21"/>
      <c r="C12" s="18"/>
      <c r="D12" s="40" t="s">
        <v>8</v>
      </c>
      <c r="E12" s="18"/>
      <c r="F12" s="42" t="s">
        <v>9</v>
      </c>
      <c r="G12" s="18"/>
      <c r="H12" s="18"/>
      <c r="I12" s="40" t="s">
        <v>10</v>
      </c>
      <c r="J12" s="43" t="e">
        <f>#REF!</f>
        <v>#REF!</v>
      </c>
      <c r="K12" s="18"/>
      <c r="L12" s="4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2" customFormat="1" ht="10.9" hidden="1" customHeight="1" x14ac:dyDescent="0.2">
      <c r="A13" s="18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4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2" customFormat="1" ht="12" hidden="1" customHeight="1" x14ac:dyDescent="0.2">
      <c r="A14" s="18"/>
      <c r="B14" s="21"/>
      <c r="C14" s="18"/>
      <c r="D14" s="40" t="s">
        <v>11</v>
      </c>
      <c r="E14" s="18"/>
      <c r="F14" s="18"/>
      <c r="G14" s="18"/>
      <c r="H14" s="18"/>
      <c r="I14" s="40" t="s">
        <v>12</v>
      </c>
      <c r="J14" s="42" t="s">
        <v>6</v>
      </c>
      <c r="K14" s="18"/>
      <c r="L14" s="4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2" customFormat="1" ht="18" hidden="1" customHeight="1" x14ac:dyDescent="0.2">
      <c r="A15" s="18"/>
      <c r="B15" s="21"/>
      <c r="C15" s="18"/>
      <c r="D15" s="18"/>
      <c r="E15" s="42" t="s">
        <v>13</v>
      </c>
      <c r="F15" s="18"/>
      <c r="G15" s="18"/>
      <c r="H15" s="18"/>
      <c r="I15" s="40" t="s">
        <v>14</v>
      </c>
      <c r="J15" s="42" t="s">
        <v>6</v>
      </c>
      <c r="K15" s="18"/>
      <c r="L15" s="4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2" customFormat="1" ht="6.95" hidden="1" customHeight="1" x14ac:dyDescent="0.2">
      <c r="A16" s="18"/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4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hidden="1" customHeight="1" x14ac:dyDescent="0.2">
      <c r="A17" s="18"/>
      <c r="B17" s="21"/>
      <c r="C17" s="18"/>
      <c r="D17" s="40" t="s">
        <v>15</v>
      </c>
      <c r="E17" s="18"/>
      <c r="F17" s="18"/>
      <c r="G17" s="18"/>
      <c r="H17" s="18"/>
      <c r="I17" s="40" t="s">
        <v>12</v>
      </c>
      <c r="J17" s="16" t="e">
        <f>#REF!</f>
        <v>#REF!</v>
      </c>
      <c r="K17" s="18"/>
      <c r="L17" s="4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hidden="1" customHeight="1" x14ac:dyDescent="0.2">
      <c r="A18" s="18"/>
      <c r="B18" s="21"/>
      <c r="C18" s="18"/>
      <c r="D18" s="18"/>
      <c r="E18" s="291" t="e">
        <f>#REF!</f>
        <v>#REF!</v>
      </c>
      <c r="F18" s="292"/>
      <c r="G18" s="292"/>
      <c r="H18" s="292"/>
      <c r="I18" s="40" t="s">
        <v>14</v>
      </c>
      <c r="J18" s="16" t="e">
        <f>#REF!</f>
        <v>#REF!</v>
      </c>
      <c r="K18" s="18"/>
      <c r="L18" s="4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hidden="1" customHeight="1" x14ac:dyDescent="0.2">
      <c r="A19" s="18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4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hidden="1" customHeight="1" x14ac:dyDescent="0.2">
      <c r="A20" s="18"/>
      <c r="B20" s="21"/>
      <c r="C20" s="18"/>
      <c r="D20" s="40" t="s">
        <v>16</v>
      </c>
      <c r="E20" s="18"/>
      <c r="F20" s="18"/>
      <c r="G20" s="18"/>
      <c r="H20" s="18"/>
      <c r="I20" s="40" t="s">
        <v>12</v>
      </c>
      <c r="J20" s="42" t="s">
        <v>6</v>
      </c>
      <c r="K20" s="18"/>
      <c r="L20" s="4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hidden="1" customHeight="1" x14ac:dyDescent="0.2">
      <c r="A21" s="18"/>
      <c r="B21" s="21"/>
      <c r="C21" s="18"/>
      <c r="D21" s="18"/>
      <c r="E21" s="42" t="s">
        <v>17</v>
      </c>
      <c r="F21" s="18"/>
      <c r="G21" s="18"/>
      <c r="H21" s="18"/>
      <c r="I21" s="40" t="s">
        <v>14</v>
      </c>
      <c r="J21" s="42" t="s">
        <v>6</v>
      </c>
      <c r="K21" s="18"/>
      <c r="L21" s="4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hidden="1" customHeight="1" x14ac:dyDescent="0.2">
      <c r="A22" s="18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4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hidden="1" customHeight="1" x14ac:dyDescent="0.2">
      <c r="A23" s="18"/>
      <c r="B23" s="21"/>
      <c r="C23" s="18"/>
      <c r="D23" s="40" t="s">
        <v>19</v>
      </c>
      <c r="E23" s="18"/>
      <c r="F23" s="18"/>
      <c r="G23" s="18"/>
      <c r="H23" s="18"/>
      <c r="I23" s="40" t="s">
        <v>12</v>
      </c>
      <c r="J23" s="42" t="e">
        <f>IF(#REF!="","",#REF!)</f>
        <v>#REF!</v>
      </c>
      <c r="K23" s="18"/>
      <c r="L23" s="4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hidden="1" customHeight="1" x14ac:dyDescent="0.2">
      <c r="A24" s="18"/>
      <c r="B24" s="21"/>
      <c r="C24" s="18"/>
      <c r="D24" s="18"/>
      <c r="E24" s="42" t="e">
        <f>IF(#REF!="","",#REF!)</f>
        <v>#REF!</v>
      </c>
      <c r="F24" s="18"/>
      <c r="G24" s="18"/>
      <c r="H24" s="18"/>
      <c r="I24" s="40" t="s">
        <v>14</v>
      </c>
      <c r="J24" s="42" t="e">
        <f>IF(#REF!="","",#REF!)</f>
        <v>#REF!</v>
      </c>
      <c r="K24" s="18"/>
      <c r="L24" s="4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hidden="1" customHeight="1" x14ac:dyDescent="0.2">
      <c r="A25" s="18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4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hidden="1" customHeight="1" x14ac:dyDescent="0.2">
      <c r="A26" s="18"/>
      <c r="B26" s="21"/>
      <c r="C26" s="18"/>
      <c r="D26" s="40" t="s">
        <v>20</v>
      </c>
      <c r="E26" s="18"/>
      <c r="F26" s="18"/>
      <c r="G26" s="18"/>
      <c r="H26" s="18"/>
      <c r="I26" s="18"/>
      <c r="J26" s="18"/>
      <c r="K26" s="18"/>
      <c r="L26" s="4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hidden="1" customHeight="1" x14ac:dyDescent="0.2">
      <c r="A27" s="44"/>
      <c r="B27" s="45"/>
      <c r="C27" s="44"/>
      <c r="D27" s="44"/>
      <c r="E27" s="293" t="s">
        <v>6</v>
      </c>
      <c r="F27" s="293"/>
      <c r="G27" s="293"/>
      <c r="H27" s="293"/>
      <c r="I27" s="44"/>
      <c r="J27" s="44"/>
      <c r="K27" s="44"/>
      <c r="L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5" hidden="1" customHeight="1" x14ac:dyDescent="0.2">
      <c r="A28" s="18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hidden="1" customHeight="1" x14ac:dyDescent="0.2">
      <c r="A29" s="18"/>
      <c r="B29" s="21"/>
      <c r="C29" s="18"/>
      <c r="D29" s="47"/>
      <c r="E29" s="47"/>
      <c r="F29" s="47"/>
      <c r="G29" s="47"/>
      <c r="H29" s="47"/>
      <c r="I29" s="47"/>
      <c r="J29" s="47"/>
      <c r="K29" s="47"/>
      <c r="L29" s="4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hidden="1" customHeight="1" x14ac:dyDescent="0.2">
      <c r="A30" s="18"/>
      <c r="B30" s="21"/>
      <c r="C30" s="18"/>
      <c r="D30" s="48" t="s">
        <v>21</v>
      </c>
      <c r="E30" s="18"/>
      <c r="F30" s="18"/>
      <c r="G30" s="18"/>
      <c r="H30" s="18"/>
      <c r="I30" s="18"/>
      <c r="J30" s="49">
        <f>ROUND(J92, 2)</f>
        <v>0</v>
      </c>
      <c r="K30" s="18"/>
      <c r="L30" s="4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hidden="1" customHeight="1" x14ac:dyDescent="0.2">
      <c r="A31" s="18"/>
      <c r="B31" s="21"/>
      <c r="C31" s="18"/>
      <c r="D31" s="47"/>
      <c r="E31" s="47"/>
      <c r="F31" s="47"/>
      <c r="G31" s="47"/>
      <c r="H31" s="47"/>
      <c r="I31" s="47"/>
      <c r="J31" s="47"/>
      <c r="K31" s="47"/>
      <c r="L31" s="4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hidden="1" customHeight="1" x14ac:dyDescent="0.2">
      <c r="A32" s="18"/>
      <c r="B32" s="21"/>
      <c r="C32" s="18"/>
      <c r="D32" s="18"/>
      <c r="E32" s="18"/>
      <c r="F32" s="50" t="s">
        <v>23</v>
      </c>
      <c r="G32" s="18"/>
      <c r="H32" s="18"/>
      <c r="I32" s="50" t="s">
        <v>22</v>
      </c>
      <c r="J32" s="50" t="s">
        <v>24</v>
      </c>
      <c r="K32" s="18"/>
      <c r="L32" s="4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hidden="1" customHeight="1" x14ac:dyDescent="0.2">
      <c r="A33" s="18"/>
      <c r="B33" s="21"/>
      <c r="C33" s="18"/>
      <c r="D33" s="51" t="s">
        <v>25</v>
      </c>
      <c r="E33" s="40" t="s">
        <v>26</v>
      </c>
      <c r="F33" s="52">
        <f>ROUND((SUM(BE92:BE365)),  2)</f>
        <v>0</v>
      </c>
      <c r="G33" s="18"/>
      <c r="H33" s="18"/>
      <c r="I33" s="53">
        <v>0.21</v>
      </c>
      <c r="J33" s="52">
        <f>ROUND(((SUM(BE92:BE365))*I33),  2)</f>
        <v>0</v>
      </c>
      <c r="K33" s="18"/>
      <c r="L33" s="4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hidden="1" customHeight="1" x14ac:dyDescent="0.2">
      <c r="A34" s="18"/>
      <c r="B34" s="21"/>
      <c r="C34" s="18"/>
      <c r="D34" s="18"/>
      <c r="E34" s="40" t="s">
        <v>27</v>
      </c>
      <c r="F34" s="52">
        <f>ROUND((SUM(BF92:BF365)),  2)</f>
        <v>0</v>
      </c>
      <c r="G34" s="18"/>
      <c r="H34" s="18"/>
      <c r="I34" s="53">
        <v>0.15</v>
      </c>
      <c r="J34" s="52">
        <f>ROUND(((SUM(BF92:BF365))*I34),  2)</f>
        <v>0</v>
      </c>
      <c r="K34" s="18"/>
      <c r="L34" s="4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hidden="1" customHeight="1" x14ac:dyDescent="0.2">
      <c r="A35" s="18"/>
      <c r="B35" s="21"/>
      <c r="C35" s="18"/>
      <c r="D35" s="18"/>
      <c r="E35" s="40" t="s">
        <v>28</v>
      </c>
      <c r="F35" s="52">
        <f>ROUND((SUM(BG92:BG365)),  2)</f>
        <v>0</v>
      </c>
      <c r="G35" s="18"/>
      <c r="H35" s="18"/>
      <c r="I35" s="53">
        <v>0.21</v>
      </c>
      <c r="J35" s="52">
        <f>0</f>
        <v>0</v>
      </c>
      <c r="K35" s="18"/>
      <c r="L35" s="4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hidden="1" customHeight="1" x14ac:dyDescent="0.2">
      <c r="A36" s="18"/>
      <c r="B36" s="21"/>
      <c r="C36" s="18"/>
      <c r="D36" s="18"/>
      <c r="E36" s="40" t="s">
        <v>29</v>
      </c>
      <c r="F36" s="52">
        <f>ROUND((SUM(BH92:BH365)),  2)</f>
        <v>0</v>
      </c>
      <c r="G36" s="18"/>
      <c r="H36" s="18"/>
      <c r="I36" s="53">
        <v>0.15</v>
      </c>
      <c r="J36" s="52">
        <f>0</f>
        <v>0</v>
      </c>
      <c r="K36" s="18"/>
      <c r="L36" s="4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hidden="1" customHeight="1" x14ac:dyDescent="0.2">
      <c r="A37" s="18"/>
      <c r="B37" s="21"/>
      <c r="C37" s="18"/>
      <c r="D37" s="18"/>
      <c r="E37" s="40" t="s">
        <v>30</v>
      </c>
      <c r="F37" s="52">
        <f>ROUND((SUM(BI92:BI365)),  2)</f>
        <v>0</v>
      </c>
      <c r="G37" s="18"/>
      <c r="H37" s="18"/>
      <c r="I37" s="53">
        <v>0</v>
      </c>
      <c r="J37" s="52">
        <f>0</f>
        <v>0</v>
      </c>
      <c r="K37" s="18"/>
      <c r="L37" s="4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hidden="1" customHeight="1" x14ac:dyDescent="0.2">
      <c r="A38" s="18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hidden="1" customHeight="1" x14ac:dyDescent="0.2">
      <c r="A39" s="18"/>
      <c r="B39" s="21"/>
      <c r="C39" s="54"/>
      <c r="D39" s="55" t="s">
        <v>31</v>
      </c>
      <c r="E39" s="56"/>
      <c r="F39" s="56"/>
      <c r="G39" s="57" t="s">
        <v>32</v>
      </c>
      <c r="H39" s="58" t="s">
        <v>33</v>
      </c>
      <c r="I39" s="56"/>
      <c r="J39" s="59">
        <f>SUM(J30:J37)</f>
        <v>0</v>
      </c>
      <c r="K39" s="60"/>
      <c r="L39" s="4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hidden="1" customHeight="1" x14ac:dyDescent="0.2">
      <c r="A40" s="18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4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idden="1" x14ac:dyDescent="0.2"/>
    <row r="42" spans="1:31" hidden="1" x14ac:dyDescent="0.2"/>
    <row r="43" spans="1:31" hidden="1" x14ac:dyDescent="0.2"/>
    <row r="44" spans="1:31" s="2" customFormat="1" ht="6.95" customHeight="1" x14ac:dyDescent="0.2">
      <c r="A44" s="18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4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24.95" customHeight="1" x14ac:dyDescent="0.2">
      <c r="A45" s="18"/>
      <c r="B45" s="19"/>
      <c r="C45" s="13" t="s">
        <v>50</v>
      </c>
      <c r="D45" s="20"/>
      <c r="E45" s="20"/>
      <c r="F45" s="20"/>
      <c r="G45" s="20"/>
      <c r="H45" s="20"/>
      <c r="I45" s="20"/>
      <c r="J45" s="20"/>
      <c r="K45" s="20"/>
      <c r="L45" s="4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5" customHeight="1" x14ac:dyDescent="0.2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4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2" customFormat="1" ht="12" customHeight="1" x14ac:dyDescent="0.2">
      <c r="A47" s="18"/>
      <c r="B47" s="19"/>
      <c r="C47" s="15" t="s">
        <v>4</v>
      </c>
      <c r="D47" s="20"/>
      <c r="E47" s="20"/>
      <c r="F47" s="20"/>
      <c r="G47" s="20"/>
      <c r="H47" s="20"/>
      <c r="I47" s="20"/>
      <c r="J47" s="20"/>
      <c r="K47" s="20"/>
      <c r="L47" s="4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2" customFormat="1" ht="16.5" customHeight="1" x14ac:dyDescent="0.2">
      <c r="A48" s="18"/>
      <c r="B48" s="19"/>
      <c r="C48" s="20"/>
      <c r="D48" s="20"/>
      <c r="E48" s="284" t="e">
        <f>E7</f>
        <v>#REF!</v>
      </c>
      <c r="F48" s="285"/>
      <c r="G48" s="285"/>
      <c r="H48" s="285"/>
      <c r="I48" s="20"/>
      <c r="J48" s="20"/>
      <c r="K48" s="20"/>
      <c r="L48" s="4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47" s="2" customFormat="1" ht="12" customHeight="1" x14ac:dyDescent="0.2">
      <c r="A49" s="18"/>
      <c r="B49" s="19"/>
      <c r="C49" s="15" t="s">
        <v>48</v>
      </c>
      <c r="D49" s="20"/>
      <c r="E49" s="20"/>
      <c r="F49" s="20"/>
      <c r="G49" s="20"/>
      <c r="H49" s="20"/>
      <c r="I49" s="20"/>
      <c r="J49" s="20"/>
      <c r="K49" s="20"/>
      <c r="L49" s="4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47" s="2" customFormat="1" ht="16.5" customHeight="1" x14ac:dyDescent="0.2">
      <c r="A50" s="18"/>
      <c r="B50" s="19"/>
      <c r="C50" s="20"/>
      <c r="D50" s="20"/>
      <c r="E50" s="282" t="str">
        <f>E9</f>
        <v>1 - zřízení vrat</v>
      </c>
      <c r="F50" s="283"/>
      <c r="G50" s="283"/>
      <c r="H50" s="283"/>
      <c r="I50" s="20"/>
      <c r="J50" s="20"/>
      <c r="K50" s="20"/>
      <c r="L50" s="4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47" s="2" customFormat="1" ht="6.95" customHeight="1" x14ac:dyDescent="0.2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4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47" s="2" customFormat="1" ht="12" customHeight="1" x14ac:dyDescent="0.2">
      <c r="A52" s="18"/>
      <c r="B52" s="19"/>
      <c r="C52" s="15" t="s">
        <v>8</v>
      </c>
      <c r="D52" s="20"/>
      <c r="E52" s="20"/>
      <c r="F52" s="14" t="str">
        <f>F12</f>
        <v xml:space="preserve"> </v>
      </c>
      <c r="G52" s="20"/>
      <c r="H52" s="20"/>
      <c r="I52" s="15" t="s">
        <v>10</v>
      </c>
      <c r="J52" s="26" t="e">
        <f>IF(J12="","",J12)</f>
        <v>#REF!</v>
      </c>
      <c r="K52" s="20"/>
      <c r="L52" s="4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47" s="2" customFormat="1" ht="6.95" customHeight="1" x14ac:dyDescent="0.2">
      <c r="A53" s="18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4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47" s="2" customFormat="1" ht="25.7" customHeight="1" x14ac:dyDescent="0.2">
      <c r="A54" s="18"/>
      <c r="B54" s="19"/>
      <c r="C54" s="15" t="s">
        <v>11</v>
      </c>
      <c r="D54" s="20"/>
      <c r="E54" s="20"/>
      <c r="F54" s="14" t="str">
        <f>E15</f>
        <v>VOP CZ s.p.</v>
      </c>
      <c r="G54" s="20"/>
      <c r="H54" s="20"/>
      <c r="I54" s="15" t="s">
        <v>16</v>
      </c>
      <c r="J54" s="17" t="str">
        <f>E21</f>
        <v>Uniprojekt, projekční kancelář</v>
      </c>
      <c r="K54" s="20"/>
      <c r="L54" s="4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47" s="2" customFormat="1" ht="15.2" customHeight="1" x14ac:dyDescent="0.2">
      <c r="A55" s="18"/>
      <c r="B55" s="19"/>
      <c r="C55" s="15" t="s">
        <v>15</v>
      </c>
      <c r="D55" s="20"/>
      <c r="E55" s="20"/>
      <c r="F55" s="14" t="e">
        <f>IF(E18="","",E18)</f>
        <v>#REF!</v>
      </c>
      <c r="G55" s="20"/>
      <c r="H55" s="20"/>
      <c r="I55" s="15" t="s">
        <v>19</v>
      </c>
      <c r="J55" s="17" t="e">
        <f>E24</f>
        <v>#REF!</v>
      </c>
      <c r="K55" s="20"/>
      <c r="L55" s="4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47" s="2" customFormat="1" ht="10.35" customHeight="1" x14ac:dyDescent="0.2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4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47" s="2" customFormat="1" ht="29.25" customHeight="1" x14ac:dyDescent="0.2">
      <c r="A57" s="18"/>
      <c r="B57" s="19"/>
      <c r="C57" s="65" t="s">
        <v>51</v>
      </c>
      <c r="D57" s="66"/>
      <c r="E57" s="66"/>
      <c r="F57" s="66"/>
      <c r="G57" s="66"/>
      <c r="H57" s="66"/>
      <c r="I57" s="66"/>
      <c r="J57" s="67" t="s">
        <v>52</v>
      </c>
      <c r="K57" s="66"/>
      <c r="L57" s="4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47" s="2" customFormat="1" ht="10.35" customHeight="1" x14ac:dyDescent="0.2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4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47" s="2" customFormat="1" ht="22.9" customHeight="1" x14ac:dyDescent="0.2">
      <c r="A59" s="18"/>
      <c r="B59" s="19"/>
      <c r="C59" s="68" t="s">
        <v>37</v>
      </c>
      <c r="D59" s="20"/>
      <c r="E59" s="20"/>
      <c r="F59" s="20"/>
      <c r="G59" s="20"/>
      <c r="H59" s="20"/>
      <c r="I59" s="20"/>
      <c r="J59" s="35">
        <f>J92</f>
        <v>0</v>
      </c>
      <c r="K59" s="20"/>
      <c r="L59" s="4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U59" s="11" t="s">
        <v>53</v>
      </c>
    </row>
    <row r="60" spans="1:47" s="4" customFormat="1" ht="24.95" customHeight="1" x14ac:dyDescent="0.2">
      <c r="B60" s="69"/>
      <c r="C60" s="70"/>
      <c r="D60" s="71" t="s">
        <v>54</v>
      </c>
      <c r="E60" s="72"/>
      <c r="F60" s="72"/>
      <c r="G60" s="72"/>
      <c r="H60" s="72"/>
      <c r="I60" s="72"/>
      <c r="J60" s="73">
        <f>J93</f>
        <v>0</v>
      </c>
      <c r="K60" s="70"/>
      <c r="L60" s="74"/>
    </row>
    <row r="61" spans="1:47" s="5" customFormat="1" ht="19.899999999999999" customHeight="1" x14ac:dyDescent="0.2">
      <c r="B61" s="75"/>
      <c r="C61" s="76"/>
      <c r="D61" s="77" t="s">
        <v>55</v>
      </c>
      <c r="E61" s="78"/>
      <c r="F61" s="78"/>
      <c r="G61" s="78"/>
      <c r="H61" s="78"/>
      <c r="I61" s="78"/>
      <c r="J61" s="79">
        <f>J94</f>
        <v>0</v>
      </c>
      <c r="K61" s="76"/>
      <c r="L61" s="80"/>
    </row>
    <row r="62" spans="1:47" s="5" customFormat="1" ht="19.899999999999999" customHeight="1" x14ac:dyDescent="0.2">
      <c r="B62" s="75"/>
      <c r="C62" s="76"/>
      <c r="D62" s="77" t="s">
        <v>56</v>
      </c>
      <c r="E62" s="78"/>
      <c r="F62" s="78"/>
      <c r="G62" s="78"/>
      <c r="H62" s="78"/>
      <c r="I62" s="78"/>
      <c r="J62" s="79">
        <f>J115</f>
        <v>0</v>
      </c>
      <c r="K62" s="76"/>
      <c r="L62" s="80"/>
    </row>
    <row r="63" spans="1:47" s="5" customFormat="1" ht="19.899999999999999" customHeight="1" x14ac:dyDescent="0.2">
      <c r="B63" s="75"/>
      <c r="C63" s="76"/>
      <c r="D63" s="77" t="s">
        <v>57</v>
      </c>
      <c r="E63" s="78"/>
      <c r="F63" s="78"/>
      <c r="G63" s="78"/>
      <c r="H63" s="78"/>
      <c r="I63" s="78"/>
      <c r="J63" s="79">
        <f>J184</f>
        <v>0</v>
      </c>
      <c r="K63" s="76"/>
      <c r="L63" s="80"/>
    </row>
    <row r="64" spans="1:47" s="5" customFormat="1" ht="19.899999999999999" customHeight="1" x14ac:dyDescent="0.2">
      <c r="B64" s="75"/>
      <c r="C64" s="76"/>
      <c r="D64" s="77" t="s">
        <v>58</v>
      </c>
      <c r="E64" s="78"/>
      <c r="F64" s="78"/>
      <c r="G64" s="78"/>
      <c r="H64" s="78"/>
      <c r="I64" s="78"/>
      <c r="J64" s="79">
        <f>J246</f>
        <v>0</v>
      </c>
      <c r="K64" s="76"/>
      <c r="L64" s="80"/>
    </row>
    <row r="65" spans="1:31" s="5" customFormat="1" ht="19.899999999999999" customHeight="1" x14ac:dyDescent="0.2">
      <c r="B65" s="75"/>
      <c r="C65" s="76"/>
      <c r="D65" s="77" t="s">
        <v>59</v>
      </c>
      <c r="E65" s="78"/>
      <c r="F65" s="78"/>
      <c r="G65" s="78"/>
      <c r="H65" s="78"/>
      <c r="I65" s="78"/>
      <c r="J65" s="79">
        <f>J269</f>
        <v>0</v>
      </c>
      <c r="K65" s="76"/>
      <c r="L65" s="80"/>
    </row>
    <row r="66" spans="1:31" s="4" customFormat="1" ht="24.95" customHeight="1" x14ac:dyDescent="0.2">
      <c r="B66" s="69"/>
      <c r="C66" s="70"/>
      <c r="D66" s="71" t="s">
        <v>60</v>
      </c>
      <c r="E66" s="72"/>
      <c r="F66" s="72"/>
      <c r="G66" s="72"/>
      <c r="H66" s="72"/>
      <c r="I66" s="72"/>
      <c r="J66" s="73">
        <f>J272</f>
        <v>0</v>
      </c>
      <c r="K66" s="70"/>
      <c r="L66" s="74"/>
    </row>
    <row r="67" spans="1:31" s="5" customFormat="1" ht="19.899999999999999" customHeight="1" x14ac:dyDescent="0.2">
      <c r="B67" s="75"/>
      <c r="C67" s="76"/>
      <c r="D67" s="77" t="s">
        <v>61</v>
      </c>
      <c r="E67" s="78"/>
      <c r="F67" s="78"/>
      <c r="G67" s="78"/>
      <c r="H67" s="78"/>
      <c r="I67" s="78"/>
      <c r="J67" s="79">
        <f>J273</f>
        <v>0</v>
      </c>
      <c r="K67" s="76"/>
      <c r="L67" s="80"/>
    </row>
    <row r="68" spans="1:31" s="5" customFormat="1" ht="19.899999999999999" customHeight="1" x14ac:dyDescent="0.2">
      <c r="B68" s="75"/>
      <c r="C68" s="76"/>
      <c r="D68" s="77" t="s">
        <v>62</v>
      </c>
      <c r="E68" s="78"/>
      <c r="F68" s="78"/>
      <c r="G68" s="78"/>
      <c r="H68" s="78"/>
      <c r="I68" s="78"/>
      <c r="J68" s="79">
        <f>J284</f>
        <v>0</v>
      </c>
      <c r="K68" s="76"/>
      <c r="L68" s="80"/>
    </row>
    <row r="69" spans="1:31" s="5" customFormat="1" ht="19.899999999999999" customHeight="1" x14ac:dyDescent="0.2">
      <c r="B69" s="75"/>
      <c r="C69" s="76"/>
      <c r="D69" s="77" t="s">
        <v>63</v>
      </c>
      <c r="E69" s="78"/>
      <c r="F69" s="78"/>
      <c r="G69" s="78"/>
      <c r="H69" s="78"/>
      <c r="I69" s="78"/>
      <c r="J69" s="79">
        <f>J299</f>
        <v>0</v>
      </c>
      <c r="K69" s="76"/>
      <c r="L69" s="80"/>
    </row>
    <row r="70" spans="1:31" s="5" customFormat="1" ht="19.899999999999999" customHeight="1" x14ac:dyDescent="0.2">
      <c r="B70" s="75"/>
      <c r="C70" s="76"/>
      <c r="D70" s="77" t="s">
        <v>64</v>
      </c>
      <c r="E70" s="78"/>
      <c r="F70" s="78"/>
      <c r="G70" s="78"/>
      <c r="H70" s="78"/>
      <c r="I70" s="78"/>
      <c r="J70" s="79">
        <f>J350</f>
        <v>0</v>
      </c>
      <c r="K70" s="76"/>
      <c r="L70" s="80"/>
    </row>
    <row r="71" spans="1:31" s="4" customFormat="1" ht="24.95" customHeight="1" x14ac:dyDescent="0.2">
      <c r="B71" s="69"/>
      <c r="C71" s="70"/>
      <c r="D71" s="71" t="s">
        <v>65</v>
      </c>
      <c r="E71" s="72"/>
      <c r="F71" s="72"/>
      <c r="G71" s="72"/>
      <c r="H71" s="72"/>
      <c r="I71" s="72"/>
      <c r="J71" s="73">
        <f>J362</f>
        <v>0</v>
      </c>
      <c r="K71" s="70"/>
      <c r="L71" s="74"/>
    </row>
    <row r="72" spans="1:31" s="5" customFormat="1" ht="19.899999999999999" customHeight="1" x14ac:dyDescent="0.2">
      <c r="B72" s="75"/>
      <c r="C72" s="76"/>
      <c r="D72" s="77" t="s">
        <v>66</v>
      </c>
      <c r="E72" s="78"/>
      <c r="F72" s="78"/>
      <c r="G72" s="78"/>
      <c r="H72" s="78"/>
      <c r="I72" s="78"/>
      <c r="J72" s="79">
        <f>J363</f>
        <v>0</v>
      </c>
      <c r="K72" s="76"/>
      <c r="L72" s="80"/>
    </row>
    <row r="73" spans="1:31" s="2" customFormat="1" ht="21.75" customHeight="1" x14ac:dyDescent="0.2">
      <c r="A73" s="18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41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s="2" customFormat="1" ht="6.95" customHeight="1" x14ac:dyDescent="0.2">
      <c r="A74" s="18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41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8" spans="1:31" s="2" customFormat="1" ht="6.95" customHeight="1" x14ac:dyDescent="0.2">
      <c r="A78" s="18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4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s="2" customFormat="1" ht="24.95" customHeight="1" x14ac:dyDescent="0.2">
      <c r="A79" s="18"/>
      <c r="B79" s="19"/>
      <c r="C79" s="13" t="s">
        <v>67</v>
      </c>
      <c r="D79" s="20"/>
      <c r="E79" s="20"/>
      <c r="F79" s="20"/>
      <c r="G79" s="20"/>
      <c r="H79" s="20"/>
      <c r="I79" s="20"/>
      <c r="J79" s="20"/>
      <c r="K79" s="20"/>
      <c r="L79" s="4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s="2" customFormat="1" ht="6.95" customHeight="1" x14ac:dyDescent="0.2">
      <c r="A80" s="18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4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65" s="2" customFormat="1" ht="12" customHeight="1" x14ac:dyDescent="0.2">
      <c r="A81" s="18"/>
      <c r="B81" s="19"/>
      <c r="C81" s="15" t="s">
        <v>4</v>
      </c>
      <c r="D81" s="20"/>
      <c r="E81" s="20"/>
      <c r="F81" s="20"/>
      <c r="G81" s="20"/>
      <c r="H81" s="20"/>
      <c r="I81" s="20"/>
      <c r="J81" s="20"/>
      <c r="K81" s="20"/>
      <c r="L81" s="4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65" s="2" customFormat="1" ht="16.5" customHeight="1" x14ac:dyDescent="0.2">
      <c r="A82" s="18"/>
      <c r="B82" s="19"/>
      <c r="C82" s="20"/>
      <c r="D82" s="20"/>
      <c r="E82" s="284" t="e">
        <f>E7</f>
        <v>#REF!</v>
      </c>
      <c r="F82" s="285"/>
      <c r="G82" s="285"/>
      <c r="H82" s="285"/>
      <c r="I82" s="20"/>
      <c r="J82" s="20"/>
      <c r="K82" s="20"/>
      <c r="L82" s="4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65" s="2" customFormat="1" ht="12" customHeight="1" x14ac:dyDescent="0.2">
      <c r="A83" s="18"/>
      <c r="B83" s="19"/>
      <c r="C83" s="15" t="s">
        <v>48</v>
      </c>
      <c r="D83" s="20"/>
      <c r="E83" s="20"/>
      <c r="F83" s="20"/>
      <c r="G83" s="20"/>
      <c r="H83" s="20"/>
      <c r="I83" s="20"/>
      <c r="J83" s="20"/>
      <c r="K83" s="20"/>
      <c r="L83" s="4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65" s="2" customFormat="1" ht="16.5" customHeight="1" x14ac:dyDescent="0.2">
      <c r="A84" s="18"/>
      <c r="B84" s="19"/>
      <c r="C84" s="20"/>
      <c r="D84" s="20"/>
      <c r="E84" s="282" t="str">
        <f>E9</f>
        <v>1 - zřízení vrat</v>
      </c>
      <c r="F84" s="283"/>
      <c r="G84" s="283"/>
      <c r="H84" s="283"/>
      <c r="I84" s="20"/>
      <c r="J84" s="20"/>
      <c r="K84" s="20"/>
      <c r="L84" s="4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65" s="2" customFormat="1" ht="6.95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4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65" s="2" customFormat="1" ht="12" customHeight="1" x14ac:dyDescent="0.2">
      <c r="A86" s="18"/>
      <c r="B86" s="19"/>
      <c r="C86" s="15" t="s">
        <v>8</v>
      </c>
      <c r="D86" s="20"/>
      <c r="E86" s="20"/>
      <c r="F86" s="14" t="str">
        <f>F12</f>
        <v xml:space="preserve"> </v>
      </c>
      <c r="G86" s="20"/>
      <c r="H86" s="20"/>
      <c r="I86" s="15" t="s">
        <v>10</v>
      </c>
      <c r="J86" s="26" t="e">
        <f>IF(J12="","",J12)</f>
        <v>#REF!</v>
      </c>
      <c r="K86" s="20"/>
      <c r="L86" s="4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65" s="2" customFormat="1" ht="6.95" customHeight="1" x14ac:dyDescent="0.2">
      <c r="A87" s="18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4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65" s="2" customFormat="1" ht="25.7" customHeight="1" x14ac:dyDescent="0.2">
      <c r="A88" s="18"/>
      <c r="B88" s="19"/>
      <c r="C88" s="15" t="s">
        <v>11</v>
      </c>
      <c r="D88" s="20"/>
      <c r="E88" s="20"/>
      <c r="F88" s="14" t="str">
        <f>E15</f>
        <v>VOP CZ s.p.</v>
      </c>
      <c r="G88" s="20"/>
      <c r="H88" s="20"/>
      <c r="I88" s="15" t="s">
        <v>16</v>
      </c>
      <c r="J88" s="17" t="str">
        <f>E21</f>
        <v>Uniprojekt, projekční kancelář</v>
      </c>
      <c r="K88" s="20"/>
      <c r="L88" s="4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65" s="2" customFormat="1" ht="15.2" customHeight="1" x14ac:dyDescent="0.2">
      <c r="A89" s="18"/>
      <c r="B89" s="19"/>
      <c r="C89" s="15" t="s">
        <v>15</v>
      </c>
      <c r="D89" s="20"/>
      <c r="E89" s="20"/>
      <c r="F89" s="14" t="e">
        <f>IF(E18="","",E18)</f>
        <v>#REF!</v>
      </c>
      <c r="G89" s="20"/>
      <c r="H89" s="20"/>
      <c r="I89" s="15" t="s">
        <v>19</v>
      </c>
      <c r="J89" s="17" t="e">
        <f>E24</f>
        <v>#REF!</v>
      </c>
      <c r="K89" s="20"/>
      <c r="L89" s="4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65" s="2" customFormat="1" ht="10.35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4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65" s="6" customFormat="1" ht="29.25" customHeight="1" x14ac:dyDescent="0.2">
      <c r="A91" s="81"/>
      <c r="B91" s="82"/>
      <c r="C91" s="83" t="s">
        <v>68</v>
      </c>
      <c r="D91" s="84" t="s">
        <v>36</v>
      </c>
      <c r="E91" s="84" t="s">
        <v>34</v>
      </c>
      <c r="F91" s="84" t="s">
        <v>35</v>
      </c>
      <c r="G91" s="84" t="s">
        <v>69</v>
      </c>
      <c r="H91" s="84" t="s">
        <v>70</v>
      </c>
      <c r="I91" s="84" t="s">
        <v>71</v>
      </c>
      <c r="J91" s="84" t="s">
        <v>52</v>
      </c>
      <c r="K91" s="85" t="s">
        <v>72</v>
      </c>
      <c r="L91" s="86"/>
      <c r="M91" s="29" t="s">
        <v>6</v>
      </c>
      <c r="N91" s="30" t="s">
        <v>25</v>
      </c>
      <c r="O91" s="30" t="s">
        <v>73</v>
      </c>
      <c r="P91" s="30" t="s">
        <v>74</v>
      </c>
      <c r="Q91" s="30" t="s">
        <v>75</v>
      </c>
      <c r="R91" s="30" t="s">
        <v>76</v>
      </c>
      <c r="S91" s="30" t="s">
        <v>77</v>
      </c>
      <c r="T91" s="31" t="s">
        <v>78</v>
      </c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65" s="2" customFormat="1" ht="22.9" customHeight="1" x14ac:dyDescent="0.25">
      <c r="A92" s="18"/>
      <c r="B92" s="19"/>
      <c r="C92" s="34" t="s">
        <v>79</v>
      </c>
      <c r="D92" s="20"/>
      <c r="E92" s="20"/>
      <c r="F92" s="20"/>
      <c r="G92" s="20"/>
      <c r="H92" s="20"/>
      <c r="I92" s="20"/>
      <c r="J92" s="87">
        <f>BK92</f>
        <v>0</v>
      </c>
      <c r="K92" s="20"/>
      <c r="L92" s="21"/>
      <c r="M92" s="32"/>
      <c r="N92" s="88"/>
      <c r="O92" s="33"/>
      <c r="P92" s="89">
        <f>P93+P272+P362</f>
        <v>0</v>
      </c>
      <c r="Q92" s="33"/>
      <c r="R92" s="89">
        <f>R93+R272+R362</f>
        <v>13.024660610000002</v>
      </c>
      <c r="S92" s="33"/>
      <c r="T92" s="90">
        <f>T93+T272+T362</f>
        <v>16.921706000000004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T92" s="11" t="s">
        <v>38</v>
      </c>
      <c r="AU92" s="11" t="s">
        <v>53</v>
      </c>
      <c r="BK92" s="91">
        <f>BK93+BK272+BK362</f>
        <v>0</v>
      </c>
    </row>
    <row r="93" spans="1:65" s="7" customFormat="1" ht="25.9" customHeight="1" x14ac:dyDescent="0.2">
      <c r="B93" s="92"/>
      <c r="C93" s="93"/>
      <c r="D93" s="94" t="s">
        <v>38</v>
      </c>
      <c r="E93" s="95" t="s">
        <v>80</v>
      </c>
      <c r="F93" s="95" t="s">
        <v>81</v>
      </c>
      <c r="G93" s="93"/>
      <c r="H93" s="93"/>
      <c r="I93" s="96"/>
      <c r="J93" s="97">
        <f>BK93</f>
        <v>0</v>
      </c>
      <c r="K93" s="93"/>
      <c r="L93" s="98"/>
      <c r="M93" s="99"/>
      <c r="N93" s="100"/>
      <c r="O93" s="100"/>
      <c r="P93" s="101">
        <f>P94+P115+P184+P246+P269</f>
        <v>0</v>
      </c>
      <c r="Q93" s="100"/>
      <c r="R93" s="101">
        <f>R94+R115+R184+R246+R269</f>
        <v>12.896007260000001</v>
      </c>
      <c r="S93" s="100"/>
      <c r="T93" s="102">
        <f>T94+T115+T184+T246+T269</f>
        <v>15.820390000000003</v>
      </c>
      <c r="AR93" s="103" t="s">
        <v>40</v>
      </c>
      <c r="AT93" s="104" t="s">
        <v>38</v>
      </c>
      <c r="AU93" s="104" t="s">
        <v>39</v>
      </c>
      <c r="AY93" s="103" t="s">
        <v>82</v>
      </c>
      <c r="BK93" s="105">
        <f>BK94+BK115+BK184+BK246+BK269</f>
        <v>0</v>
      </c>
    </row>
    <row r="94" spans="1:65" s="7" customFormat="1" ht="22.9" customHeight="1" x14ac:dyDescent="0.2">
      <c r="B94" s="92"/>
      <c r="C94" s="93"/>
      <c r="D94" s="94" t="s">
        <v>38</v>
      </c>
      <c r="E94" s="106" t="s">
        <v>44</v>
      </c>
      <c r="F94" s="106" t="s">
        <v>83</v>
      </c>
      <c r="G94" s="93"/>
      <c r="H94" s="93"/>
      <c r="I94" s="96"/>
      <c r="J94" s="107">
        <f>BK94</f>
        <v>0</v>
      </c>
      <c r="K94" s="93"/>
      <c r="L94" s="98"/>
      <c r="M94" s="99"/>
      <c r="N94" s="100"/>
      <c r="O94" s="100"/>
      <c r="P94" s="101">
        <f>SUM(P95:P114)</f>
        <v>0</v>
      </c>
      <c r="Q94" s="100"/>
      <c r="R94" s="101">
        <f>SUM(R95:R114)</f>
        <v>3.3521410200000004</v>
      </c>
      <c r="S94" s="100"/>
      <c r="T94" s="102">
        <f>SUM(T95:T114)</f>
        <v>0</v>
      </c>
      <c r="AR94" s="103" t="s">
        <v>40</v>
      </c>
      <c r="AT94" s="104" t="s">
        <v>38</v>
      </c>
      <c r="AU94" s="104" t="s">
        <v>40</v>
      </c>
      <c r="AY94" s="103" t="s">
        <v>82</v>
      </c>
      <c r="BK94" s="105">
        <f>SUM(BK95:BK114)</f>
        <v>0</v>
      </c>
    </row>
    <row r="95" spans="1:65" s="2" customFormat="1" ht="24.2" customHeight="1" x14ac:dyDescent="0.2">
      <c r="A95" s="18"/>
      <c r="B95" s="19"/>
      <c r="C95" s="108" t="s">
        <v>40</v>
      </c>
      <c r="D95" s="108" t="s">
        <v>84</v>
      </c>
      <c r="E95" s="109" t="s">
        <v>85</v>
      </c>
      <c r="F95" s="110" t="s">
        <v>86</v>
      </c>
      <c r="G95" s="111" t="s">
        <v>87</v>
      </c>
      <c r="H95" s="112">
        <v>0.53100000000000003</v>
      </c>
      <c r="I95" s="113"/>
      <c r="J95" s="114">
        <f>ROUND(I95*H95,2)</f>
        <v>0</v>
      </c>
      <c r="K95" s="110" t="s">
        <v>88</v>
      </c>
      <c r="L95" s="21"/>
      <c r="M95" s="115" t="s">
        <v>6</v>
      </c>
      <c r="N95" s="116" t="s">
        <v>26</v>
      </c>
      <c r="O95" s="27"/>
      <c r="P95" s="117">
        <f>O95*H95</f>
        <v>0</v>
      </c>
      <c r="Q95" s="117">
        <v>1.94302</v>
      </c>
      <c r="R95" s="117">
        <f>Q95*H95</f>
        <v>1.0317436200000001</v>
      </c>
      <c r="S95" s="117">
        <v>0</v>
      </c>
      <c r="T95" s="118">
        <f>S95*H95</f>
        <v>0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R95" s="119" t="s">
        <v>46</v>
      </c>
      <c r="AT95" s="119" t="s">
        <v>84</v>
      </c>
      <c r="AU95" s="119" t="s">
        <v>42</v>
      </c>
      <c r="AY95" s="11" t="s">
        <v>82</v>
      </c>
      <c r="BE95" s="120">
        <f>IF(N95="základní",J95,0)</f>
        <v>0</v>
      </c>
      <c r="BF95" s="120">
        <f>IF(N95="snížená",J95,0)</f>
        <v>0</v>
      </c>
      <c r="BG95" s="120">
        <f>IF(N95="zákl. přenesená",J95,0)</f>
        <v>0</v>
      </c>
      <c r="BH95" s="120">
        <f>IF(N95="sníž. přenesená",J95,0)</f>
        <v>0</v>
      </c>
      <c r="BI95" s="120">
        <f>IF(N95="nulová",J95,0)</f>
        <v>0</v>
      </c>
      <c r="BJ95" s="11" t="s">
        <v>40</v>
      </c>
      <c r="BK95" s="120">
        <f>ROUND(I95*H95,2)</f>
        <v>0</v>
      </c>
      <c r="BL95" s="11" t="s">
        <v>46</v>
      </c>
      <c r="BM95" s="119" t="s">
        <v>89</v>
      </c>
    </row>
    <row r="96" spans="1:65" s="2" customFormat="1" x14ac:dyDescent="0.2">
      <c r="A96" s="18"/>
      <c r="B96" s="19"/>
      <c r="C96" s="20"/>
      <c r="D96" s="121" t="s">
        <v>90</v>
      </c>
      <c r="E96" s="20"/>
      <c r="F96" s="122" t="s">
        <v>91</v>
      </c>
      <c r="G96" s="20"/>
      <c r="H96" s="20"/>
      <c r="I96" s="123"/>
      <c r="J96" s="20"/>
      <c r="K96" s="20"/>
      <c r="L96" s="21"/>
      <c r="M96" s="124"/>
      <c r="N96" s="125"/>
      <c r="O96" s="27"/>
      <c r="P96" s="27"/>
      <c r="Q96" s="27"/>
      <c r="R96" s="27"/>
      <c r="S96" s="27"/>
      <c r="T96" s="2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T96" s="11" t="s">
        <v>90</v>
      </c>
      <c r="AU96" s="11" t="s">
        <v>42</v>
      </c>
    </row>
    <row r="97" spans="1:65" s="8" customFormat="1" x14ac:dyDescent="0.2">
      <c r="B97" s="126"/>
      <c r="C97" s="127"/>
      <c r="D97" s="128" t="s">
        <v>92</v>
      </c>
      <c r="E97" s="129" t="s">
        <v>6</v>
      </c>
      <c r="F97" s="130" t="s">
        <v>93</v>
      </c>
      <c r="G97" s="127"/>
      <c r="H97" s="131">
        <v>0.53100000000000003</v>
      </c>
      <c r="I97" s="132"/>
      <c r="J97" s="127"/>
      <c r="K97" s="127"/>
      <c r="L97" s="133"/>
      <c r="M97" s="134"/>
      <c r="N97" s="135"/>
      <c r="O97" s="135"/>
      <c r="P97" s="135"/>
      <c r="Q97" s="135"/>
      <c r="R97" s="135"/>
      <c r="S97" s="135"/>
      <c r="T97" s="136"/>
      <c r="AT97" s="137" t="s">
        <v>92</v>
      </c>
      <c r="AU97" s="137" t="s">
        <v>42</v>
      </c>
      <c r="AV97" s="8" t="s">
        <v>42</v>
      </c>
      <c r="AW97" s="8" t="s">
        <v>18</v>
      </c>
      <c r="AX97" s="8" t="s">
        <v>39</v>
      </c>
      <c r="AY97" s="137" t="s">
        <v>82</v>
      </c>
    </row>
    <row r="98" spans="1:65" s="9" customFormat="1" x14ac:dyDescent="0.2">
      <c r="B98" s="138"/>
      <c r="C98" s="139"/>
      <c r="D98" s="128" t="s">
        <v>92</v>
      </c>
      <c r="E98" s="140" t="s">
        <v>6</v>
      </c>
      <c r="F98" s="141" t="s">
        <v>94</v>
      </c>
      <c r="G98" s="139"/>
      <c r="H98" s="142">
        <v>0.53100000000000003</v>
      </c>
      <c r="I98" s="143"/>
      <c r="J98" s="139"/>
      <c r="K98" s="139"/>
      <c r="L98" s="144"/>
      <c r="M98" s="145"/>
      <c r="N98" s="146"/>
      <c r="O98" s="146"/>
      <c r="P98" s="146"/>
      <c r="Q98" s="146"/>
      <c r="R98" s="146"/>
      <c r="S98" s="146"/>
      <c r="T98" s="147"/>
      <c r="AT98" s="148" t="s">
        <v>92</v>
      </c>
      <c r="AU98" s="148" t="s">
        <v>42</v>
      </c>
      <c r="AV98" s="9" t="s">
        <v>46</v>
      </c>
      <c r="AW98" s="9" t="s">
        <v>18</v>
      </c>
      <c r="AX98" s="9" t="s">
        <v>40</v>
      </c>
      <c r="AY98" s="148" t="s">
        <v>82</v>
      </c>
    </row>
    <row r="99" spans="1:65" s="2" customFormat="1" ht="37.9" customHeight="1" x14ac:dyDescent="0.2">
      <c r="A99" s="18"/>
      <c r="B99" s="19"/>
      <c r="C99" s="108" t="s">
        <v>42</v>
      </c>
      <c r="D99" s="108" t="s">
        <v>84</v>
      </c>
      <c r="E99" s="109" t="s">
        <v>95</v>
      </c>
      <c r="F99" s="110" t="s">
        <v>96</v>
      </c>
      <c r="G99" s="111" t="s">
        <v>97</v>
      </c>
      <c r="H99" s="112">
        <v>1.5</v>
      </c>
      <c r="I99" s="113">
        <v>0</v>
      </c>
      <c r="J99" s="114">
        <f>ROUND(I99*H99,2)</f>
        <v>0</v>
      </c>
      <c r="K99" s="110" t="s">
        <v>88</v>
      </c>
      <c r="L99" s="21"/>
      <c r="M99" s="115" t="s">
        <v>6</v>
      </c>
      <c r="N99" s="116" t="s">
        <v>26</v>
      </c>
      <c r="O99" s="27"/>
      <c r="P99" s="117">
        <f>O99*H99</f>
        <v>0</v>
      </c>
      <c r="Q99" s="117">
        <v>0</v>
      </c>
      <c r="R99" s="117">
        <f>Q99*H99</f>
        <v>0</v>
      </c>
      <c r="S99" s="117">
        <v>0</v>
      </c>
      <c r="T99" s="118">
        <f>S99*H99</f>
        <v>0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R99" s="119" t="s">
        <v>46</v>
      </c>
      <c r="AT99" s="119" t="s">
        <v>84</v>
      </c>
      <c r="AU99" s="119" t="s">
        <v>42</v>
      </c>
      <c r="AY99" s="11" t="s">
        <v>82</v>
      </c>
      <c r="BE99" s="120">
        <f>IF(N99="základní",J99,0)</f>
        <v>0</v>
      </c>
      <c r="BF99" s="120">
        <f>IF(N99="snížená",J99,0)</f>
        <v>0</v>
      </c>
      <c r="BG99" s="120">
        <f>IF(N99="zákl. přenesená",J99,0)</f>
        <v>0</v>
      </c>
      <c r="BH99" s="120">
        <f>IF(N99="sníž. přenesená",J99,0)</f>
        <v>0</v>
      </c>
      <c r="BI99" s="120">
        <f>IF(N99="nulová",J99,0)</f>
        <v>0</v>
      </c>
      <c r="BJ99" s="11" t="s">
        <v>40</v>
      </c>
      <c r="BK99" s="120">
        <f>ROUND(I99*H99,2)</f>
        <v>0</v>
      </c>
      <c r="BL99" s="11" t="s">
        <v>46</v>
      </c>
      <c r="BM99" s="119" t="s">
        <v>98</v>
      </c>
    </row>
    <row r="100" spans="1:65" s="2" customFormat="1" x14ac:dyDescent="0.2">
      <c r="A100" s="18"/>
      <c r="B100" s="19"/>
      <c r="C100" s="20"/>
      <c r="D100" s="121" t="s">
        <v>90</v>
      </c>
      <c r="E100" s="20"/>
      <c r="F100" s="122" t="s">
        <v>99</v>
      </c>
      <c r="G100" s="20"/>
      <c r="H100" s="20"/>
      <c r="I100" s="123"/>
      <c r="J100" s="20"/>
      <c r="K100" s="20"/>
      <c r="L100" s="21"/>
      <c r="M100" s="124"/>
      <c r="N100" s="125"/>
      <c r="O100" s="27"/>
      <c r="P100" s="27"/>
      <c r="Q100" s="27"/>
      <c r="R100" s="27"/>
      <c r="S100" s="27"/>
      <c r="T100" s="2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T100" s="11" t="s">
        <v>90</v>
      </c>
      <c r="AU100" s="11" t="s">
        <v>42</v>
      </c>
    </row>
    <row r="101" spans="1:65" s="10" customFormat="1" x14ac:dyDescent="0.2">
      <c r="B101" s="149"/>
      <c r="C101" s="150"/>
      <c r="D101" s="128" t="s">
        <v>92</v>
      </c>
      <c r="E101" s="151" t="s">
        <v>6</v>
      </c>
      <c r="F101" s="152" t="s">
        <v>100</v>
      </c>
      <c r="G101" s="150"/>
      <c r="H101" s="151" t="s">
        <v>6</v>
      </c>
      <c r="I101" s="153"/>
      <c r="J101" s="150"/>
      <c r="K101" s="150"/>
      <c r="L101" s="154"/>
      <c r="M101" s="155"/>
      <c r="N101" s="156"/>
      <c r="O101" s="156"/>
      <c r="P101" s="156"/>
      <c r="Q101" s="156"/>
      <c r="R101" s="156"/>
      <c r="S101" s="156"/>
      <c r="T101" s="157"/>
      <c r="AT101" s="158" t="s">
        <v>92</v>
      </c>
      <c r="AU101" s="158" t="s">
        <v>42</v>
      </c>
      <c r="AV101" s="10" t="s">
        <v>40</v>
      </c>
      <c r="AW101" s="10" t="s">
        <v>18</v>
      </c>
      <c r="AX101" s="10" t="s">
        <v>39</v>
      </c>
      <c r="AY101" s="158" t="s">
        <v>82</v>
      </c>
    </row>
    <row r="102" spans="1:65" s="8" customFormat="1" x14ac:dyDescent="0.2">
      <c r="B102" s="126"/>
      <c r="C102" s="127"/>
      <c r="D102" s="128" t="s">
        <v>92</v>
      </c>
      <c r="E102" s="129" t="s">
        <v>6</v>
      </c>
      <c r="F102" s="130" t="s">
        <v>101</v>
      </c>
      <c r="G102" s="127"/>
      <c r="H102" s="131">
        <v>1.5</v>
      </c>
      <c r="I102" s="132"/>
      <c r="J102" s="127"/>
      <c r="K102" s="127"/>
      <c r="L102" s="133"/>
      <c r="M102" s="134"/>
      <c r="N102" s="135"/>
      <c r="O102" s="135"/>
      <c r="P102" s="135"/>
      <c r="Q102" s="135"/>
      <c r="R102" s="135"/>
      <c r="S102" s="135"/>
      <c r="T102" s="136"/>
      <c r="AT102" s="137" t="s">
        <v>92</v>
      </c>
      <c r="AU102" s="137" t="s">
        <v>42</v>
      </c>
      <c r="AV102" s="8" t="s">
        <v>42</v>
      </c>
      <c r="AW102" s="8" t="s">
        <v>18</v>
      </c>
      <c r="AX102" s="8" t="s">
        <v>39</v>
      </c>
      <c r="AY102" s="137" t="s">
        <v>82</v>
      </c>
    </row>
    <row r="103" spans="1:65" s="9" customFormat="1" x14ac:dyDescent="0.2">
      <c r="B103" s="138"/>
      <c r="C103" s="139"/>
      <c r="D103" s="128" t="s">
        <v>92</v>
      </c>
      <c r="E103" s="140" t="s">
        <v>6</v>
      </c>
      <c r="F103" s="141" t="s">
        <v>94</v>
      </c>
      <c r="G103" s="139"/>
      <c r="H103" s="142">
        <v>1.5</v>
      </c>
      <c r="I103" s="143"/>
      <c r="J103" s="139"/>
      <c r="K103" s="139"/>
      <c r="L103" s="144"/>
      <c r="M103" s="145"/>
      <c r="N103" s="146"/>
      <c r="O103" s="146"/>
      <c r="P103" s="146"/>
      <c r="Q103" s="146"/>
      <c r="R103" s="146"/>
      <c r="S103" s="146"/>
      <c r="T103" s="147"/>
      <c r="AT103" s="148" t="s">
        <v>92</v>
      </c>
      <c r="AU103" s="148" t="s">
        <v>42</v>
      </c>
      <c r="AV103" s="9" t="s">
        <v>46</v>
      </c>
      <c r="AW103" s="9" t="s">
        <v>18</v>
      </c>
      <c r="AX103" s="9" t="s">
        <v>40</v>
      </c>
      <c r="AY103" s="148" t="s">
        <v>82</v>
      </c>
    </row>
    <row r="104" spans="1:65" s="2" customFormat="1" ht="37.9" customHeight="1" x14ac:dyDescent="0.2">
      <c r="A104" s="18"/>
      <c r="B104" s="19"/>
      <c r="C104" s="159" t="s">
        <v>44</v>
      </c>
      <c r="D104" s="159" t="s">
        <v>102</v>
      </c>
      <c r="E104" s="160" t="s">
        <v>103</v>
      </c>
      <c r="F104" s="161" t="s">
        <v>104</v>
      </c>
      <c r="G104" s="162" t="s">
        <v>97</v>
      </c>
      <c r="H104" s="163">
        <v>1.65</v>
      </c>
      <c r="I104" s="164"/>
      <c r="J104" s="165">
        <f>ROUND(I104*H104,2)</f>
        <v>0</v>
      </c>
      <c r="K104" s="161" t="s">
        <v>88</v>
      </c>
      <c r="L104" s="166"/>
      <c r="M104" s="167" t="s">
        <v>6</v>
      </c>
      <c r="N104" s="168" t="s">
        <v>26</v>
      </c>
      <c r="O104" s="27"/>
      <c r="P104" s="117">
        <f>O104*H104</f>
        <v>0</v>
      </c>
      <c r="Q104" s="117">
        <v>1.03E-2</v>
      </c>
      <c r="R104" s="117">
        <f>Q104*H104</f>
        <v>1.6995E-2</v>
      </c>
      <c r="S104" s="117">
        <v>0</v>
      </c>
      <c r="T104" s="118">
        <f>S104*H104</f>
        <v>0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R104" s="119" t="s">
        <v>105</v>
      </c>
      <c r="AT104" s="119" t="s">
        <v>102</v>
      </c>
      <c r="AU104" s="119" t="s">
        <v>42</v>
      </c>
      <c r="AY104" s="11" t="s">
        <v>82</v>
      </c>
      <c r="BE104" s="120">
        <f>IF(N104="základní",J104,0)</f>
        <v>0</v>
      </c>
      <c r="BF104" s="120">
        <f>IF(N104="snížená",J104,0)</f>
        <v>0</v>
      </c>
      <c r="BG104" s="120">
        <f>IF(N104="zákl. přenesená",J104,0)</f>
        <v>0</v>
      </c>
      <c r="BH104" s="120">
        <f>IF(N104="sníž. přenesená",J104,0)</f>
        <v>0</v>
      </c>
      <c r="BI104" s="120">
        <f>IF(N104="nulová",J104,0)</f>
        <v>0</v>
      </c>
      <c r="BJ104" s="11" t="s">
        <v>40</v>
      </c>
      <c r="BK104" s="120">
        <f>ROUND(I104*H104,2)</f>
        <v>0</v>
      </c>
      <c r="BL104" s="11" t="s">
        <v>46</v>
      </c>
      <c r="BM104" s="119" t="s">
        <v>106</v>
      </c>
    </row>
    <row r="105" spans="1:65" s="10" customFormat="1" x14ac:dyDescent="0.2">
      <c r="B105" s="149"/>
      <c r="C105" s="150"/>
      <c r="D105" s="128" t="s">
        <v>92</v>
      </c>
      <c r="E105" s="151" t="s">
        <v>6</v>
      </c>
      <c r="F105" s="152" t="s">
        <v>107</v>
      </c>
      <c r="G105" s="150"/>
      <c r="H105" s="151" t="s">
        <v>6</v>
      </c>
      <c r="I105" s="153"/>
      <c r="J105" s="150"/>
      <c r="K105" s="150"/>
      <c r="L105" s="154"/>
      <c r="M105" s="155"/>
      <c r="N105" s="156"/>
      <c r="O105" s="156"/>
      <c r="P105" s="156"/>
      <c r="Q105" s="156"/>
      <c r="R105" s="156"/>
      <c r="S105" s="156"/>
      <c r="T105" s="157"/>
      <c r="AT105" s="158" t="s">
        <v>92</v>
      </c>
      <c r="AU105" s="158" t="s">
        <v>42</v>
      </c>
      <c r="AV105" s="10" t="s">
        <v>40</v>
      </c>
      <c r="AW105" s="10" t="s">
        <v>18</v>
      </c>
      <c r="AX105" s="10" t="s">
        <v>39</v>
      </c>
      <c r="AY105" s="158" t="s">
        <v>82</v>
      </c>
    </row>
    <row r="106" spans="1:65" s="8" customFormat="1" x14ac:dyDescent="0.2">
      <c r="B106" s="126"/>
      <c r="C106" s="127"/>
      <c r="D106" s="128" t="s">
        <v>92</v>
      </c>
      <c r="E106" s="129" t="s">
        <v>6</v>
      </c>
      <c r="F106" s="130" t="s">
        <v>108</v>
      </c>
      <c r="G106" s="127"/>
      <c r="H106" s="131">
        <v>1.5</v>
      </c>
      <c r="I106" s="132"/>
      <c r="J106" s="127"/>
      <c r="K106" s="127"/>
      <c r="L106" s="133"/>
      <c r="M106" s="134"/>
      <c r="N106" s="135"/>
      <c r="O106" s="135"/>
      <c r="P106" s="135"/>
      <c r="Q106" s="135"/>
      <c r="R106" s="135"/>
      <c r="S106" s="135"/>
      <c r="T106" s="136"/>
      <c r="AT106" s="137" t="s">
        <v>92</v>
      </c>
      <c r="AU106" s="137" t="s">
        <v>42</v>
      </c>
      <c r="AV106" s="8" t="s">
        <v>42</v>
      </c>
      <c r="AW106" s="8" t="s">
        <v>18</v>
      </c>
      <c r="AX106" s="8" t="s">
        <v>39</v>
      </c>
      <c r="AY106" s="137" t="s">
        <v>82</v>
      </c>
    </row>
    <row r="107" spans="1:65" s="9" customFormat="1" x14ac:dyDescent="0.2">
      <c r="B107" s="138"/>
      <c r="C107" s="139"/>
      <c r="D107" s="128" t="s">
        <v>92</v>
      </c>
      <c r="E107" s="140" t="s">
        <v>6</v>
      </c>
      <c r="F107" s="141" t="s">
        <v>94</v>
      </c>
      <c r="G107" s="139"/>
      <c r="H107" s="142">
        <v>1.5</v>
      </c>
      <c r="I107" s="143"/>
      <c r="J107" s="139"/>
      <c r="K107" s="139"/>
      <c r="L107" s="144"/>
      <c r="M107" s="145"/>
      <c r="N107" s="146"/>
      <c r="O107" s="146"/>
      <c r="P107" s="146"/>
      <c r="Q107" s="146"/>
      <c r="R107" s="146"/>
      <c r="S107" s="146"/>
      <c r="T107" s="147"/>
      <c r="AT107" s="148" t="s">
        <v>92</v>
      </c>
      <c r="AU107" s="148" t="s">
        <v>42</v>
      </c>
      <c r="AV107" s="9" t="s">
        <v>46</v>
      </c>
      <c r="AW107" s="9" t="s">
        <v>18</v>
      </c>
      <c r="AX107" s="9" t="s">
        <v>40</v>
      </c>
      <c r="AY107" s="148" t="s">
        <v>82</v>
      </c>
    </row>
    <row r="108" spans="1:65" s="8" customFormat="1" x14ac:dyDescent="0.2">
      <c r="B108" s="126"/>
      <c r="C108" s="127"/>
      <c r="D108" s="128" t="s">
        <v>92</v>
      </c>
      <c r="E108" s="127"/>
      <c r="F108" s="130" t="s">
        <v>109</v>
      </c>
      <c r="G108" s="127"/>
      <c r="H108" s="131">
        <v>1.65</v>
      </c>
      <c r="I108" s="132"/>
      <c r="J108" s="127"/>
      <c r="K108" s="127"/>
      <c r="L108" s="133"/>
      <c r="M108" s="134"/>
      <c r="N108" s="135"/>
      <c r="O108" s="135"/>
      <c r="P108" s="135"/>
      <c r="Q108" s="135"/>
      <c r="R108" s="135"/>
      <c r="S108" s="135"/>
      <c r="T108" s="136"/>
      <c r="AT108" s="137" t="s">
        <v>92</v>
      </c>
      <c r="AU108" s="137" t="s">
        <v>42</v>
      </c>
      <c r="AV108" s="8" t="s">
        <v>42</v>
      </c>
      <c r="AW108" s="8" t="s">
        <v>0</v>
      </c>
      <c r="AX108" s="8" t="s">
        <v>40</v>
      </c>
      <c r="AY108" s="137" t="s">
        <v>82</v>
      </c>
    </row>
    <row r="109" spans="1:65" s="2" customFormat="1" ht="24.2" customHeight="1" x14ac:dyDescent="0.2">
      <c r="A109" s="18"/>
      <c r="B109" s="19"/>
      <c r="C109" s="108" t="s">
        <v>46</v>
      </c>
      <c r="D109" s="108" t="s">
        <v>84</v>
      </c>
      <c r="E109" s="109" t="s">
        <v>110</v>
      </c>
      <c r="F109" s="110" t="s">
        <v>111</v>
      </c>
      <c r="G109" s="111" t="s">
        <v>112</v>
      </c>
      <c r="H109" s="112">
        <v>1</v>
      </c>
      <c r="I109" s="113"/>
      <c r="J109" s="114">
        <f>ROUND(I109*H109,2)</f>
        <v>0</v>
      </c>
      <c r="K109" s="110" t="s">
        <v>6</v>
      </c>
      <c r="L109" s="21"/>
      <c r="M109" s="115" t="s">
        <v>6</v>
      </c>
      <c r="N109" s="116" t="s">
        <v>26</v>
      </c>
      <c r="O109" s="27"/>
      <c r="P109" s="117">
        <f>O109*H109</f>
        <v>0</v>
      </c>
      <c r="Q109" s="117">
        <v>0</v>
      </c>
      <c r="R109" s="117">
        <f>Q109*H109</f>
        <v>0</v>
      </c>
      <c r="S109" s="117">
        <v>0</v>
      </c>
      <c r="T109" s="118">
        <f>S109*H109</f>
        <v>0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R109" s="119" t="s">
        <v>46</v>
      </c>
      <c r="AT109" s="119" t="s">
        <v>84</v>
      </c>
      <c r="AU109" s="119" t="s">
        <v>42</v>
      </c>
      <c r="AY109" s="11" t="s">
        <v>82</v>
      </c>
      <c r="BE109" s="120">
        <f>IF(N109="základní",J109,0)</f>
        <v>0</v>
      </c>
      <c r="BF109" s="120">
        <f>IF(N109="snížená",J109,0)</f>
        <v>0</v>
      </c>
      <c r="BG109" s="120">
        <f>IF(N109="zákl. přenesená",J109,0)</f>
        <v>0</v>
      </c>
      <c r="BH109" s="120">
        <f>IF(N109="sníž. přenesená",J109,0)</f>
        <v>0</v>
      </c>
      <c r="BI109" s="120">
        <f>IF(N109="nulová",J109,0)</f>
        <v>0</v>
      </c>
      <c r="BJ109" s="11" t="s">
        <v>40</v>
      </c>
      <c r="BK109" s="120">
        <f>ROUND(I109*H109,2)</f>
        <v>0</v>
      </c>
      <c r="BL109" s="11" t="s">
        <v>46</v>
      </c>
      <c r="BM109" s="119" t="s">
        <v>113</v>
      </c>
    </row>
    <row r="110" spans="1:65" s="2" customFormat="1" ht="37.9" customHeight="1" x14ac:dyDescent="0.2">
      <c r="A110" s="18"/>
      <c r="B110" s="19"/>
      <c r="C110" s="108" t="s">
        <v>114</v>
      </c>
      <c r="D110" s="108" t="s">
        <v>84</v>
      </c>
      <c r="E110" s="109" t="s">
        <v>115</v>
      </c>
      <c r="F110" s="110" t="s">
        <v>116</v>
      </c>
      <c r="G110" s="111" t="s">
        <v>97</v>
      </c>
      <c r="H110" s="112">
        <v>5.07</v>
      </c>
      <c r="I110" s="113"/>
      <c r="J110" s="114">
        <f>ROUND(I110*H110,2)</f>
        <v>0</v>
      </c>
      <c r="K110" s="110" t="s">
        <v>88</v>
      </c>
      <c r="L110" s="21"/>
      <c r="M110" s="115" t="s">
        <v>6</v>
      </c>
      <c r="N110" s="116" t="s">
        <v>26</v>
      </c>
      <c r="O110" s="27"/>
      <c r="P110" s="117">
        <f>O110*H110</f>
        <v>0</v>
      </c>
      <c r="Q110" s="117">
        <v>0.45432</v>
      </c>
      <c r="R110" s="117">
        <f>Q110*H110</f>
        <v>2.3034024</v>
      </c>
      <c r="S110" s="117">
        <v>0</v>
      </c>
      <c r="T110" s="118">
        <f>S110*H110</f>
        <v>0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R110" s="119" t="s">
        <v>46</v>
      </c>
      <c r="AT110" s="119" t="s">
        <v>84</v>
      </c>
      <c r="AU110" s="119" t="s">
        <v>42</v>
      </c>
      <c r="AY110" s="11" t="s">
        <v>82</v>
      </c>
      <c r="BE110" s="120">
        <f>IF(N110="základní",J110,0)</f>
        <v>0</v>
      </c>
      <c r="BF110" s="120">
        <f>IF(N110="snížená",J110,0)</f>
        <v>0</v>
      </c>
      <c r="BG110" s="120">
        <f>IF(N110="zákl. přenesená",J110,0)</f>
        <v>0</v>
      </c>
      <c r="BH110" s="120">
        <f>IF(N110="sníž. přenesená",J110,0)</f>
        <v>0</v>
      </c>
      <c r="BI110" s="120">
        <f>IF(N110="nulová",J110,0)</f>
        <v>0</v>
      </c>
      <c r="BJ110" s="11" t="s">
        <v>40</v>
      </c>
      <c r="BK110" s="120">
        <f>ROUND(I110*H110,2)</f>
        <v>0</v>
      </c>
      <c r="BL110" s="11" t="s">
        <v>46</v>
      </c>
      <c r="BM110" s="119" t="s">
        <v>117</v>
      </c>
    </row>
    <row r="111" spans="1:65" s="2" customFormat="1" x14ac:dyDescent="0.2">
      <c r="A111" s="18"/>
      <c r="B111" s="19"/>
      <c r="C111" s="20"/>
      <c r="D111" s="121" t="s">
        <v>90</v>
      </c>
      <c r="E111" s="20"/>
      <c r="F111" s="122" t="s">
        <v>118</v>
      </c>
      <c r="G111" s="20"/>
      <c r="H111" s="20"/>
      <c r="I111" s="123"/>
      <c r="J111" s="20"/>
      <c r="K111" s="20"/>
      <c r="L111" s="21"/>
      <c r="M111" s="124"/>
      <c r="N111" s="125"/>
      <c r="O111" s="27"/>
      <c r="P111" s="27"/>
      <c r="Q111" s="27"/>
      <c r="R111" s="27"/>
      <c r="S111" s="27"/>
      <c r="T111" s="2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T111" s="11" t="s">
        <v>90</v>
      </c>
      <c r="AU111" s="11" t="s">
        <v>42</v>
      </c>
    </row>
    <row r="112" spans="1:65" s="8" customFormat="1" x14ac:dyDescent="0.2">
      <c r="B112" s="126"/>
      <c r="C112" s="127"/>
      <c r="D112" s="128" t="s">
        <v>92</v>
      </c>
      <c r="E112" s="129" t="s">
        <v>6</v>
      </c>
      <c r="F112" s="130" t="s">
        <v>119</v>
      </c>
      <c r="G112" s="127"/>
      <c r="H112" s="131">
        <v>3.15</v>
      </c>
      <c r="I112" s="132"/>
      <c r="J112" s="127"/>
      <c r="K112" s="127"/>
      <c r="L112" s="133"/>
      <c r="M112" s="134"/>
      <c r="N112" s="135"/>
      <c r="O112" s="135"/>
      <c r="P112" s="135"/>
      <c r="Q112" s="135"/>
      <c r="R112" s="135"/>
      <c r="S112" s="135"/>
      <c r="T112" s="136"/>
      <c r="AT112" s="137" t="s">
        <v>92</v>
      </c>
      <c r="AU112" s="137" t="s">
        <v>42</v>
      </c>
      <c r="AV112" s="8" t="s">
        <v>42</v>
      </c>
      <c r="AW112" s="8" t="s">
        <v>18</v>
      </c>
      <c r="AX112" s="8" t="s">
        <v>39</v>
      </c>
      <c r="AY112" s="137" t="s">
        <v>82</v>
      </c>
    </row>
    <row r="113" spans="1:65" s="8" customFormat="1" x14ac:dyDescent="0.2">
      <c r="B113" s="126"/>
      <c r="C113" s="127"/>
      <c r="D113" s="128" t="s">
        <v>92</v>
      </c>
      <c r="E113" s="129" t="s">
        <v>6</v>
      </c>
      <c r="F113" s="130" t="s">
        <v>120</v>
      </c>
      <c r="G113" s="127"/>
      <c r="H113" s="131">
        <v>1.92</v>
      </c>
      <c r="I113" s="132"/>
      <c r="J113" s="127"/>
      <c r="K113" s="127"/>
      <c r="L113" s="133"/>
      <c r="M113" s="134"/>
      <c r="N113" s="135"/>
      <c r="O113" s="135"/>
      <c r="P113" s="135"/>
      <c r="Q113" s="135"/>
      <c r="R113" s="135"/>
      <c r="S113" s="135"/>
      <c r="T113" s="136"/>
      <c r="AT113" s="137" t="s">
        <v>92</v>
      </c>
      <c r="AU113" s="137" t="s">
        <v>42</v>
      </c>
      <c r="AV113" s="8" t="s">
        <v>42</v>
      </c>
      <c r="AW113" s="8" t="s">
        <v>18</v>
      </c>
      <c r="AX113" s="8" t="s">
        <v>39</v>
      </c>
      <c r="AY113" s="137" t="s">
        <v>82</v>
      </c>
    </row>
    <row r="114" spans="1:65" s="9" customFormat="1" x14ac:dyDescent="0.2">
      <c r="B114" s="138"/>
      <c r="C114" s="139"/>
      <c r="D114" s="128" t="s">
        <v>92</v>
      </c>
      <c r="E114" s="140" t="s">
        <v>6</v>
      </c>
      <c r="F114" s="141" t="s">
        <v>94</v>
      </c>
      <c r="G114" s="139"/>
      <c r="H114" s="142">
        <v>5.07</v>
      </c>
      <c r="I114" s="143"/>
      <c r="J114" s="139"/>
      <c r="K114" s="139"/>
      <c r="L114" s="144"/>
      <c r="M114" s="145"/>
      <c r="N114" s="146"/>
      <c r="O114" s="146"/>
      <c r="P114" s="146"/>
      <c r="Q114" s="146"/>
      <c r="R114" s="146"/>
      <c r="S114" s="146"/>
      <c r="T114" s="147"/>
      <c r="AT114" s="148" t="s">
        <v>92</v>
      </c>
      <c r="AU114" s="148" t="s">
        <v>42</v>
      </c>
      <c r="AV114" s="9" t="s">
        <v>46</v>
      </c>
      <c r="AW114" s="9" t="s">
        <v>18</v>
      </c>
      <c r="AX114" s="9" t="s">
        <v>40</v>
      </c>
      <c r="AY114" s="148" t="s">
        <v>82</v>
      </c>
    </row>
    <row r="115" spans="1:65" s="7" customFormat="1" ht="22.9" customHeight="1" x14ac:dyDescent="0.2">
      <c r="B115" s="92"/>
      <c r="C115" s="93"/>
      <c r="D115" s="94" t="s">
        <v>38</v>
      </c>
      <c r="E115" s="106" t="s">
        <v>121</v>
      </c>
      <c r="F115" s="106" t="s">
        <v>122</v>
      </c>
      <c r="G115" s="93"/>
      <c r="H115" s="93"/>
      <c r="I115" s="96"/>
      <c r="J115" s="107">
        <f>BK115</f>
        <v>0</v>
      </c>
      <c r="K115" s="93"/>
      <c r="L115" s="98"/>
      <c r="M115" s="99"/>
      <c r="N115" s="100"/>
      <c r="O115" s="100"/>
      <c r="P115" s="101">
        <f>SUM(P116:P183)</f>
        <v>0</v>
      </c>
      <c r="Q115" s="100"/>
      <c r="R115" s="101">
        <f>SUM(R116:R183)</f>
        <v>8.8459742400000003</v>
      </c>
      <c r="S115" s="100"/>
      <c r="T115" s="102">
        <f>SUM(T116:T183)</f>
        <v>0</v>
      </c>
      <c r="AR115" s="103" t="s">
        <v>40</v>
      </c>
      <c r="AT115" s="104" t="s">
        <v>38</v>
      </c>
      <c r="AU115" s="104" t="s">
        <v>40</v>
      </c>
      <c r="AY115" s="103" t="s">
        <v>82</v>
      </c>
      <c r="BK115" s="105">
        <f>SUM(BK116:BK183)</f>
        <v>0</v>
      </c>
    </row>
    <row r="116" spans="1:65" s="2" customFormat="1" ht="37.9" customHeight="1" x14ac:dyDescent="0.2">
      <c r="A116" s="18"/>
      <c r="B116" s="19"/>
      <c r="C116" s="108" t="s">
        <v>121</v>
      </c>
      <c r="D116" s="108" t="s">
        <v>84</v>
      </c>
      <c r="E116" s="109" t="s">
        <v>123</v>
      </c>
      <c r="F116" s="110" t="s">
        <v>124</v>
      </c>
      <c r="G116" s="111" t="s">
        <v>97</v>
      </c>
      <c r="H116" s="112">
        <v>61.35</v>
      </c>
      <c r="I116" s="113"/>
      <c r="J116" s="114">
        <f>ROUND(I116*H116,2)</f>
        <v>0</v>
      </c>
      <c r="K116" s="110" t="s">
        <v>88</v>
      </c>
      <c r="L116" s="21"/>
      <c r="M116" s="115" t="s">
        <v>6</v>
      </c>
      <c r="N116" s="116" t="s">
        <v>26</v>
      </c>
      <c r="O116" s="27"/>
      <c r="P116" s="117">
        <f>O116*H116</f>
        <v>0</v>
      </c>
      <c r="Q116" s="117">
        <v>7.3499999999999998E-3</v>
      </c>
      <c r="R116" s="117">
        <f>Q116*H116</f>
        <v>0.4509225</v>
      </c>
      <c r="S116" s="117">
        <v>0</v>
      </c>
      <c r="T116" s="118">
        <f>S116*H116</f>
        <v>0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R116" s="119" t="s">
        <v>46</v>
      </c>
      <c r="AT116" s="119" t="s">
        <v>84</v>
      </c>
      <c r="AU116" s="119" t="s">
        <v>42</v>
      </c>
      <c r="AY116" s="11" t="s">
        <v>82</v>
      </c>
      <c r="BE116" s="120">
        <f>IF(N116="základní",J116,0)</f>
        <v>0</v>
      </c>
      <c r="BF116" s="120">
        <f>IF(N116="snížená",J116,0)</f>
        <v>0</v>
      </c>
      <c r="BG116" s="120">
        <f>IF(N116="zákl. přenesená",J116,0)</f>
        <v>0</v>
      </c>
      <c r="BH116" s="120">
        <f>IF(N116="sníž. přenesená",J116,0)</f>
        <v>0</v>
      </c>
      <c r="BI116" s="120">
        <f>IF(N116="nulová",J116,0)</f>
        <v>0</v>
      </c>
      <c r="BJ116" s="11" t="s">
        <v>40</v>
      </c>
      <c r="BK116" s="120">
        <f>ROUND(I116*H116,2)</f>
        <v>0</v>
      </c>
      <c r="BL116" s="11" t="s">
        <v>46</v>
      </c>
      <c r="BM116" s="119" t="s">
        <v>125</v>
      </c>
    </row>
    <row r="117" spans="1:65" s="2" customFormat="1" x14ac:dyDescent="0.2">
      <c r="A117" s="18"/>
      <c r="B117" s="19"/>
      <c r="C117" s="20"/>
      <c r="D117" s="121" t="s">
        <v>90</v>
      </c>
      <c r="E117" s="20"/>
      <c r="F117" s="122" t="s">
        <v>126</v>
      </c>
      <c r="G117" s="20"/>
      <c r="H117" s="20"/>
      <c r="I117" s="123"/>
      <c r="J117" s="20"/>
      <c r="K117" s="20"/>
      <c r="L117" s="21"/>
      <c r="M117" s="124"/>
      <c r="N117" s="125"/>
      <c r="O117" s="27"/>
      <c r="P117" s="27"/>
      <c r="Q117" s="27"/>
      <c r="R117" s="27"/>
      <c r="S117" s="27"/>
      <c r="T117" s="2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T117" s="11" t="s">
        <v>90</v>
      </c>
      <c r="AU117" s="11" t="s">
        <v>42</v>
      </c>
    </row>
    <row r="118" spans="1:65" s="8" customFormat="1" x14ac:dyDescent="0.2">
      <c r="B118" s="126"/>
      <c r="C118" s="127"/>
      <c r="D118" s="128" t="s">
        <v>92</v>
      </c>
      <c r="E118" s="129" t="s">
        <v>6</v>
      </c>
      <c r="F118" s="130" t="s">
        <v>127</v>
      </c>
      <c r="G118" s="127"/>
      <c r="H118" s="131">
        <v>5.85</v>
      </c>
      <c r="I118" s="132"/>
      <c r="J118" s="127"/>
      <c r="K118" s="127"/>
      <c r="L118" s="133"/>
      <c r="M118" s="134"/>
      <c r="N118" s="135"/>
      <c r="O118" s="135"/>
      <c r="P118" s="135"/>
      <c r="Q118" s="135"/>
      <c r="R118" s="135"/>
      <c r="S118" s="135"/>
      <c r="T118" s="136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39</v>
      </c>
      <c r="AY118" s="137" t="s">
        <v>82</v>
      </c>
    </row>
    <row r="119" spans="1:65" s="8" customFormat="1" x14ac:dyDescent="0.2">
      <c r="B119" s="126"/>
      <c r="C119" s="127"/>
      <c r="D119" s="128" t="s">
        <v>92</v>
      </c>
      <c r="E119" s="129" t="s">
        <v>6</v>
      </c>
      <c r="F119" s="130" t="s">
        <v>128</v>
      </c>
      <c r="G119" s="127"/>
      <c r="H119" s="131">
        <v>4.5</v>
      </c>
      <c r="I119" s="132"/>
      <c r="J119" s="127"/>
      <c r="K119" s="127"/>
      <c r="L119" s="133"/>
      <c r="M119" s="134"/>
      <c r="N119" s="135"/>
      <c r="O119" s="135"/>
      <c r="P119" s="135"/>
      <c r="Q119" s="135"/>
      <c r="R119" s="135"/>
      <c r="S119" s="135"/>
      <c r="T119" s="136"/>
      <c r="AT119" s="137" t="s">
        <v>92</v>
      </c>
      <c r="AU119" s="137" t="s">
        <v>42</v>
      </c>
      <c r="AV119" s="8" t="s">
        <v>42</v>
      </c>
      <c r="AW119" s="8" t="s">
        <v>18</v>
      </c>
      <c r="AX119" s="8" t="s">
        <v>39</v>
      </c>
      <c r="AY119" s="137" t="s">
        <v>82</v>
      </c>
    </row>
    <row r="120" spans="1:65" s="10" customFormat="1" x14ac:dyDescent="0.2">
      <c r="B120" s="149"/>
      <c r="C120" s="150"/>
      <c r="D120" s="128" t="s">
        <v>92</v>
      </c>
      <c r="E120" s="151" t="s">
        <v>6</v>
      </c>
      <c r="F120" s="152" t="s">
        <v>129</v>
      </c>
      <c r="G120" s="150"/>
      <c r="H120" s="151" t="s">
        <v>6</v>
      </c>
      <c r="I120" s="153"/>
      <c r="J120" s="150"/>
      <c r="K120" s="150"/>
      <c r="L120" s="154"/>
      <c r="M120" s="155"/>
      <c r="N120" s="156"/>
      <c r="O120" s="156"/>
      <c r="P120" s="156"/>
      <c r="Q120" s="156"/>
      <c r="R120" s="156"/>
      <c r="S120" s="156"/>
      <c r="T120" s="157"/>
      <c r="AT120" s="158" t="s">
        <v>92</v>
      </c>
      <c r="AU120" s="158" t="s">
        <v>42</v>
      </c>
      <c r="AV120" s="10" t="s">
        <v>40</v>
      </c>
      <c r="AW120" s="10" t="s">
        <v>18</v>
      </c>
      <c r="AX120" s="10" t="s">
        <v>39</v>
      </c>
      <c r="AY120" s="158" t="s">
        <v>82</v>
      </c>
    </row>
    <row r="121" spans="1:65" s="8" customFormat="1" x14ac:dyDescent="0.2">
      <c r="B121" s="126"/>
      <c r="C121" s="127"/>
      <c r="D121" s="128" t="s">
        <v>92</v>
      </c>
      <c r="E121" s="129" t="s">
        <v>6</v>
      </c>
      <c r="F121" s="130" t="s">
        <v>130</v>
      </c>
      <c r="G121" s="127"/>
      <c r="H121" s="131">
        <v>31</v>
      </c>
      <c r="I121" s="132"/>
      <c r="J121" s="127"/>
      <c r="K121" s="127"/>
      <c r="L121" s="133"/>
      <c r="M121" s="134"/>
      <c r="N121" s="135"/>
      <c r="O121" s="135"/>
      <c r="P121" s="135"/>
      <c r="Q121" s="135"/>
      <c r="R121" s="135"/>
      <c r="S121" s="135"/>
      <c r="T121" s="136"/>
      <c r="AT121" s="137" t="s">
        <v>92</v>
      </c>
      <c r="AU121" s="137" t="s">
        <v>42</v>
      </c>
      <c r="AV121" s="8" t="s">
        <v>42</v>
      </c>
      <c r="AW121" s="8" t="s">
        <v>18</v>
      </c>
      <c r="AX121" s="8" t="s">
        <v>39</v>
      </c>
      <c r="AY121" s="137" t="s">
        <v>82</v>
      </c>
    </row>
    <row r="122" spans="1:65" s="8" customFormat="1" x14ac:dyDescent="0.2">
      <c r="B122" s="126"/>
      <c r="C122" s="127"/>
      <c r="D122" s="128" t="s">
        <v>92</v>
      </c>
      <c r="E122" s="129" t="s">
        <v>6</v>
      </c>
      <c r="F122" s="130" t="s">
        <v>131</v>
      </c>
      <c r="G122" s="127"/>
      <c r="H122" s="131">
        <v>20</v>
      </c>
      <c r="I122" s="132"/>
      <c r="J122" s="127"/>
      <c r="K122" s="127"/>
      <c r="L122" s="133"/>
      <c r="M122" s="134"/>
      <c r="N122" s="135"/>
      <c r="O122" s="135"/>
      <c r="P122" s="135"/>
      <c r="Q122" s="135"/>
      <c r="R122" s="135"/>
      <c r="S122" s="135"/>
      <c r="T122" s="136"/>
      <c r="AT122" s="137" t="s">
        <v>92</v>
      </c>
      <c r="AU122" s="137" t="s">
        <v>42</v>
      </c>
      <c r="AV122" s="8" t="s">
        <v>42</v>
      </c>
      <c r="AW122" s="8" t="s">
        <v>18</v>
      </c>
      <c r="AX122" s="8" t="s">
        <v>39</v>
      </c>
      <c r="AY122" s="137" t="s">
        <v>82</v>
      </c>
    </row>
    <row r="123" spans="1:65" s="9" customFormat="1" x14ac:dyDescent="0.2">
      <c r="B123" s="138"/>
      <c r="C123" s="139"/>
      <c r="D123" s="128" t="s">
        <v>92</v>
      </c>
      <c r="E123" s="140" t="s">
        <v>6</v>
      </c>
      <c r="F123" s="141" t="s">
        <v>94</v>
      </c>
      <c r="G123" s="139"/>
      <c r="H123" s="142">
        <v>61.35</v>
      </c>
      <c r="I123" s="143"/>
      <c r="J123" s="139"/>
      <c r="K123" s="139"/>
      <c r="L123" s="144"/>
      <c r="M123" s="145"/>
      <c r="N123" s="146"/>
      <c r="O123" s="146"/>
      <c r="P123" s="146"/>
      <c r="Q123" s="146"/>
      <c r="R123" s="146"/>
      <c r="S123" s="146"/>
      <c r="T123" s="147"/>
      <c r="AT123" s="148" t="s">
        <v>92</v>
      </c>
      <c r="AU123" s="148" t="s">
        <v>42</v>
      </c>
      <c r="AV123" s="9" t="s">
        <v>46</v>
      </c>
      <c r="AW123" s="9" t="s">
        <v>18</v>
      </c>
      <c r="AX123" s="9" t="s">
        <v>40</v>
      </c>
      <c r="AY123" s="148" t="s">
        <v>82</v>
      </c>
    </row>
    <row r="124" spans="1:65" s="2" customFormat="1" ht="44.25" customHeight="1" x14ac:dyDescent="0.2">
      <c r="A124" s="18"/>
      <c r="B124" s="19"/>
      <c r="C124" s="108" t="s">
        <v>132</v>
      </c>
      <c r="D124" s="108" t="s">
        <v>84</v>
      </c>
      <c r="E124" s="109" t="s">
        <v>133</v>
      </c>
      <c r="F124" s="110" t="s">
        <v>134</v>
      </c>
      <c r="G124" s="111" t="s">
        <v>97</v>
      </c>
      <c r="H124" s="112">
        <v>51</v>
      </c>
      <c r="I124" s="113"/>
      <c r="J124" s="114">
        <f>ROUND(I124*H124,2)</f>
        <v>0</v>
      </c>
      <c r="K124" s="110" t="s">
        <v>88</v>
      </c>
      <c r="L124" s="21"/>
      <c r="M124" s="115" t="s">
        <v>6</v>
      </c>
      <c r="N124" s="116" t="s">
        <v>26</v>
      </c>
      <c r="O124" s="27"/>
      <c r="P124" s="117">
        <f>O124*H124</f>
        <v>0</v>
      </c>
      <c r="Q124" s="117">
        <v>1.8380000000000001E-2</v>
      </c>
      <c r="R124" s="117">
        <f>Q124*H124</f>
        <v>0.93737999999999999</v>
      </c>
      <c r="S124" s="117">
        <v>0</v>
      </c>
      <c r="T124" s="118">
        <f>S124*H124</f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R124" s="119" t="s">
        <v>46</v>
      </c>
      <c r="AT124" s="119" t="s">
        <v>84</v>
      </c>
      <c r="AU124" s="119" t="s">
        <v>42</v>
      </c>
      <c r="AY124" s="11" t="s">
        <v>82</v>
      </c>
      <c r="BE124" s="120">
        <f>IF(N124="základní",J124,0)</f>
        <v>0</v>
      </c>
      <c r="BF124" s="120">
        <f>IF(N124="snížená",J124,0)</f>
        <v>0</v>
      </c>
      <c r="BG124" s="120">
        <f>IF(N124="zákl. přenesená",J124,0)</f>
        <v>0</v>
      </c>
      <c r="BH124" s="120">
        <f>IF(N124="sníž. přenesená",J124,0)</f>
        <v>0</v>
      </c>
      <c r="BI124" s="120">
        <f>IF(N124="nulová",J124,0)</f>
        <v>0</v>
      </c>
      <c r="BJ124" s="11" t="s">
        <v>40</v>
      </c>
      <c r="BK124" s="120">
        <f>ROUND(I124*H124,2)</f>
        <v>0</v>
      </c>
      <c r="BL124" s="11" t="s">
        <v>46</v>
      </c>
      <c r="BM124" s="119" t="s">
        <v>135</v>
      </c>
    </row>
    <row r="125" spans="1:65" s="2" customFormat="1" x14ac:dyDescent="0.2">
      <c r="A125" s="18"/>
      <c r="B125" s="19"/>
      <c r="C125" s="20"/>
      <c r="D125" s="121" t="s">
        <v>90</v>
      </c>
      <c r="E125" s="20"/>
      <c r="F125" s="122" t="s">
        <v>136</v>
      </c>
      <c r="G125" s="20"/>
      <c r="H125" s="20"/>
      <c r="I125" s="123"/>
      <c r="J125" s="20"/>
      <c r="K125" s="20"/>
      <c r="L125" s="21"/>
      <c r="M125" s="124"/>
      <c r="N125" s="125"/>
      <c r="O125" s="27"/>
      <c r="P125" s="27"/>
      <c r="Q125" s="27"/>
      <c r="R125" s="27"/>
      <c r="S125" s="27"/>
      <c r="T125" s="2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T125" s="11" t="s">
        <v>90</v>
      </c>
      <c r="AU125" s="11" t="s">
        <v>42</v>
      </c>
    </row>
    <row r="126" spans="1:65" s="10" customFormat="1" x14ac:dyDescent="0.2">
      <c r="B126" s="149"/>
      <c r="C126" s="150"/>
      <c r="D126" s="128" t="s">
        <v>92</v>
      </c>
      <c r="E126" s="151" t="s">
        <v>6</v>
      </c>
      <c r="F126" s="152" t="s">
        <v>129</v>
      </c>
      <c r="G126" s="150"/>
      <c r="H126" s="151" t="s">
        <v>6</v>
      </c>
      <c r="I126" s="153"/>
      <c r="J126" s="150"/>
      <c r="K126" s="150"/>
      <c r="L126" s="154"/>
      <c r="M126" s="155"/>
      <c r="N126" s="156"/>
      <c r="O126" s="156"/>
      <c r="P126" s="156"/>
      <c r="Q126" s="156"/>
      <c r="R126" s="156"/>
      <c r="S126" s="156"/>
      <c r="T126" s="157"/>
      <c r="AT126" s="158" t="s">
        <v>92</v>
      </c>
      <c r="AU126" s="158" t="s">
        <v>42</v>
      </c>
      <c r="AV126" s="10" t="s">
        <v>40</v>
      </c>
      <c r="AW126" s="10" t="s">
        <v>18</v>
      </c>
      <c r="AX126" s="10" t="s">
        <v>39</v>
      </c>
      <c r="AY126" s="158" t="s">
        <v>82</v>
      </c>
    </row>
    <row r="127" spans="1:65" s="8" customFormat="1" x14ac:dyDescent="0.2">
      <c r="B127" s="126"/>
      <c r="C127" s="127"/>
      <c r="D127" s="128" t="s">
        <v>92</v>
      </c>
      <c r="E127" s="129" t="s">
        <v>6</v>
      </c>
      <c r="F127" s="130" t="s">
        <v>130</v>
      </c>
      <c r="G127" s="127"/>
      <c r="H127" s="131">
        <v>31</v>
      </c>
      <c r="I127" s="132"/>
      <c r="J127" s="127"/>
      <c r="K127" s="127"/>
      <c r="L127" s="133"/>
      <c r="M127" s="134"/>
      <c r="N127" s="135"/>
      <c r="O127" s="135"/>
      <c r="P127" s="135"/>
      <c r="Q127" s="135"/>
      <c r="R127" s="135"/>
      <c r="S127" s="135"/>
      <c r="T127" s="136"/>
      <c r="AT127" s="137" t="s">
        <v>92</v>
      </c>
      <c r="AU127" s="137" t="s">
        <v>42</v>
      </c>
      <c r="AV127" s="8" t="s">
        <v>42</v>
      </c>
      <c r="AW127" s="8" t="s">
        <v>18</v>
      </c>
      <c r="AX127" s="8" t="s">
        <v>39</v>
      </c>
      <c r="AY127" s="137" t="s">
        <v>82</v>
      </c>
    </row>
    <row r="128" spans="1:65" s="8" customFormat="1" x14ac:dyDescent="0.2">
      <c r="B128" s="126"/>
      <c r="C128" s="127"/>
      <c r="D128" s="128" t="s">
        <v>92</v>
      </c>
      <c r="E128" s="129" t="s">
        <v>6</v>
      </c>
      <c r="F128" s="130" t="s">
        <v>131</v>
      </c>
      <c r="G128" s="127"/>
      <c r="H128" s="131">
        <v>20</v>
      </c>
      <c r="I128" s="132"/>
      <c r="J128" s="127"/>
      <c r="K128" s="127"/>
      <c r="L128" s="133"/>
      <c r="M128" s="134"/>
      <c r="N128" s="135"/>
      <c r="O128" s="135"/>
      <c r="P128" s="135"/>
      <c r="Q128" s="135"/>
      <c r="R128" s="135"/>
      <c r="S128" s="135"/>
      <c r="T128" s="136"/>
      <c r="AT128" s="137" t="s">
        <v>92</v>
      </c>
      <c r="AU128" s="137" t="s">
        <v>42</v>
      </c>
      <c r="AV128" s="8" t="s">
        <v>42</v>
      </c>
      <c r="AW128" s="8" t="s">
        <v>18</v>
      </c>
      <c r="AX128" s="8" t="s">
        <v>39</v>
      </c>
      <c r="AY128" s="137" t="s">
        <v>82</v>
      </c>
    </row>
    <row r="129" spans="1:65" s="9" customFormat="1" x14ac:dyDescent="0.2">
      <c r="B129" s="138"/>
      <c r="C129" s="139"/>
      <c r="D129" s="128" t="s">
        <v>92</v>
      </c>
      <c r="E129" s="140" t="s">
        <v>6</v>
      </c>
      <c r="F129" s="141" t="s">
        <v>94</v>
      </c>
      <c r="G129" s="139"/>
      <c r="H129" s="142">
        <v>51</v>
      </c>
      <c r="I129" s="143"/>
      <c r="J129" s="139"/>
      <c r="K129" s="139"/>
      <c r="L129" s="144"/>
      <c r="M129" s="145"/>
      <c r="N129" s="146"/>
      <c r="O129" s="146"/>
      <c r="P129" s="146"/>
      <c r="Q129" s="146"/>
      <c r="R129" s="146"/>
      <c r="S129" s="146"/>
      <c r="T129" s="147"/>
      <c r="AT129" s="148" t="s">
        <v>92</v>
      </c>
      <c r="AU129" s="148" t="s">
        <v>42</v>
      </c>
      <c r="AV129" s="9" t="s">
        <v>46</v>
      </c>
      <c r="AW129" s="9" t="s">
        <v>18</v>
      </c>
      <c r="AX129" s="9" t="s">
        <v>40</v>
      </c>
      <c r="AY129" s="148" t="s">
        <v>82</v>
      </c>
    </row>
    <row r="130" spans="1:65" s="2" customFormat="1" ht="24.2" customHeight="1" x14ac:dyDescent="0.2">
      <c r="A130" s="18"/>
      <c r="B130" s="19"/>
      <c r="C130" s="108" t="s">
        <v>105</v>
      </c>
      <c r="D130" s="108" t="s">
        <v>84</v>
      </c>
      <c r="E130" s="109" t="s">
        <v>137</v>
      </c>
      <c r="F130" s="110" t="s">
        <v>138</v>
      </c>
      <c r="G130" s="111" t="s">
        <v>97</v>
      </c>
      <c r="H130" s="112">
        <v>4.5</v>
      </c>
      <c r="I130" s="113"/>
      <c r="J130" s="114">
        <f>ROUND(I130*H130,2)</f>
        <v>0</v>
      </c>
      <c r="K130" s="110" t="s">
        <v>88</v>
      </c>
      <c r="L130" s="21"/>
      <c r="M130" s="115" t="s">
        <v>6</v>
      </c>
      <c r="N130" s="116" t="s">
        <v>26</v>
      </c>
      <c r="O130" s="27"/>
      <c r="P130" s="117">
        <f>O130*H130</f>
        <v>0</v>
      </c>
      <c r="Q130" s="117">
        <v>3.3579999999999999E-2</v>
      </c>
      <c r="R130" s="117">
        <f>Q130*H130</f>
        <v>0.15110999999999999</v>
      </c>
      <c r="S130" s="117">
        <v>0</v>
      </c>
      <c r="T130" s="118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19" t="s">
        <v>46</v>
      </c>
      <c r="AT130" s="119" t="s">
        <v>84</v>
      </c>
      <c r="AU130" s="119" t="s">
        <v>42</v>
      </c>
      <c r="AY130" s="11" t="s">
        <v>82</v>
      </c>
      <c r="BE130" s="120">
        <f>IF(N130="základní",J130,0)</f>
        <v>0</v>
      </c>
      <c r="BF130" s="120">
        <f>IF(N130="snížená",J130,0)</f>
        <v>0</v>
      </c>
      <c r="BG130" s="120">
        <f>IF(N130="zákl. přenesená",J130,0)</f>
        <v>0</v>
      </c>
      <c r="BH130" s="120">
        <f>IF(N130="sníž. přenesená",J130,0)</f>
        <v>0</v>
      </c>
      <c r="BI130" s="120">
        <f>IF(N130="nulová",J130,0)</f>
        <v>0</v>
      </c>
      <c r="BJ130" s="11" t="s">
        <v>40</v>
      </c>
      <c r="BK130" s="120">
        <f>ROUND(I130*H130,2)</f>
        <v>0</v>
      </c>
      <c r="BL130" s="11" t="s">
        <v>46</v>
      </c>
      <c r="BM130" s="119" t="s">
        <v>139</v>
      </c>
    </row>
    <row r="131" spans="1:65" s="2" customFormat="1" x14ac:dyDescent="0.2">
      <c r="A131" s="18"/>
      <c r="B131" s="19"/>
      <c r="C131" s="20"/>
      <c r="D131" s="121" t="s">
        <v>90</v>
      </c>
      <c r="E131" s="20"/>
      <c r="F131" s="122" t="s">
        <v>140</v>
      </c>
      <c r="G131" s="20"/>
      <c r="H131" s="20"/>
      <c r="I131" s="123"/>
      <c r="J131" s="20"/>
      <c r="K131" s="20"/>
      <c r="L131" s="21"/>
      <c r="M131" s="124"/>
      <c r="N131" s="125"/>
      <c r="O131" s="27"/>
      <c r="P131" s="27"/>
      <c r="Q131" s="27"/>
      <c r="R131" s="27"/>
      <c r="S131" s="27"/>
      <c r="T131" s="2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T131" s="11" t="s">
        <v>90</v>
      </c>
      <c r="AU131" s="11" t="s">
        <v>42</v>
      </c>
    </row>
    <row r="132" spans="1:65" s="8" customFormat="1" x14ac:dyDescent="0.2">
      <c r="B132" s="126"/>
      <c r="C132" s="127"/>
      <c r="D132" s="128" t="s">
        <v>92</v>
      </c>
      <c r="E132" s="129" t="s">
        <v>6</v>
      </c>
      <c r="F132" s="130" t="s">
        <v>141</v>
      </c>
      <c r="G132" s="127"/>
      <c r="H132" s="131">
        <v>2.7</v>
      </c>
      <c r="I132" s="132"/>
      <c r="J132" s="127"/>
      <c r="K132" s="127"/>
      <c r="L132" s="133"/>
      <c r="M132" s="134"/>
      <c r="N132" s="135"/>
      <c r="O132" s="135"/>
      <c r="P132" s="135"/>
      <c r="Q132" s="135"/>
      <c r="R132" s="135"/>
      <c r="S132" s="135"/>
      <c r="T132" s="136"/>
      <c r="AT132" s="137" t="s">
        <v>92</v>
      </c>
      <c r="AU132" s="137" t="s">
        <v>42</v>
      </c>
      <c r="AV132" s="8" t="s">
        <v>42</v>
      </c>
      <c r="AW132" s="8" t="s">
        <v>18</v>
      </c>
      <c r="AX132" s="8" t="s">
        <v>39</v>
      </c>
      <c r="AY132" s="137" t="s">
        <v>82</v>
      </c>
    </row>
    <row r="133" spans="1:65" s="8" customFormat="1" x14ac:dyDescent="0.2">
      <c r="B133" s="126"/>
      <c r="C133" s="127"/>
      <c r="D133" s="128" t="s">
        <v>92</v>
      </c>
      <c r="E133" s="129" t="s">
        <v>6</v>
      </c>
      <c r="F133" s="130" t="s">
        <v>142</v>
      </c>
      <c r="G133" s="127"/>
      <c r="H133" s="131">
        <v>1.8</v>
      </c>
      <c r="I133" s="132"/>
      <c r="J133" s="127"/>
      <c r="K133" s="127"/>
      <c r="L133" s="133"/>
      <c r="M133" s="134"/>
      <c r="N133" s="135"/>
      <c r="O133" s="135"/>
      <c r="P133" s="135"/>
      <c r="Q133" s="135"/>
      <c r="R133" s="135"/>
      <c r="S133" s="135"/>
      <c r="T133" s="136"/>
      <c r="AT133" s="137" t="s">
        <v>92</v>
      </c>
      <c r="AU133" s="137" t="s">
        <v>42</v>
      </c>
      <c r="AV133" s="8" t="s">
        <v>42</v>
      </c>
      <c r="AW133" s="8" t="s">
        <v>18</v>
      </c>
      <c r="AX133" s="8" t="s">
        <v>39</v>
      </c>
      <c r="AY133" s="137" t="s">
        <v>82</v>
      </c>
    </row>
    <row r="134" spans="1:65" s="9" customFormat="1" x14ac:dyDescent="0.2">
      <c r="B134" s="138"/>
      <c r="C134" s="139"/>
      <c r="D134" s="128" t="s">
        <v>92</v>
      </c>
      <c r="E134" s="140" t="s">
        <v>6</v>
      </c>
      <c r="F134" s="141" t="s">
        <v>94</v>
      </c>
      <c r="G134" s="139"/>
      <c r="H134" s="142">
        <v>4.5</v>
      </c>
      <c r="I134" s="143"/>
      <c r="J134" s="139"/>
      <c r="K134" s="139"/>
      <c r="L134" s="144"/>
      <c r="M134" s="145"/>
      <c r="N134" s="146"/>
      <c r="O134" s="146"/>
      <c r="P134" s="146"/>
      <c r="Q134" s="146"/>
      <c r="R134" s="146"/>
      <c r="S134" s="146"/>
      <c r="T134" s="147"/>
      <c r="AT134" s="148" t="s">
        <v>92</v>
      </c>
      <c r="AU134" s="148" t="s">
        <v>42</v>
      </c>
      <c r="AV134" s="9" t="s">
        <v>46</v>
      </c>
      <c r="AW134" s="9" t="s">
        <v>18</v>
      </c>
      <c r="AX134" s="9" t="s">
        <v>40</v>
      </c>
      <c r="AY134" s="148" t="s">
        <v>82</v>
      </c>
    </row>
    <row r="135" spans="1:65" s="2" customFormat="1" ht="49.15" customHeight="1" x14ac:dyDescent="0.2">
      <c r="A135" s="18"/>
      <c r="B135" s="19"/>
      <c r="C135" s="108" t="s">
        <v>143</v>
      </c>
      <c r="D135" s="108" t="s">
        <v>84</v>
      </c>
      <c r="E135" s="109" t="s">
        <v>144</v>
      </c>
      <c r="F135" s="110" t="s">
        <v>145</v>
      </c>
      <c r="G135" s="111" t="s">
        <v>97</v>
      </c>
      <c r="H135" s="112">
        <v>5.85</v>
      </c>
      <c r="I135" s="113"/>
      <c r="J135" s="114">
        <f>ROUND(I135*H135,2)</f>
        <v>0</v>
      </c>
      <c r="K135" s="110" t="s">
        <v>88</v>
      </c>
      <c r="L135" s="21"/>
      <c r="M135" s="115" t="s">
        <v>6</v>
      </c>
      <c r="N135" s="116" t="s">
        <v>26</v>
      </c>
      <c r="O135" s="27"/>
      <c r="P135" s="117">
        <f>O135*H135</f>
        <v>0</v>
      </c>
      <c r="Q135" s="117">
        <v>1.8380000000000001E-2</v>
      </c>
      <c r="R135" s="117">
        <f>Q135*H135</f>
        <v>0.10752299999999999</v>
      </c>
      <c r="S135" s="117">
        <v>0</v>
      </c>
      <c r="T135" s="118">
        <f>S135*H135</f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19" t="s">
        <v>46</v>
      </c>
      <c r="AT135" s="119" t="s">
        <v>84</v>
      </c>
      <c r="AU135" s="119" t="s">
        <v>42</v>
      </c>
      <c r="AY135" s="11" t="s">
        <v>82</v>
      </c>
      <c r="BE135" s="120">
        <f>IF(N135="základní",J135,0)</f>
        <v>0</v>
      </c>
      <c r="BF135" s="120">
        <f>IF(N135="snížená",J135,0)</f>
        <v>0</v>
      </c>
      <c r="BG135" s="120">
        <f>IF(N135="zákl. přenesená",J135,0)</f>
        <v>0</v>
      </c>
      <c r="BH135" s="120">
        <f>IF(N135="sníž. přenesená",J135,0)</f>
        <v>0</v>
      </c>
      <c r="BI135" s="120">
        <f>IF(N135="nulová",J135,0)</f>
        <v>0</v>
      </c>
      <c r="BJ135" s="11" t="s">
        <v>40</v>
      </c>
      <c r="BK135" s="120">
        <f>ROUND(I135*H135,2)</f>
        <v>0</v>
      </c>
      <c r="BL135" s="11" t="s">
        <v>46</v>
      </c>
      <c r="BM135" s="119" t="s">
        <v>146</v>
      </c>
    </row>
    <row r="136" spans="1:65" s="2" customFormat="1" x14ac:dyDescent="0.2">
      <c r="A136" s="18"/>
      <c r="B136" s="19"/>
      <c r="C136" s="20"/>
      <c r="D136" s="121" t="s">
        <v>90</v>
      </c>
      <c r="E136" s="20"/>
      <c r="F136" s="122" t="s">
        <v>147</v>
      </c>
      <c r="G136" s="20"/>
      <c r="H136" s="20"/>
      <c r="I136" s="123"/>
      <c r="J136" s="20"/>
      <c r="K136" s="20"/>
      <c r="L136" s="21"/>
      <c r="M136" s="124"/>
      <c r="N136" s="125"/>
      <c r="O136" s="27"/>
      <c r="P136" s="27"/>
      <c r="Q136" s="27"/>
      <c r="R136" s="27"/>
      <c r="S136" s="27"/>
      <c r="T136" s="2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T136" s="11" t="s">
        <v>90</v>
      </c>
      <c r="AU136" s="11" t="s">
        <v>42</v>
      </c>
    </row>
    <row r="137" spans="1:65" s="8" customFormat="1" x14ac:dyDescent="0.2">
      <c r="B137" s="126"/>
      <c r="C137" s="127"/>
      <c r="D137" s="128" t="s">
        <v>92</v>
      </c>
      <c r="E137" s="129" t="s">
        <v>6</v>
      </c>
      <c r="F137" s="130" t="s">
        <v>119</v>
      </c>
      <c r="G137" s="127"/>
      <c r="H137" s="131">
        <v>3.15</v>
      </c>
      <c r="I137" s="132"/>
      <c r="J137" s="127"/>
      <c r="K137" s="127"/>
      <c r="L137" s="133"/>
      <c r="M137" s="134"/>
      <c r="N137" s="135"/>
      <c r="O137" s="135"/>
      <c r="P137" s="135"/>
      <c r="Q137" s="135"/>
      <c r="R137" s="135"/>
      <c r="S137" s="135"/>
      <c r="T137" s="136"/>
      <c r="AT137" s="137" t="s">
        <v>92</v>
      </c>
      <c r="AU137" s="137" t="s">
        <v>42</v>
      </c>
      <c r="AV137" s="8" t="s">
        <v>42</v>
      </c>
      <c r="AW137" s="8" t="s">
        <v>18</v>
      </c>
      <c r="AX137" s="8" t="s">
        <v>39</v>
      </c>
      <c r="AY137" s="137" t="s">
        <v>82</v>
      </c>
    </row>
    <row r="138" spans="1:65" s="8" customFormat="1" x14ac:dyDescent="0.2">
      <c r="B138" s="126"/>
      <c r="C138" s="127"/>
      <c r="D138" s="128" t="s">
        <v>92</v>
      </c>
      <c r="E138" s="129" t="s">
        <v>6</v>
      </c>
      <c r="F138" s="130" t="s">
        <v>148</v>
      </c>
      <c r="G138" s="127"/>
      <c r="H138" s="131">
        <v>2.7</v>
      </c>
      <c r="I138" s="132"/>
      <c r="J138" s="127"/>
      <c r="K138" s="127"/>
      <c r="L138" s="133"/>
      <c r="M138" s="134"/>
      <c r="N138" s="135"/>
      <c r="O138" s="135"/>
      <c r="P138" s="135"/>
      <c r="Q138" s="135"/>
      <c r="R138" s="135"/>
      <c r="S138" s="135"/>
      <c r="T138" s="136"/>
      <c r="AT138" s="137" t="s">
        <v>92</v>
      </c>
      <c r="AU138" s="137" t="s">
        <v>42</v>
      </c>
      <c r="AV138" s="8" t="s">
        <v>42</v>
      </c>
      <c r="AW138" s="8" t="s">
        <v>18</v>
      </c>
      <c r="AX138" s="8" t="s">
        <v>39</v>
      </c>
      <c r="AY138" s="137" t="s">
        <v>82</v>
      </c>
    </row>
    <row r="139" spans="1:65" s="9" customFormat="1" x14ac:dyDescent="0.2">
      <c r="B139" s="138"/>
      <c r="C139" s="139"/>
      <c r="D139" s="128" t="s">
        <v>92</v>
      </c>
      <c r="E139" s="140" t="s">
        <v>6</v>
      </c>
      <c r="F139" s="141" t="s">
        <v>94</v>
      </c>
      <c r="G139" s="139"/>
      <c r="H139" s="142">
        <v>5.85</v>
      </c>
      <c r="I139" s="143"/>
      <c r="J139" s="139"/>
      <c r="K139" s="139"/>
      <c r="L139" s="144"/>
      <c r="M139" s="145"/>
      <c r="N139" s="146"/>
      <c r="O139" s="146"/>
      <c r="P139" s="146"/>
      <c r="Q139" s="146"/>
      <c r="R139" s="146"/>
      <c r="S139" s="146"/>
      <c r="T139" s="147"/>
      <c r="AT139" s="148" t="s">
        <v>92</v>
      </c>
      <c r="AU139" s="148" t="s">
        <v>42</v>
      </c>
      <c r="AV139" s="9" t="s">
        <v>46</v>
      </c>
      <c r="AW139" s="9" t="s">
        <v>18</v>
      </c>
      <c r="AX139" s="9" t="s">
        <v>40</v>
      </c>
      <c r="AY139" s="148" t="s">
        <v>82</v>
      </c>
    </row>
    <row r="140" spans="1:65" s="2" customFormat="1" ht="44.25" customHeight="1" x14ac:dyDescent="0.2">
      <c r="A140" s="18"/>
      <c r="B140" s="19"/>
      <c r="C140" s="108" t="s">
        <v>149</v>
      </c>
      <c r="D140" s="108" t="s">
        <v>84</v>
      </c>
      <c r="E140" s="109" t="s">
        <v>150</v>
      </c>
      <c r="F140" s="110" t="s">
        <v>151</v>
      </c>
      <c r="G140" s="111" t="s">
        <v>152</v>
      </c>
      <c r="H140" s="112">
        <v>36</v>
      </c>
      <c r="I140" s="113"/>
      <c r="J140" s="114">
        <f>ROUND(I140*H140,2)</f>
        <v>0</v>
      </c>
      <c r="K140" s="110" t="s">
        <v>88</v>
      </c>
      <c r="L140" s="21"/>
      <c r="M140" s="115" t="s">
        <v>6</v>
      </c>
      <c r="N140" s="116" t="s">
        <v>26</v>
      </c>
      <c r="O140" s="27"/>
      <c r="P140" s="117">
        <f>O140*H140</f>
        <v>0</v>
      </c>
      <c r="Q140" s="117">
        <v>0</v>
      </c>
      <c r="R140" s="117">
        <f>Q140*H140</f>
        <v>0</v>
      </c>
      <c r="S140" s="117">
        <v>0</v>
      </c>
      <c r="T140" s="118">
        <f>S140*H140</f>
        <v>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119" t="s">
        <v>46</v>
      </c>
      <c r="AT140" s="119" t="s">
        <v>84</v>
      </c>
      <c r="AU140" s="119" t="s">
        <v>42</v>
      </c>
      <c r="AY140" s="11" t="s">
        <v>82</v>
      </c>
      <c r="BE140" s="120">
        <f>IF(N140="základní",J140,0)</f>
        <v>0</v>
      </c>
      <c r="BF140" s="120">
        <f>IF(N140="snížená",J140,0)</f>
        <v>0</v>
      </c>
      <c r="BG140" s="120">
        <f>IF(N140="zákl. přenesená",J140,0)</f>
        <v>0</v>
      </c>
      <c r="BH140" s="120">
        <f>IF(N140="sníž. přenesená",J140,0)</f>
        <v>0</v>
      </c>
      <c r="BI140" s="120">
        <f>IF(N140="nulová",J140,0)</f>
        <v>0</v>
      </c>
      <c r="BJ140" s="11" t="s">
        <v>40</v>
      </c>
      <c r="BK140" s="120">
        <f>ROUND(I140*H140,2)</f>
        <v>0</v>
      </c>
      <c r="BL140" s="11" t="s">
        <v>46</v>
      </c>
      <c r="BM140" s="119" t="s">
        <v>153</v>
      </c>
    </row>
    <row r="141" spans="1:65" s="2" customFormat="1" x14ac:dyDescent="0.2">
      <c r="A141" s="18"/>
      <c r="B141" s="19"/>
      <c r="C141" s="20"/>
      <c r="D141" s="121" t="s">
        <v>90</v>
      </c>
      <c r="E141" s="20"/>
      <c r="F141" s="122" t="s">
        <v>154</v>
      </c>
      <c r="G141" s="20"/>
      <c r="H141" s="20"/>
      <c r="I141" s="123"/>
      <c r="J141" s="20"/>
      <c r="K141" s="20"/>
      <c r="L141" s="21"/>
      <c r="M141" s="124"/>
      <c r="N141" s="125"/>
      <c r="O141" s="27"/>
      <c r="P141" s="27"/>
      <c r="Q141" s="27"/>
      <c r="R141" s="27"/>
      <c r="S141" s="27"/>
      <c r="T141" s="2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T141" s="11" t="s">
        <v>90</v>
      </c>
      <c r="AU141" s="11" t="s">
        <v>42</v>
      </c>
    </row>
    <row r="142" spans="1:65" s="8" customFormat="1" x14ac:dyDescent="0.2">
      <c r="B142" s="126"/>
      <c r="C142" s="127"/>
      <c r="D142" s="128" t="s">
        <v>92</v>
      </c>
      <c r="E142" s="129" t="s">
        <v>6</v>
      </c>
      <c r="F142" s="130" t="s">
        <v>155</v>
      </c>
      <c r="G142" s="127"/>
      <c r="H142" s="131">
        <v>18</v>
      </c>
      <c r="I142" s="132"/>
      <c r="J142" s="127"/>
      <c r="K142" s="127"/>
      <c r="L142" s="133"/>
      <c r="M142" s="134"/>
      <c r="N142" s="135"/>
      <c r="O142" s="135"/>
      <c r="P142" s="135"/>
      <c r="Q142" s="135"/>
      <c r="R142" s="135"/>
      <c r="S142" s="135"/>
      <c r="T142" s="136"/>
      <c r="AT142" s="137" t="s">
        <v>92</v>
      </c>
      <c r="AU142" s="137" t="s">
        <v>42</v>
      </c>
      <c r="AV142" s="8" t="s">
        <v>42</v>
      </c>
      <c r="AW142" s="8" t="s">
        <v>18</v>
      </c>
      <c r="AX142" s="8" t="s">
        <v>39</v>
      </c>
      <c r="AY142" s="137" t="s">
        <v>82</v>
      </c>
    </row>
    <row r="143" spans="1:65" s="8" customFormat="1" x14ac:dyDescent="0.2">
      <c r="B143" s="126"/>
      <c r="C143" s="127"/>
      <c r="D143" s="128" t="s">
        <v>92</v>
      </c>
      <c r="E143" s="129" t="s">
        <v>6</v>
      </c>
      <c r="F143" s="130" t="s">
        <v>155</v>
      </c>
      <c r="G143" s="127"/>
      <c r="H143" s="131">
        <v>18</v>
      </c>
      <c r="I143" s="132"/>
      <c r="J143" s="127"/>
      <c r="K143" s="127"/>
      <c r="L143" s="133"/>
      <c r="M143" s="134"/>
      <c r="N143" s="135"/>
      <c r="O143" s="135"/>
      <c r="P143" s="135"/>
      <c r="Q143" s="135"/>
      <c r="R143" s="135"/>
      <c r="S143" s="135"/>
      <c r="T143" s="136"/>
      <c r="AT143" s="137" t="s">
        <v>92</v>
      </c>
      <c r="AU143" s="137" t="s">
        <v>42</v>
      </c>
      <c r="AV143" s="8" t="s">
        <v>42</v>
      </c>
      <c r="AW143" s="8" t="s">
        <v>18</v>
      </c>
      <c r="AX143" s="8" t="s">
        <v>39</v>
      </c>
      <c r="AY143" s="137" t="s">
        <v>82</v>
      </c>
    </row>
    <row r="144" spans="1:65" s="9" customFormat="1" x14ac:dyDescent="0.2">
      <c r="B144" s="138"/>
      <c r="C144" s="139"/>
      <c r="D144" s="128" t="s">
        <v>92</v>
      </c>
      <c r="E144" s="140" t="s">
        <v>6</v>
      </c>
      <c r="F144" s="141" t="s">
        <v>94</v>
      </c>
      <c r="G144" s="139"/>
      <c r="H144" s="142">
        <v>36</v>
      </c>
      <c r="I144" s="143"/>
      <c r="J144" s="139"/>
      <c r="K144" s="139"/>
      <c r="L144" s="144"/>
      <c r="M144" s="145"/>
      <c r="N144" s="146"/>
      <c r="O144" s="146"/>
      <c r="P144" s="146"/>
      <c r="Q144" s="146"/>
      <c r="R144" s="146"/>
      <c r="S144" s="146"/>
      <c r="T144" s="147"/>
      <c r="AT144" s="148" t="s">
        <v>92</v>
      </c>
      <c r="AU144" s="148" t="s">
        <v>42</v>
      </c>
      <c r="AV144" s="9" t="s">
        <v>46</v>
      </c>
      <c r="AW144" s="9" t="s">
        <v>18</v>
      </c>
      <c r="AX144" s="9" t="s">
        <v>40</v>
      </c>
      <c r="AY144" s="148" t="s">
        <v>82</v>
      </c>
    </row>
    <row r="145" spans="1:65" s="2" customFormat="1" ht="24.2" customHeight="1" x14ac:dyDescent="0.2">
      <c r="A145" s="18"/>
      <c r="B145" s="19"/>
      <c r="C145" s="159" t="s">
        <v>156</v>
      </c>
      <c r="D145" s="159" t="s">
        <v>102</v>
      </c>
      <c r="E145" s="160" t="s">
        <v>157</v>
      </c>
      <c r="F145" s="161" t="s">
        <v>158</v>
      </c>
      <c r="G145" s="162" t="s">
        <v>152</v>
      </c>
      <c r="H145" s="163">
        <v>41.58</v>
      </c>
      <c r="I145" s="164"/>
      <c r="J145" s="165">
        <f>ROUND(I145*H145,2)</f>
        <v>0</v>
      </c>
      <c r="K145" s="161" t="s">
        <v>88</v>
      </c>
      <c r="L145" s="166"/>
      <c r="M145" s="167" t="s">
        <v>6</v>
      </c>
      <c r="N145" s="168" t="s">
        <v>26</v>
      </c>
      <c r="O145" s="27"/>
      <c r="P145" s="117">
        <f>O145*H145</f>
        <v>0</v>
      </c>
      <c r="Q145" s="117">
        <v>1E-4</v>
      </c>
      <c r="R145" s="117">
        <f>Q145*H145</f>
        <v>4.1580000000000002E-3</v>
      </c>
      <c r="S145" s="117">
        <v>0</v>
      </c>
      <c r="T145" s="118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19" t="s">
        <v>105</v>
      </c>
      <c r="AT145" s="119" t="s">
        <v>102</v>
      </c>
      <c r="AU145" s="119" t="s">
        <v>42</v>
      </c>
      <c r="AY145" s="11" t="s">
        <v>82</v>
      </c>
      <c r="BE145" s="120">
        <f>IF(N145="základní",J145,0)</f>
        <v>0</v>
      </c>
      <c r="BF145" s="120">
        <f>IF(N145="snížená",J145,0)</f>
        <v>0</v>
      </c>
      <c r="BG145" s="120">
        <f>IF(N145="zákl. přenesená",J145,0)</f>
        <v>0</v>
      </c>
      <c r="BH145" s="120">
        <f>IF(N145="sníž. přenesená",J145,0)</f>
        <v>0</v>
      </c>
      <c r="BI145" s="120">
        <f>IF(N145="nulová",J145,0)</f>
        <v>0</v>
      </c>
      <c r="BJ145" s="11" t="s">
        <v>40</v>
      </c>
      <c r="BK145" s="120">
        <f>ROUND(I145*H145,2)</f>
        <v>0</v>
      </c>
      <c r="BL145" s="11" t="s">
        <v>46</v>
      </c>
      <c r="BM145" s="119" t="s">
        <v>159</v>
      </c>
    </row>
    <row r="146" spans="1:65" s="8" customFormat="1" x14ac:dyDescent="0.2">
      <c r="B146" s="126"/>
      <c r="C146" s="127"/>
      <c r="D146" s="128" t="s">
        <v>92</v>
      </c>
      <c r="E146" s="129" t="s">
        <v>6</v>
      </c>
      <c r="F146" s="130" t="s">
        <v>160</v>
      </c>
      <c r="G146" s="127"/>
      <c r="H146" s="131">
        <v>39.6</v>
      </c>
      <c r="I146" s="132"/>
      <c r="J146" s="127"/>
      <c r="K146" s="127"/>
      <c r="L146" s="133"/>
      <c r="M146" s="134"/>
      <c r="N146" s="135"/>
      <c r="O146" s="135"/>
      <c r="P146" s="135"/>
      <c r="Q146" s="135"/>
      <c r="R146" s="135"/>
      <c r="S146" s="135"/>
      <c r="T146" s="136"/>
      <c r="AT146" s="137" t="s">
        <v>92</v>
      </c>
      <c r="AU146" s="137" t="s">
        <v>42</v>
      </c>
      <c r="AV146" s="8" t="s">
        <v>42</v>
      </c>
      <c r="AW146" s="8" t="s">
        <v>18</v>
      </c>
      <c r="AX146" s="8" t="s">
        <v>39</v>
      </c>
      <c r="AY146" s="137" t="s">
        <v>82</v>
      </c>
    </row>
    <row r="147" spans="1:65" s="9" customFormat="1" x14ac:dyDescent="0.2">
      <c r="B147" s="138"/>
      <c r="C147" s="139"/>
      <c r="D147" s="128" t="s">
        <v>92</v>
      </c>
      <c r="E147" s="140" t="s">
        <v>6</v>
      </c>
      <c r="F147" s="141" t="s">
        <v>94</v>
      </c>
      <c r="G147" s="139"/>
      <c r="H147" s="142">
        <v>39.6</v>
      </c>
      <c r="I147" s="143"/>
      <c r="J147" s="139"/>
      <c r="K147" s="139"/>
      <c r="L147" s="144"/>
      <c r="M147" s="145"/>
      <c r="N147" s="146"/>
      <c r="O147" s="146"/>
      <c r="P147" s="146"/>
      <c r="Q147" s="146"/>
      <c r="R147" s="146"/>
      <c r="S147" s="146"/>
      <c r="T147" s="147"/>
      <c r="AT147" s="148" t="s">
        <v>92</v>
      </c>
      <c r="AU147" s="148" t="s">
        <v>42</v>
      </c>
      <c r="AV147" s="9" t="s">
        <v>46</v>
      </c>
      <c r="AW147" s="9" t="s">
        <v>18</v>
      </c>
      <c r="AX147" s="9" t="s">
        <v>40</v>
      </c>
      <c r="AY147" s="148" t="s">
        <v>82</v>
      </c>
    </row>
    <row r="148" spans="1:65" s="8" customFormat="1" x14ac:dyDescent="0.2">
      <c r="B148" s="126"/>
      <c r="C148" s="127"/>
      <c r="D148" s="128" t="s">
        <v>92</v>
      </c>
      <c r="E148" s="127"/>
      <c r="F148" s="130" t="s">
        <v>161</v>
      </c>
      <c r="G148" s="127"/>
      <c r="H148" s="131">
        <v>41.58</v>
      </c>
      <c r="I148" s="132"/>
      <c r="J148" s="127"/>
      <c r="K148" s="127"/>
      <c r="L148" s="133"/>
      <c r="M148" s="134"/>
      <c r="N148" s="135"/>
      <c r="O148" s="135"/>
      <c r="P148" s="135"/>
      <c r="Q148" s="135"/>
      <c r="R148" s="135"/>
      <c r="S148" s="135"/>
      <c r="T148" s="136"/>
      <c r="AT148" s="137" t="s">
        <v>92</v>
      </c>
      <c r="AU148" s="137" t="s">
        <v>42</v>
      </c>
      <c r="AV148" s="8" t="s">
        <v>42</v>
      </c>
      <c r="AW148" s="8" t="s">
        <v>0</v>
      </c>
      <c r="AX148" s="8" t="s">
        <v>40</v>
      </c>
      <c r="AY148" s="137" t="s">
        <v>82</v>
      </c>
    </row>
    <row r="149" spans="1:65" s="2" customFormat="1" ht="33" customHeight="1" x14ac:dyDescent="0.2">
      <c r="A149" s="18"/>
      <c r="B149" s="19"/>
      <c r="C149" s="108" t="s">
        <v>162</v>
      </c>
      <c r="D149" s="108" t="s">
        <v>84</v>
      </c>
      <c r="E149" s="109" t="s">
        <v>163</v>
      </c>
      <c r="F149" s="110" t="s">
        <v>164</v>
      </c>
      <c r="G149" s="111" t="s">
        <v>97</v>
      </c>
      <c r="H149" s="112">
        <v>3.15</v>
      </c>
      <c r="I149" s="113"/>
      <c r="J149" s="114">
        <f>ROUND(I149*H149,2)</f>
        <v>0</v>
      </c>
      <c r="K149" s="110" t="s">
        <v>88</v>
      </c>
      <c r="L149" s="21"/>
      <c r="M149" s="115" t="s">
        <v>6</v>
      </c>
      <c r="N149" s="116" t="s">
        <v>26</v>
      </c>
      <c r="O149" s="27"/>
      <c r="P149" s="117">
        <f>O149*H149</f>
        <v>0</v>
      </c>
      <c r="Q149" s="117">
        <v>2.3099999999999999E-2</v>
      </c>
      <c r="R149" s="117">
        <f>Q149*H149</f>
        <v>7.2764999999999996E-2</v>
      </c>
      <c r="S149" s="117">
        <v>0</v>
      </c>
      <c r="T149" s="118">
        <f>S149*H149</f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119" t="s">
        <v>46</v>
      </c>
      <c r="AT149" s="119" t="s">
        <v>84</v>
      </c>
      <c r="AU149" s="119" t="s">
        <v>42</v>
      </c>
      <c r="AY149" s="11" t="s">
        <v>82</v>
      </c>
      <c r="BE149" s="120">
        <f>IF(N149="základní",J149,0)</f>
        <v>0</v>
      </c>
      <c r="BF149" s="120">
        <f>IF(N149="snížená",J149,0)</f>
        <v>0</v>
      </c>
      <c r="BG149" s="120">
        <f>IF(N149="zákl. přenesená",J149,0)</f>
        <v>0</v>
      </c>
      <c r="BH149" s="120">
        <f>IF(N149="sníž. přenesená",J149,0)</f>
        <v>0</v>
      </c>
      <c r="BI149" s="120">
        <f>IF(N149="nulová",J149,0)</f>
        <v>0</v>
      </c>
      <c r="BJ149" s="11" t="s">
        <v>40</v>
      </c>
      <c r="BK149" s="120">
        <f>ROUND(I149*H149,2)</f>
        <v>0</v>
      </c>
      <c r="BL149" s="11" t="s">
        <v>46</v>
      </c>
      <c r="BM149" s="119" t="s">
        <v>165</v>
      </c>
    </row>
    <row r="150" spans="1:65" s="2" customFormat="1" x14ac:dyDescent="0.2">
      <c r="A150" s="18"/>
      <c r="B150" s="19"/>
      <c r="C150" s="20"/>
      <c r="D150" s="121" t="s">
        <v>90</v>
      </c>
      <c r="E150" s="20"/>
      <c r="F150" s="122" t="s">
        <v>166</v>
      </c>
      <c r="G150" s="20"/>
      <c r="H150" s="20"/>
      <c r="I150" s="123"/>
      <c r="J150" s="20"/>
      <c r="K150" s="20"/>
      <c r="L150" s="21"/>
      <c r="M150" s="124"/>
      <c r="N150" s="125"/>
      <c r="O150" s="27"/>
      <c r="P150" s="27"/>
      <c r="Q150" s="27"/>
      <c r="R150" s="27"/>
      <c r="S150" s="27"/>
      <c r="T150" s="2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T150" s="11" t="s">
        <v>90</v>
      </c>
      <c r="AU150" s="11" t="s">
        <v>42</v>
      </c>
    </row>
    <row r="151" spans="1:65" s="8" customFormat="1" x14ac:dyDescent="0.2">
      <c r="B151" s="126"/>
      <c r="C151" s="127"/>
      <c r="D151" s="128" t="s">
        <v>92</v>
      </c>
      <c r="E151" s="129" t="s">
        <v>6</v>
      </c>
      <c r="F151" s="130" t="s">
        <v>119</v>
      </c>
      <c r="G151" s="127"/>
      <c r="H151" s="131">
        <v>3.15</v>
      </c>
      <c r="I151" s="132"/>
      <c r="J151" s="127"/>
      <c r="K151" s="127"/>
      <c r="L151" s="133"/>
      <c r="M151" s="134"/>
      <c r="N151" s="135"/>
      <c r="O151" s="135"/>
      <c r="P151" s="135"/>
      <c r="Q151" s="135"/>
      <c r="R151" s="135"/>
      <c r="S151" s="135"/>
      <c r="T151" s="136"/>
      <c r="AT151" s="137" t="s">
        <v>92</v>
      </c>
      <c r="AU151" s="137" t="s">
        <v>42</v>
      </c>
      <c r="AV151" s="8" t="s">
        <v>42</v>
      </c>
      <c r="AW151" s="8" t="s">
        <v>18</v>
      </c>
      <c r="AX151" s="8" t="s">
        <v>39</v>
      </c>
      <c r="AY151" s="137" t="s">
        <v>82</v>
      </c>
    </row>
    <row r="152" spans="1:65" s="9" customFormat="1" x14ac:dyDescent="0.2">
      <c r="B152" s="138"/>
      <c r="C152" s="139"/>
      <c r="D152" s="128" t="s">
        <v>92</v>
      </c>
      <c r="E152" s="140" t="s">
        <v>6</v>
      </c>
      <c r="F152" s="141" t="s">
        <v>94</v>
      </c>
      <c r="G152" s="139"/>
      <c r="H152" s="142">
        <v>3.15</v>
      </c>
      <c r="I152" s="143"/>
      <c r="J152" s="139"/>
      <c r="K152" s="139"/>
      <c r="L152" s="144"/>
      <c r="M152" s="145"/>
      <c r="N152" s="146"/>
      <c r="O152" s="146"/>
      <c r="P152" s="146"/>
      <c r="Q152" s="146"/>
      <c r="R152" s="146"/>
      <c r="S152" s="146"/>
      <c r="T152" s="147"/>
      <c r="AT152" s="148" t="s">
        <v>92</v>
      </c>
      <c r="AU152" s="148" t="s">
        <v>42</v>
      </c>
      <c r="AV152" s="9" t="s">
        <v>46</v>
      </c>
      <c r="AW152" s="9" t="s">
        <v>18</v>
      </c>
      <c r="AX152" s="9" t="s">
        <v>40</v>
      </c>
      <c r="AY152" s="148" t="s">
        <v>82</v>
      </c>
    </row>
    <row r="153" spans="1:65" s="2" customFormat="1" ht="37.9" customHeight="1" x14ac:dyDescent="0.2">
      <c r="A153" s="18"/>
      <c r="B153" s="19"/>
      <c r="C153" s="108" t="s">
        <v>167</v>
      </c>
      <c r="D153" s="108" t="s">
        <v>84</v>
      </c>
      <c r="E153" s="109" t="s">
        <v>168</v>
      </c>
      <c r="F153" s="110" t="s">
        <v>169</v>
      </c>
      <c r="G153" s="111" t="s">
        <v>97</v>
      </c>
      <c r="H153" s="112">
        <v>3.15</v>
      </c>
      <c r="I153" s="113"/>
      <c r="J153" s="114">
        <f>ROUND(I153*H153,2)</f>
        <v>0</v>
      </c>
      <c r="K153" s="110" t="s">
        <v>88</v>
      </c>
      <c r="L153" s="21"/>
      <c r="M153" s="115" t="s">
        <v>6</v>
      </c>
      <c r="N153" s="116" t="s">
        <v>26</v>
      </c>
      <c r="O153" s="27"/>
      <c r="P153" s="117">
        <f>O153*H153</f>
        <v>0</v>
      </c>
      <c r="Q153" s="117">
        <v>7.3499999999999998E-3</v>
      </c>
      <c r="R153" s="117">
        <f>Q153*H153</f>
        <v>2.3152499999999999E-2</v>
      </c>
      <c r="S153" s="117">
        <v>0</v>
      </c>
      <c r="T153" s="118">
        <f>S153*H153</f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119" t="s">
        <v>46</v>
      </c>
      <c r="AT153" s="119" t="s">
        <v>84</v>
      </c>
      <c r="AU153" s="119" t="s">
        <v>42</v>
      </c>
      <c r="AY153" s="11" t="s">
        <v>82</v>
      </c>
      <c r="BE153" s="120">
        <f>IF(N153="základní",J153,0)</f>
        <v>0</v>
      </c>
      <c r="BF153" s="120">
        <f>IF(N153="snížená",J153,0)</f>
        <v>0</v>
      </c>
      <c r="BG153" s="120">
        <f>IF(N153="zákl. přenesená",J153,0)</f>
        <v>0</v>
      </c>
      <c r="BH153" s="120">
        <f>IF(N153="sníž. přenesená",J153,0)</f>
        <v>0</v>
      </c>
      <c r="BI153" s="120">
        <f>IF(N153="nulová",J153,0)</f>
        <v>0</v>
      </c>
      <c r="BJ153" s="11" t="s">
        <v>40</v>
      </c>
      <c r="BK153" s="120">
        <f>ROUND(I153*H153,2)</f>
        <v>0</v>
      </c>
      <c r="BL153" s="11" t="s">
        <v>46</v>
      </c>
      <c r="BM153" s="119" t="s">
        <v>170</v>
      </c>
    </row>
    <row r="154" spans="1:65" s="2" customFormat="1" x14ac:dyDescent="0.2">
      <c r="A154" s="18"/>
      <c r="B154" s="19"/>
      <c r="C154" s="20"/>
      <c r="D154" s="121" t="s">
        <v>90</v>
      </c>
      <c r="E154" s="20"/>
      <c r="F154" s="122" t="s">
        <v>171</v>
      </c>
      <c r="G154" s="20"/>
      <c r="H154" s="20"/>
      <c r="I154" s="123"/>
      <c r="J154" s="20"/>
      <c r="K154" s="20"/>
      <c r="L154" s="21"/>
      <c r="M154" s="124"/>
      <c r="N154" s="125"/>
      <c r="O154" s="27"/>
      <c r="P154" s="27"/>
      <c r="Q154" s="27"/>
      <c r="R154" s="27"/>
      <c r="S154" s="27"/>
      <c r="T154" s="2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T154" s="11" t="s">
        <v>90</v>
      </c>
      <c r="AU154" s="11" t="s">
        <v>42</v>
      </c>
    </row>
    <row r="155" spans="1:65" s="8" customFormat="1" x14ac:dyDescent="0.2">
      <c r="B155" s="126"/>
      <c r="C155" s="127"/>
      <c r="D155" s="128" t="s">
        <v>92</v>
      </c>
      <c r="E155" s="129" t="s">
        <v>6</v>
      </c>
      <c r="F155" s="130" t="s">
        <v>119</v>
      </c>
      <c r="G155" s="127"/>
      <c r="H155" s="131">
        <v>3.15</v>
      </c>
      <c r="I155" s="132"/>
      <c r="J155" s="127"/>
      <c r="K155" s="127"/>
      <c r="L155" s="133"/>
      <c r="M155" s="134"/>
      <c r="N155" s="135"/>
      <c r="O155" s="135"/>
      <c r="P155" s="135"/>
      <c r="Q155" s="135"/>
      <c r="R155" s="135"/>
      <c r="S155" s="135"/>
      <c r="T155" s="136"/>
      <c r="AT155" s="137" t="s">
        <v>92</v>
      </c>
      <c r="AU155" s="137" t="s">
        <v>42</v>
      </c>
      <c r="AV155" s="8" t="s">
        <v>42</v>
      </c>
      <c r="AW155" s="8" t="s">
        <v>18</v>
      </c>
      <c r="AX155" s="8" t="s">
        <v>39</v>
      </c>
      <c r="AY155" s="137" t="s">
        <v>82</v>
      </c>
    </row>
    <row r="156" spans="1:65" s="9" customFormat="1" x14ac:dyDescent="0.2">
      <c r="B156" s="138"/>
      <c r="C156" s="139"/>
      <c r="D156" s="128" t="s">
        <v>92</v>
      </c>
      <c r="E156" s="140" t="s">
        <v>6</v>
      </c>
      <c r="F156" s="141" t="s">
        <v>94</v>
      </c>
      <c r="G156" s="139"/>
      <c r="H156" s="142">
        <v>3.15</v>
      </c>
      <c r="I156" s="143"/>
      <c r="J156" s="139"/>
      <c r="K156" s="139"/>
      <c r="L156" s="144"/>
      <c r="M156" s="145"/>
      <c r="N156" s="146"/>
      <c r="O156" s="146"/>
      <c r="P156" s="146"/>
      <c r="Q156" s="146"/>
      <c r="R156" s="146"/>
      <c r="S156" s="146"/>
      <c r="T156" s="147"/>
      <c r="AT156" s="148" t="s">
        <v>92</v>
      </c>
      <c r="AU156" s="148" t="s">
        <v>42</v>
      </c>
      <c r="AV156" s="9" t="s">
        <v>46</v>
      </c>
      <c r="AW156" s="9" t="s">
        <v>18</v>
      </c>
      <c r="AX156" s="9" t="s">
        <v>40</v>
      </c>
      <c r="AY156" s="148" t="s">
        <v>82</v>
      </c>
    </row>
    <row r="157" spans="1:65" s="2" customFormat="1" ht="37.9" customHeight="1" x14ac:dyDescent="0.2">
      <c r="A157" s="18"/>
      <c r="B157" s="19"/>
      <c r="C157" s="108" t="s">
        <v>172</v>
      </c>
      <c r="D157" s="108" t="s">
        <v>84</v>
      </c>
      <c r="E157" s="109" t="s">
        <v>173</v>
      </c>
      <c r="F157" s="110" t="s">
        <v>174</v>
      </c>
      <c r="G157" s="111" t="s">
        <v>97</v>
      </c>
      <c r="H157" s="112">
        <v>3.15</v>
      </c>
      <c r="I157" s="113"/>
      <c r="J157" s="114">
        <f>ROUND(I157*H157,2)</f>
        <v>0</v>
      </c>
      <c r="K157" s="110" t="s">
        <v>88</v>
      </c>
      <c r="L157" s="21"/>
      <c r="M157" s="115" t="s">
        <v>6</v>
      </c>
      <c r="N157" s="116" t="s">
        <v>26</v>
      </c>
      <c r="O157" s="27"/>
      <c r="P157" s="117">
        <f>O157*H157</f>
        <v>0</v>
      </c>
      <c r="Q157" s="117">
        <v>4.4099999999999999E-3</v>
      </c>
      <c r="R157" s="117">
        <f>Q157*H157</f>
        <v>1.3891499999999999E-2</v>
      </c>
      <c r="S157" s="117">
        <v>0</v>
      </c>
      <c r="T157" s="118">
        <f>S157*H157</f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119" t="s">
        <v>46</v>
      </c>
      <c r="AT157" s="119" t="s">
        <v>84</v>
      </c>
      <c r="AU157" s="119" t="s">
        <v>42</v>
      </c>
      <c r="AY157" s="11" t="s">
        <v>82</v>
      </c>
      <c r="BE157" s="120">
        <f>IF(N157="základní",J157,0)</f>
        <v>0</v>
      </c>
      <c r="BF157" s="120">
        <f>IF(N157="snížená",J157,0)</f>
        <v>0</v>
      </c>
      <c r="BG157" s="120">
        <f>IF(N157="zákl. přenesená",J157,0)</f>
        <v>0</v>
      </c>
      <c r="BH157" s="120">
        <f>IF(N157="sníž. přenesená",J157,0)</f>
        <v>0</v>
      </c>
      <c r="BI157" s="120">
        <f>IF(N157="nulová",J157,0)</f>
        <v>0</v>
      </c>
      <c r="BJ157" s="11" t="s">
        <v>40</v>
      </c>
      <c r="BK157" s="120">
        <f>ROUND(I157*H157,2)</f>
        <v>0</v>
      </c>
      <c r="BL157" s="11" t="s">
        <v>46</v>
      </c>
      <c r="BM157" s="119" t="s">
        <v>175</v>
      </c>
    </row>
    <row r="158" spans="1:65" s="2" customFormat="1" x14ac:dyDescent="0.2">
      <c r="A158" s="18"/>
      <c r="B158" s="19"/>
      <c r="C158" s="20"/>
      <c r="D158" s="121" t="s">
        <v>90</v>
      </c>
      <c r="E158" s="20"/>
      <c r="F158" s="122" t="s">
        <v>176</v>
      </c>
      <c r="G158" s="20"/>
      <c r="H158" s="20"/>
      <c r="I158" s="123"/>
      <c r="J158" s="20"/>
      <c r="K158" s="20"/>
      <c r="L158" s="21"/>
      <c r="M158" s="124"/>
      <c r="N158" s="125"/>
      <c r="O158" s="27"/>
      <c r="P158" s="27"/>
      <c r="Q158" s="27"/>
      <c r="R158" s="27"/>
      <c r="S158" s="27"/>
      <c r="T158" s="2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T158" s="11" t="s">
        <v>90</v>
      </c>
      <c r="AU158" s="11" t="s">
        <v>42</v>
      </c>
    </row>
    <row r="159" spans="1:65" s="2" customFormat="1" ht="24.2" customHeight="1" x14ac:dyDescent="0.2">
      <c r="A159" s="18"/>
      <c r="B159" s="19"/>
      <c r="C159" s="108" t="s">
        <v>2</v>
      </c>
      <c r="D159" s="108" t="s">
        <v>84</v>
      </c>
      <c r="E159" s="109" t="s">
        <v>177</v>
      </c>
      <c r="F159" s="110" t="s">
        <v>178</v>
      </c>
      <c r="G159" s="111" t="s">
        <v>97</v>
      </c>
      <c r="H159" s="112">
        <v>3.15</v>
      </c>
      <c r="I159" s="113"/>
      <c r="J159" s="114">
        <f>ROUND(I159*H159,2)</f>
        <v>0</v>
      </c>
      <c r="K159" s="110" t="s">
        <v>88</v>
      </c>
      <c r="L159" s="21"/>
      <c r="M159" s="115" t="s">
        <v>6</v>
      </c>
      <c r="N159" s="116" t="s">
        <v>26</v>
      </c>
      <c r="O159" s="27"/>
      <c r="P159" s="117">
        <f>O159*H159</f>
        <v>0</v>
      </c>
      <c r="Q159" s="117">
        <v>2.9999999999999997E-4</v>
      </c>
      <c r="R159" s="117">
        <f>Q159*H159</f>
        <v>9.4499999999999988E-4</v>
      </c>
      <c r="S159" s="117">
        <v>0</v>
      </c>
      <c r="T159" s="118">
        <f>S159*H159</f>
        <v>0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119" t="s">
        <v>46</v>
      </c>
      <c r="AT159" s="119" t="s">
        <v>84</v>
      </c>
      <c r="AU159" s="119" t="s">
        <v>42</v>
      </c>
      <c r="AY159" s="11" t="s">
        <v>82</v>
      </c>
      <c r="BE159" s="120">
        <f>IF(N159="základní",J159,0)</f>
        <v>0</v>
      </c>
      <c r="BF159" s="120">
        <f>IF(N159="snížená",J159,0)</f>
        <v>0</v>
      </c>
      <c r="BG159" s="120">
        <f>IF(N159="zákl. přenesená",J159,0)</f>
        <v>0</v>
      </c>
      <c r="BH159" s="120">
        <f>IF(N159="sníž. přenesená",J159,0)</f>
        <v>0</v>
      </c>
      <c r="BI159" s="120">
        <f>IF(N159="nulová",J159,0)</f>
        <v>0</v>
      </c>
      <c r="BJ159" s="11" t="s">
        <v>40</v>
      </c>
      <c r="BK159" s="120">
        <f>ROUND(I159*H159,2)</f>
        <v>0</v>
      </c>
      <c r="BL159" s="11" t="s">
        <v>46</v>
      </c>
      <c r="BM159" s="119" t="s">
        <v>179</v>
      </c>
    </row>
    <row r="160" spans="1:65" s="2" customFormat="1" x14ac:dyDescent="0.2">
      <c r="A160" s="18"/>
      <c r="B160" s="19"/>
      <c r="C160" s="20"/>
      <c r="D160" s="121" t="s">
        <v>90</v>
      </c>
      <c r="E160" s="20"/>
      <c r="F160" s="122" t="s">
        <v>180</v>
      </c>
      <c r="G160" s="20"/>
      <c r="H160" s="20"/>
      <c r="I160" s="123"/>
      <c r="J160" s="20"/>
      <c r="K160" s="20"/>
      <c r="L160" s="21"/>
      <c r="M160" s="124"/>
      <c r="N160" s="125"/>
      <c r="O160" s="27"/>
      <c r="P160" s="27"/>
      <c r="Q160" s="27"/>
      <c r="R160" s="27"/>
      <c r="S160" s="27"/>
      <c r="T160" s="2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T160" s="11" t="s">
        <v>90</v>
      </c>
      <c r="AU160" s="11" t="s">
        <v>42</v>
      </c>
    </row>
    <row r="161" spans="1:65" s="2" customFormat="1" ht="37.9" customHeight="1" x14ac:dyDescent="0.2">
      <c r="A161" s="18"/>
      <c r="B161" s="19"/>
      <c r="C161" s="108" t="s">
        <v>181</v>
      </c>
      <c r="D161" s="108" t="s">
        <v>84</v>
      </c>
      <c r="E161" s="109" t="s">
        <v>182</v>
      </c>
      <c r="F161" s="110" t="s">
        <v>183</v>
      </c>
      <c r="G161" s="111" t="s">
        <v>97</v>
      </c>
      <c r="H161" s="112">
        <v>3.15</v>
      </c>
      <c r="I161" s="113"/>
      <c r="J161" s="114">
        <f>ROUND(I161*H161,2)</f>
        <v>0</v>
      </c>
      <c r="K161" s="110" t="s">
        <v>88</v>
      </c>
      <c r="L161" s="21"/>
      <c r="M161" s="115" t="s">
        <v>6</v>
      </c>
      <c r="N161" s="116" t="s">
        <v>26</v>
      </c>
      <c r="O161" s="27"/>
      <c r="P161" s="117">
        <f>O161*H161</f>
        <v>0</v>
      </c>
      <c r="Q161" s="117">
        <v>2.7499999999999998E-3</v>
      </c>
      <c r="R161" s="117">
        <f>Q161*H161</f>
        <v>8.6625000000000001E-3</v>
      </c>
      <c r="S161" s="117">
        <v>0</v>
      </c>
      <c r="T161" s="118">
        <f>S161*H161</f>
        <v>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R161" s="119" t="s">
        <v>46</v>
      </c>
      <c r="AT161" s="119" t="s">
        <v>84</v>
      </c>
      <c r="AU161" s="119" t="s">
        <v>42</v>
      </c>
      <c r="AY161" s="11" t="s">
        <v>82</v>
      </c>
      <c r="BE161" s="120">
        <f>IF(N161="základní",J161,0)</f>
        <v>0</v>
      </c>
      <c r="BF161" s="120">
        <f>IF(N161="snížená",J161,0)</f>
        <v>0</v>
      </c>
      <c r="BG161" s="120">
        <f>IF(N161="zákl. přenesená",J161,0)</f>
        <v>0</v>
      </c>
      <c r="BH161" s="120">
        <f>IF(N161="sníž. přenesená",J161,0)</f>
        <v>0</v>
      </c>
      <c r="BI161" s="120">
        <f>IF(N161="nulová",J161,0)</f>
        <v>0</v>
      </c>
      <c r="BJ161" s="11" t="s">
        <v>40</v>
      </c>
      <c r="BK161" s="120">
        <f>ROUND(I161*H161,2)</f>
        <v>0</v>
      </c>
      <c r="BL161" s="11" t="s">
        <v>46</v>
      </c>
      <c r="BM161" s="119" t="s">
        <v>184</v>
      </c>
    </row>
    <row r="162" spans="1:65" s="2" customFormat="1" x14ac:dyDescent="0.2">
      <c r="A162" s="18"/>
      <c r="B162" s="19"/>
      <c r="C162" s="20"/>
      <c r="D162" s="121" t="s">
        <v>90</v>
      </c>
      <c r="E162" s="20"/>
      <c r="F162" s="122" t="s">
        <v>185</v>
      </c>
      <c r="G162" s="20"/>
      <c r="H162" s="20"/>
      <c r="I162" s="123"/>
      <c r="J162" s="20"/>
      <c r="K162" s="20"/>
      <c r="L162" s="21"/>
      <c r="M162" s="124"/>
      <c r="N162" s="125"/>
      <c r="O162" s="27"/>
      <c r="P162" s="27"/>
      <c r="Q162" s="27"/>
      <c r="R162" s="27"/>
      <c r="S162" s="27"/>
      <c r="T162" s="2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T162" s="11" t="s">
        <v>90</v>
      </c>
      <c r="AU162" s="11" t="s">
        <v>42</v>
      </c>
    </row>
    <row r="163" spans="1:65" s="8" customFormat="1" x14ac:dyDescent="0.2">
      <c r="B163" s="126"/>
      <c r="C163" s="127"/>
      <c r="D163" s="128" t="s">
        <v>92</v>
      </c>
      <c r="E163" s="129" t="s">
        <v>6</v>
      </c>
      <c r="F163" s="130" t="s">
        <v>119</v>
      </c>
      <c r="G163" s="127"/>
      <c r="H163" s="131">
        <v>3.15</v>
      </c>
      <c r="I163" s="132"/>
      <c r="J163" s="127"/>
      <c r="K163" s="127"/>
      <c r="L163" s="133"/>
      <c r="M163" s="134"/>
      <c r="N163" s="135"/>
      <c r="O163" s="135"/>
      <c r="P163" s="135"/>
      <c r="Q163" s="135"/>
      <c r="R163" s="135"/>
      <c r="S163" s="135"/>
      <c r="T163" s="136"/>
      <c r="AT163" s="137" t="s">
        <v>92</v>
      </c>
      <c r="AU163" s="137" t="s">
        <v>42</v>
      </c>
      <c r="AV163" s="8" t="s">
        <v>42</v>
      </c>
      <c r="AW163" s="8" t="s">
        <v>18</v>
      </c>
      <c r="AX163" s="8" t="s">
        <v>39</v>
      </c>
      <c r="AY163" s="137" t="s">
        <v>82</v>
      </c>
    </row>
    <row r="164" spans="1:65" s="9" customFormat="1" x14ac:dyDescent="0.2">
      <c r="B164" s="138"/>
      <c r="C164" s="139"/>
      <c r="D164" s="128" t="s">
        <v>92</v>
      </c>
      <c r="E164" s="140" t="s">
        <v>6</v>
      </c>
      <c r="F164" s="141" t="s">
        <v>94</v>
      </c>
      <c r="G164" s="139"/>
      <c r="H164" s="142">
        <v>3.15</v>
      </c>
      <c r="I164" s="143"/>
      <c r="J164" s="139"/>
      <c r="K164" s="139"/>
      <c r="L164" s="144"/>
      <c r="M164" s="145"/>
      <c r="N164" s="146"/>
      <c r="O164" s="146"/>
      <c r="P164" s="146"/>
      <c r="Q164" s="146"/>
      <c r="R164" s="146"/>
      <c r="S164" s="146"/>
      <c r="T164" s="147"/>
      <c r="AT164" s="148" t="s">
        <v>92</v>
      </c>
      <c r="AU164" s="148" t="s">
        <v>42</v>
      </c>
      <c r="AV164" s="9" t="s">
        <v>46</v>
      </c>
      <c r="AW164" s="9" t="s">
        <v>18</v>
      </c>
      <c r="AX164" s="9" t="s">
        <v>40</v>
      </c>
      <c r="AY164" s="148" t="s">
        <v>82</v>
      </c>
    </row>
    <row r="165" spans="1:65" s="2" customFormat="1" ht="37.9" customHeight="1" x14ac:dyDescent="0.2">
      <c r="A165" s="18"/>
      <c r="B165" s="19"/>
      <c r="C165" s="108" t="s">
        <v>186</v>
      </c>
      <c r="D165" s="108" t="s">
        <v>84</v>
      </c>
      <c r="E165" s="109" t="s">
        <v>187</v>
      </c>
      <c r="F165" s="110" t="s">
        <v>188</v>
      </c>
      <c r="G165" s="111" t="s">
        <v>87</v>
      </c>
      <c r="H165" s="112">
        <v>3.052</v>
      </c>
      <c r="I165" s="113"/>
      <c r="J165" s="114">
        <f>ROUND(I165*H165,2)</f>
        <v>0</v>
      </c>
      <c r="K165" s="110" t="s">
        <v>88</v>
      </c>
      <c r="L165" s="21"/>
      <c r="M165" s="115" t="s">
        <v>6</v>
      </c>
      <c r="N165" s="116" t="s">
        <v>26</v>
      </c>
      <c r="O165" s="27"/>
      <c r="P165" s="117">
        <f>O165*H165</f>
        <v>0</v>
      </c>
      <c r="Q165" s="117">
        <v>2.3010199999999998</v>
      </c>
      <c r="R165" s="117">
        <f>Q165*H165</f>
        <v>7.0227130399999993</v>
      </c>
      <c r="S165" s="117">
        <v>0</v>
      </c>
      <c r="T165" s="118">
        <f>S165*H165</f>
        <v>0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R165" s="119" t="s">
        <v>46</v>
      </c>
      <c r="AT165" s="119" t="s">
        <v>84</v>
      </c>
      <c r="AU165" s="119" t="s">
        <v>42</v>
      </c>
      <c r="AY165" s="11" t="s">
        <v>82</v>
      </c>
      <c r="BE165" s="120">
        <f>IF(N165="základní",J165,0)</f>
        <v>0</v>
      </c>
      <c r="BF165" s="120">
        <f>IF(N165="snížená",J165,0)</f>
        <v>0</v>
      </c>
      <c r="BG165" s="120">
        <f>IF(N165="zákl. přenesená",J165,0)</f>
        <v>0</v>
      </c>
      <c r="BH165" s="120">
        <f>IF(N165="sníž. přenesená",J165,0)</f>
        <v>0</v>
      </c>
      <c r="BI165" s="120">
        <f>IF(N165="nulová",J165,0)</f>
        <v>0</v>
      </c>
      <c r="BJ165" s="11" t="s">
        <v>40</v>
      </c>
      <c r="BK165" s="120">
        <f>ROUND(I165*H165,2)</f>
        <v>0</v>
      </c>
      <c r="BL165" s="11" t="s">
        <v>46</v>
      </c>
      <c r="BM165" s="119" t="s">
        <v>189</v>
      </c>
    </row>
    <row r="166" spans="1:65" s="2" customFormat="1" x14ac:dyDescent="0.2">
      <c r="A166" s="18"/>
      <c r="B166" s="19"/>
      <c r="C166" s="20"/>
      <c r="D166" s="121" t="s">
        <v>90</v>
      </c>
      <c r="E166" s="20"/>
      <c r="F166" s="122" t="s">
        <v>190</v>
      </c>
      <c r="G166" s="20"/>
      <c r="H166" s="20"/>
      <c r="I166" s="123"/>
      <c r="J166" s="20"/>
      <c r="K166" s="20"/>
      <c r="L166" s="21"/>
      <c r="M166" s="124"/>
      <c r="N166" s="125"/>
      <c r="O166" s="27"/>
      <c r="P166" s="27"/>
      <c r="Q166" s="27"/>
      <c r="R166" s="27"/>
      <c r="S166" s="27"/>
      <c r="T166" s="2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T166" s="11" t="s">
        <v>90</v>
      </c>
      <c r="AU166" s="11" t="s">
        <v>42</v>
      </c>
    </row>
    <row r="167" spans="1:65" s="8" customFormat="1" x14ac:dyDescent="0.2">
      <c r="B167" s="126"/>
      <c r="C167" s="127"/>
      <c r="D167" s="128" t="s">
        <v>92</v>
      </c>
      <c r="E167" s="129" t="s">
        <v>6</v>
      </c>
      <c r="F167" s="130" t="s">
        <v>191</v>
      </c>
      <c r="G167" s="127"/>
      <c r="H167" s="131">
        <v>0.371</v>
      </c>
      <c r="I167" s="132"/>
      <c r="J167" s="127"/>
      <c r="K167" s="127"/>
      <c r="L167" s="133"/>
      <c r="M167" s="134"/>
      <c r="N167" s="135"/>
      <c r="O167" s="135"/>
      <c r="P167" s="135"/>
      <c r="Q167" s="135"/>
      <c r="R167" s="135"/>
      <c r="S167" s="135"/>
      <c r="T167" s="136"/>
      <c r="AT167" s="137" t="s">
        <v>92</v>
      </c>
      <c r="AU167" s="137" t="s">
        <v>42</v>
      </c>
      <c r="AV167" s="8" t="s">
        <v>42</v>
      </c>
      <c r="AW167" s="8" t="s">
        <v>18</v>
      </c>
      <c r="AX167" s="8" t="s">
        <v>39</v>
      </c>
      <c r="AY167" s="137" t="s">
        <v>82</v>
      </c>
    </row>
    <row r="168" spans="1:65" s="8" customFormat="1" x14ac:dyDescent="0.2">
      <c r="B168" s="126"/>
      <c r="C168" s="127"/>
      <c r="D168" s="128" t="s">
        <v>92</v>
      </c>
      <c r="E168" s="129" t="s">
        <v>6</v>
      </c>
      <c r="F168" s="130" t="s">
        <v>192</v>
      </c>
      <c r="G168" s="127"/>
      <c r="H168" s="131">
        <v>2.681</v>
      </c>
      <c r="I168" s="132"/>
      <c r="J168" s="127"/>
      <c r="K168" s="127"/>
      <c r="L168" s="133"/>
      <c r="M168" s="134"/>
      <c r="N168" s="135"/>
      <c r="O168" s="135"/>
      <c r="P168" s="135"/>
      <c r="Q168" s="135"/>
      <c r="R168" s="135"/>
      <c r="S168" s="135"/>
      <c r="T168" s="136"/>
      <c r="AT168" s="137" t="s">
        <v>92</v>
      </c>
      <c r="AU168" s="137" t="s">
        <v>42</v>
      </c>
      <c r="AV168" s="8" t="s">
        <v>42</v>
      </c>
      <c r="AW168" s="8" t="s">
        <v>18</v>
      </c>
      <c r="AX168" s="8" t="s">
        <v>39</v>
      </c>
      <c r="AY168" s="137" t="s">
        <v>82</v>
      </c>
    </row>
    <row r="169" spans="1:65" s="9" customFormat="1" x14ac:dyDescent="0.2">
      <c r="B169" s="138"/>
      <c r="C169" s="139"/>
      <c r="D169" s="128" t="s">
        <v>92</v>
      </c>
      <c r="E169" s="140" t="s">
        <v>6</v>
      </c>
      <c r="F169" s="141" t="s">
        <v>94</v>
      </c>
      <c r="G169" s="139"/>
      <c r="H169" s="142">
        <v>3.052</v>
      </c>
      <c r="I169" s="143"/>
      <c r="J169" s="139"/>
      <c r="K169" s="139"/>
      <c r="L169" s="144"/>
      <c r="M169" s="145"/>
      <c r="N169" s="146"/>
      <c r="O169" s="146"/>
      <c r="P169" s="146"/>
      <c r="Q169" s="146"/>
      <c r="R169" s="146"/>
      <c r="S169" s="146"/>
      <c r="T169" s="147"/>
      <c r="AT169" s="148" t="s">
        <v>92</v>
      </c>
      <c r="AU169" s="148" t="s">
        <v>42</v>
      </c>
      <c r="AV169" s="9" t="s">
        <v>46</v>
      </c>
      <c r="AW169" s="9" t="s">
        <v>18</v>
      </c>
      <c r="AX169" s="9" t="s">
        <v>40</v>
      </c>
      <c r="AY169" s="148" t="s">
        <v>82</v>
      </c>
    </row>
    <row r="170" spans="1:65" s="2" customFormat="1" ht="16.5" customHeight="1" x14ac:dyDescent="0.2">
      <c r="A170" s="18"/>
      <c r="B170" s="19"/>
      <c r="C170" s="108" t="s">
        <v>193</v>
      </c>
      <c r="D170" s="108" t="s">
        <v>84</v>
      </c>
      <c r="E170" s="109" t="s">
        <v>194</v>
      </c>
      <c r="F170" s="110" t="s">
        <v>195</v>
      </c>
      <c r="G170" s="111" t="s">
        <v>97</v>
      </c>
      <c r="H170" s="112">
        <v>1.51</v>
      </c>
      <c r="I170" s="113"/>
      <c r="J170" s="114">
        <f>ROUND(I170*H170,2)</f>
        <v>0</v>
      </c>
      <c r="K170" s="110" t="s">
        <v>88</v>
      </c>
      <c r="L170" s="21"/>
      <c r="M170" s="115" t="s">
        <v>6</v>
      </c>
      <c r="N170" s="116" t="s">
        <v>26</v>
      </c>
      <c r="O170" s="27"/>
      <c r="P170" s="117">
        <f>O170*H170</f>
        <v>0</v>
      </c>
      <c r="Q170" s="117">
        <v>1.3520000000000001E-2</v>
      </c>
      <c r="R170" s="117">
        <f>Q170*H170</f>
        <v>2.0415200000000001E-2</v>
      </c>
      <c r="S170" s="117">
        <v>0</v>
      </c>
      <c r="T170" s="118">
        <f>S170*H170</f>
        <v>0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R170" s="119" t="s">
        <v>46</v>
      </c>
      <c r="AT170" s="119" t="s">
        <v>84</v>
      </c>
      <c r="AU170" s="119" t="s">
        <v>42</v>
      </c>
      <c r="AY170" s="11" t="s">
        <v>82</v>
      </c>
      <c r="BE170" s="120">
        <f>IF(N170="základní",J170,0)</f>
        <v>0</v>
      </c>
      <c r="BF170" s="120">
        <f>IF(N170="snížená",J170,0)</f>
        <v>0</v>
      </c>
      <c r="BG170" s="120">
        <f>IF(N170="zákl. přenesená",J170,0)</f>
        <v>0</v>
      </c>
      <c r="BH170" s="120">
        <f>IF(N170="sníž. přenesená",J170,0)</f>
        <v>0</v>
      </c>
      <c r="BI170" s="120">
        <f>IF(N170="nulová",J170,0)</f>
        <v>0</v>
      </c>
      <c r="BJ170" s="11" t="s">
        <v>40</v>
      </c>
      <c r="BK170" s="120">
        <f>ROUND(I170*H170,2)</f>
        <v>0</v>
      </c>
      <c r="BL170" s="11" t="s">
        <v>46</v>
      </c>
      <c r="BM170" s="119" t="s">
        <v>196</v>
      </c>
    </row>
    <row r="171" spans="1:65" s="2" customFormat="1" x14ac:dyDescent="0.2">
      <c r="A171" s="18"/>
      <c r="B171" s="19"/>
      <c r="C171" s="20"/>
      <c r="D171" s="121" t="s">
        <v>90</v>
      </c>
      <c r="E171" s="20"/>
      <c r="F171" s="122" t="s">
        <v>197</v>
      </c>
      <c r="G171" s="20"/>
      <c r="H171" s="20"/>
      <c r="I171" s="123"/>
      <c r="J171" s="20"/>
      <c r="K171" s="20"/>
      <c r="L171" s="21"/>
      <c r="M171" s="124"/>
      <c r="N171" s="125"/>
      <c r="O171" s="27"/>
      <c r="P171" s="27"/>
      <c r="Q171" s="27"/>
      <c r="R171" s="27"/>
      <c r="S171" s="27"/>
      <c r="T171" s="2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T171" s="11" t="s">
        <v>90</v>
      </c>
      <c r="AU171" s="11" t="s">
        <v>42</v>
      </c>
    </row>
    <row r="172" spans="1:65" s="8" customFormat="1" x14ac:dyDescent="0.2">
      <c r="B172" s="126"/>
      <c r="C172" s="127"/>
      <c r="D172" s="128" t="s">
        <v>92</v>
      </c>
      <c r="E172" s="129" t="s">
        <v>6</v>
      </c>
      <c r="F172" s="130" t="s">
        <v>198</v>
      </c>
      <c r="G172" s="127"/>
      <c r="H172" s="131">
        <v>1.06</v>
      </c>
      <c r="I172" s="132"/>
      <c r="J172" s="127"/>
      <c r="K172" s="127"/>
      <c r="L172" s="133"/>
      <c r="M172" s="134"/>
      <c r="N172" s="135"/>
      <c r="O172" s="135"/>
      <c r="P172" s="135"/>
      <c r="Q172" s="135"/>
      <c r="R172" s="135"/>
      <c r="S172" s="135"/>
      <c r="T172" s="136"/>
      <c r="AT172" s="137" t="s">
        <v>92</v>
      </c>
      <c r="AU172" s="137" t="s">
        <v>42</v>
      </c>
      <c r="AV172" s="8" t="s">
        <v>42</v>
      </c>
      <c r="AW172" s="8" t="s">
        <v>18</v>
      </c>
      <c r="AX172" s="8" t="s">
        <v>39</v>
      </c>
      <c r="AY172" s="137" t="s">
        <v>82</v>
      </c>
    </row>
    <row r="173" spans="1:65" s="8" customFormat="1" x14ac:dyDescent="0.2">
      <c r="B173" s="126"/>
      <c r="C173" s="127"/>
      <c r="D173" s="128" t="s">
        <v>92</v>
      </c>
      <c r="E173" s="129" t="s">
        <v>6</v>
      </c>
      <c r="F173" s="130" t="s">
        <v>199</v>
      </c>
      <c r="G173" s="127"/>
      <c r="H173" s="131">
        <v>0.45</v>
      </c>
      <c r="I173" s="132"/>
      <c r="J173" s="127"/>
      <c r="K173" s="127"/>
      <c r="L173" s="133"/>
      <c r="M173" s="134"/>
      <c r="N173" s="135"/>
      <c r="O173" s="135"/>
      <c r="P173" s="135"/>
      <c r="Q173" s="135"/>
      <c r="R173" s="135"/>
      <c r="S173" s="135"/>
      <c r="T173" s="136"/>
      <c r="AT173" s="137" t="s">
        <v>92</v>
      </c>
      <c r="AU173" s="137" t="s">
        <v>42</v>
      </c>
      <c r="AV173" s="8" t="s">
        <v>42</v>
      </c>
      <c r="AW173" s="8" t="s">
        <v>18</v>
      </c>
      <c r="AX173" s="8" t="s">
        <v>39</v>
      </c>
      <c r="AY173" s="137" t="s">
        <v>82</v>
      </c>
    </row>
    <row r="174" spans="1:65" s="9" customFormat="1" x14ac:dyDescent="0.2">
      <c r="B174" s="138"/>
      <c r="C174" s="139"/>
      <c r="D174" s="128" t="s">
        <v>92</v>
      </c>
      <c r="E174" s="140" t="s">
        <v>6</v>
      </c>
      <c r="F174" s="141" t="s">
        <v>94</v>
      </c>
      <c r="G174" s="139"/>
      <c r="H174" s="142">
        <v>1.51</v>
      </c>
      <c r="I174" s="143"/>
      <c r="J174" s="139"/>
      <c r="K174" s="139"/>
      <c r="L174" s="144"/>
      <c r="M174" s="145"/>
      <c r="N174" s="146"/>
      <c r="O174" s="146"/>
      <c r="P174" s="146"/>
      <c r="Q174" s="146"/>
      <c r="R174" s="146"/>
      <c r="S174" s="146"/>
      <c r="T174" s="147"/>
      <c r="AT174" s="148" t="s">
        <v>92</v>
      </c>
      <c r="AU174" s="148" t="s">
        <v>42</v>
      </c>
      <c r="AV174" s="9" t="s">
        <v>46</v>
      </c>
      <c r="AW174" s="9" t="s">
        <v>18</v>
      </c>
      <c r="AX174" s="9" t="s">
        <v>40</v>
      </c>
      <c r="AY174" s="148" t="s">
        <v>82</v>
      </c>
    </row>
    <row r="175" spans="1:65" s="2" customFormat="1" ht="16.5" customHeight="1" x14ac:dyDescent="0.2">
      <c r="A175" s="18"/>
      <c r="B175" s="19"/>
      <c r="C175" s="108" t="s">
        <v>200</v>
      </c>
      <c r="D175" s="108" t="s">
        <v>84</v>
      </c>
      <c r="E175" s="109" t="s">
        <v>201</v>
      </c>
      <c r="F175" s="110" t="s">
        <v>202</v>
      </c>
      <c r="G175" s="111" t="s">
        <v>97</v>
      </c>
      <c r="H175" s="112">
        <v>0.53100000000000003</v>
      </c>
      <c r="I175" s="113"/>
      <c r="J175" s="114">
        <f>ROUND(I175*H175,2)</f>
        <v>0</v>
      </c>
      <c r="K175" s="110" t="s">
        <v>88</v>
      </c>
      <c r="L175" s="21"/>
      <c r="M175" s="115" t="s">
        <v>6</v>
      </c>
      <c r="N175" s="116" t="s">
        <v>26</v>
      </c>
      <c r="O175" s="27"/>
      <c r="P175" s="117">
        <f>O175*H175</f>
        <v>0</v>
      </c>
      <c r="Q175" s="117">
        <v>0</v>
      </c>
      <c r="R175" s="117">
        <f>Q175*H175</f>
        <v>0</v>
      </c>
      <c r="S175" s="117">
        <v>0</v>
      </c>
      <c r="T175" s="118">
        <f>S175*H175</f>
        <v>0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R175" s="119" t="s">
        <v>46</v>
      </c>
      <c r="AT175" s="119" t="s">
        <v>84</v>
      </c>
      <c r="AU175" s="119" t="s">
        <v>42</v>
      </c>
      <c r="AY175" s="11" t="s">
        <v>82</v>
      </c>
      <c r="BE175" s="120">
        <f>IF(N175="základní",J175,0)</f>
        <v>0</v>
      </c>
      <c r="BF175" s="120">
        <f>IF(N175="snížená",J175,0)</f>
        <v>0</v>
      </c>
      <c r="BG175" s="120">
        <f>IF(N175="zákl. přenesená",J175,0)</f>
        <v>0</v>
      </c>
      <c r="BH175" s="120">
        <f>IF(N175="sníž. přenesená",J175,0)</f>
        <v>0</v>
      </c>
      <c r="BI175" s="120">
        <f>IF(N175="nulová",J175,0)</f>
        <v>0</v>
      </c>
      <c r="BJ175" s="11" t="s">
        <v>40</v>
      </c>
      <c r="BK175" s="120">
        <f>ROUND(I175*H175,2)</f>
        <v>0</v>
      </c>
      <c r="BL175" s="11" t="s">
        <v>46</v>
      </c>
      <c r="BM175" s="119" t="s">
        <v>203</v>
      </c>
    </row>
    <row r="176" spans="1:65" s="2" customFormat="1" x14ac:dyDescent="0.2">
      <c r="A176" s="18"/>
      <c r="B176" s="19"/>
      <c r="C176" s="20"/>
      <c r="D176" s="121" t="s">
        <v>90</v>
      </c>
      <c r="E176" s="20"/>
      <c r="F176" s="122" t="s">
        <v>204</v>
      </c>
      <c r="G176" s="20"/>
      <c r="H176" s="20"/>
      <c r="I176" s="123"/>
      <c r="J176" s="20"/>
      <c r="K176" s="20"/>
      <c r="L176" s="21"/>
      <c r="M176" s="124"/>
      <c r="N176" s="125"/>
      <c r="O176" s="27"/>
      <c r="P176" s="27"/>
      <c r="Q176" s="27"/>
      <c r="R176" s="27"/>
      <c r="S176" s="27"/>
      <c r="T176" s="2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T176" s="11" t="s">
        <v>90</v>
      </c>
      <c r="AU176" s="11" t="s">
        <v>42</v>
      </c>
    </row>
    <row r="177" spans="1:65" s="8" customFormat="1" x14ac:dyDescent="0.2">
      <c r="B177" s="126"/>
      <c r="C177" s="127"/>
      <c r="D177" s="128" t="s">
        <v>92</v>
      </c>
      <c r="E177" s="129" t="s">
        <v>6</v>
      </c>
      <c r="F177" s="130" t="s">
        <v>93</v>
      </c>
      <c r="G177" s="127"/>
      <c r="H177" s="131">
        <v>0.53100000000000003</v>
      </c>
      <c r="I177" s="132"/>
      <c r="J177" s="127"/>
      <c r="K177" s="127"/>
      <c r="L177" s="133"/>
      <c r="M177" s="134"/>
      <c r="N177" s="135"/>
      <c r="O177" s="135"/>
      <c r="P177" s="135"/>
      <c r="Q177" s="135"/>
      <c r="R177" s="135"/>
      <c r="S177" s="135"/>
      <c r="T177" s="136"/>
      <c r="AT177" s="137" t="s">
        <v>92</v>
      </c>
      <c r="AU177" s="137" t="s">
        <v>42</v>
      </c>
      <c r="AV177" s="8" t="s">
        <v>42</v>
      </c>
      <c r="AW177" s="8" t="s">
        <v>18</v>
      </c>
      <c r="AX177" s="8" t="s">
        <v>39</v>
      </c>
      <c r="AY177" s="137" t="s">
        <v>82</v>
      </c>
    </row>
    <row r="178" spans="1:65" s="9" customFormat="1" x14ac:dyDescent="0.2">
      <c r="B178" s="138"/>
      <c r="C178" s="139"/>
      <c r="D178" s="128" t="s">
        <v>92</v>
      </c>
      <c r="E178" s="140" t="s">
        <v>6</v>
      </c>
      <c r="F178" s="141" t="s">
        <v>94</v>
      </c>
      <c r="G178" s="139"/>
      <c r="H178" s="142">
        <v>0.53100000000000003</v>
      </c>
      <c r="I178" s="143"/>
      <c r="J178" s="139"/>
      <c r="K178" s="139"/>
      <c r="L178" s="144"/>
      <c r="M178" s="145"/>
      <c r="N178" s="146"/>
      <c r="O178" s="146"/>
      <c r="P178" s="146"/>
      <c r="Q178" s="146"/>
      <c r="R178" s="146"/>
      <c r="S178" s="146"/>
      <c r="T178" s="147"/>
      <c r="AT178" s="148" t="s">
        <v>92</v>
      </c>
      <c r="AU178" s="148" t="s">
        <v>42</v>
      </c>
      <c r="AV178" s="9" t="s">
        <v>46</v>
      </c>
      <c r="AW178" s="9" t="s">
        <v>18</v>
      </c>
      <c r="AX178" s="9" t="s">
        <v>40</v>
      </c>
      <c r="AY178" s="148" t="s">
        <v>82</v>
      </c>
    </row>
    <row r="179" spans="1:65" s="2" customFormat="1" ht="24.2" customHeight="1" x14ac:dyDescent="0.2">
      <c r="A179" s="18"/>
      <c r="B179" s="19"/>
      <c r="C179" s="108" t="s">
        <v>131</v>
      </c>
      <c r="D179" s="108" t="s">
        <v>84</v>
      </c>
      <c r="E179" s="109" t="s">
        <v>205</v>
      </c>
      <c r="F179" s="110" t="s">
        <v>206</v>
      </c>
      <c r="G179" s="111" t="s">
        <v>97</v>
      </c>
      <c r="H179" s="112">
        <v>10.105</v>
      </c>
      <c r="I179" s="113"/>
      <c r="J179" s="114">
        <f>ROUND(I179*H179,2)</f>
        <v>0</v>
      </c>
      <c r="K179" s="110" t="s">
        <v>88</v>
      </c>
      <c r="L179" s="21"/>
      <c r="M179" s="115" t="s">
        <v>6</v>
      </c>
      <c r="N179" s="116" t="s">
        <v>26</v>
      </c>
      <c r="O179" s="27"/>
      <c r="P179" s="117">
        <f>O179*H179</f>
        <v>0</v>
      </c>
      <c r="Q179" s="117">
        <v>3.2000000000000002E-3</v>
      </c>
      <c r="R179" s="117">
        <f>Q179*H179</f>
        <v>3.2336000000000004E-2</v>
      </c>
      <c r="S179" s="117">
        <v>0</v>
      </c>
      <c r="T179" s="118">
        <f>S179*H179</f>
        <v>0</v>
      </c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R179" s="119" t="s">
        <v>46</v>
      </c>
      <c r="AT179" s="119" t="s">
        <v>84</v>
      </c>
      <c r="AU179" s="119" t="s">
        <v>42</v>
      </c>
      <c r="AY179" s="11" t="s">
        <v>82</v>
      </c>
      <c r="BE179" s="120">
        <f>IF(N179="základní",J179,0)</f>
        <v>0</v>
      </c>
      <c r="BF179" s="120">
        <f>IF(N179="snížená",J179,0)</f>
        <v>0</v>
      </c>
      <c r="BG179" s="120">
        <f>IF(N179="zákl. přenesená",J179,0)</f>
        <v>0</v>
      </c>
      <c r="BH179" s="120">
        <f>IF(N179="sníž. přenesená",J179,0)</f>
        <v>0</v>
      </c>
      <c r="BI179" s="120">
        <f>IF(N179="nulová",J179,0)</f>
        <v>0</v>
      </c>
      <c r="BJ179" s="11" t="s">
        <v>40</v>
      </c>
      <c r="BK179" s="120">
        <f>ROUND(I179*H179,2)</f>
        <v>0</v>
      </c>
      <c r="BL179" s="11" t="s">
        <v>46</v>
      </c>
      <c r="BM179" s="119" t="s">
        <v>207</v>
      </c>
    </row>
    <row r="180" spans="1:65" s="2" customFormat="1" x14ac:dyDescent="0.2">
      <c r="A180" s="18"/>
      <c r="B180" s="19"/>
      <c r="C180" s="20"/>
      <c r="D180" s="121" t="s">
        <v>90</v>
      </c>
      <c r="E180" s="20"/>
      <c r="F180" s="122" t="s">
        <v>208</v>
      </c>
      <c r="G180" s="20"/>
      <c r="H180" s="20"/>
      <c r="I180" s="123"/>
      <c r="J180" s="20"/>
      <c r="K180" s="20"/>
      <c r="L180" s="21"/>
      <c r="M180" s="124"/>
      <c r="N180" s="125"/>
      <c r="O180" s="27"/>
      <c r="P180" s="27"/>
      <c r="Q180" s="27"/>
      <c r="R180" s="27"/>
      <c r="S180" s="27"/>
      <c r="T180" s="2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T180" s="11" t="s">
        <v>90</v>
      </c>
      <c r="AU180" s="11" t="s">
        <v>42</v>
      </c>
    </row>
    <row r="181" spans="1:65" s="8" customFormat="1" x14ac:dyDescent="0.2">
      <c r="B181" s="126"/>
      <c r="C181" s="127"/>
      <c r="D181" s="128" t="s">
        <v>92</v>
      </c>
      <c r="E181" s="129" t="s">
        <v>6</v>
      </c>
      <c r="F181" s="130" t="s">
        <v>209</v>
      </c>
      <c r="G181" s="127"/>
      <c r="H181" s="131">
        <v>1.855</v>
      </c>
      <c r="I181" s="132"/>
      <c r="J181" s="127"/>
      <c r="K181" s="127"/>
      <c r="L181" s="133"/>
      <c r="M181" s="134"/>
      <c r="N181" s="135"/>
      <c r="O181" s="135"/>
      <c r="P181" s="135"/>
      <c r="Q181" s="135"/>
      <c r="R181" s="135"/>
      <c r="S181" s="135"/>
      <c r="T181" s="136"/>
      <c r="AT181" s="137" t="s">
        <v>92</v>
      </c>
      <c r="AU181" s="137" t="s">
        <v>42</v>
      </c>
      <c r="AV181" s="8" t="s">
        <v>42</v>
      </c>
      <c r="AW181" s="8" t="s">
        <v>18</v>
      </c>
      <c r="AX181" s="8" t="s">
        <v>39</v>
      </c>
      <c r="AY181" s="137" t="s">
        <v>82</v>
      </c>
    </row>
    <row r="182" spans="1:65" s="8" customFormat="1" x14ac:dyDescent="0.2">
      <c r="B182" s="126"/>
      <c r="C182" s="127"/>
      <c r="D182" s="128" t="s">
        <v>92</v>
      </c>
      <c r="E182" s="129" t="s">
        <v>6</v>
      </c>
      <c r="F182" s="130" t="s">
        <v>210</v>
      </c>
      <c r="G182" s="127"/>
      <c r="H182" s="131">
        <v>8.25</v>
      </c>
      <c r="I182" s="132"/>
      <c r="J182" s="127"/>
      <c r="K182" s="127"/>
      <c r="L182" s="133"/>
      <c r="M182" s="134"/>
      <c r="N182" s="135"/>
      <c r="O182" s="135"/>
      <c r="P182" s="135"/>
      <c r="Q182" s="135"/>
      <c r="R182" s="135"/>
      <c r="S182" s="135"/>
      <c r="T182" s="136"/>
      <c r="AT182" s="137" t="s">
        <v>92</v>
      </c>
      <c r="AU182" s="137" t="s">
        <v>42</v>
      </c>
      <c r="AV182" s="8" t="s">
        <v>42</v>
      </c>
      <c r="AW182" s="8" t="s">
        <v>18</v>
      </c>
      <c r="AX182" s="8" t="s">
        <v>39</v>
      </c>
      <c r="AY182" s="137" t="s">
        <v>82</v>
      </c>
    </row>
    <row r="183" spans="1:65" s="9" customFormat="1" x14ac:dyDescent="0.2">
      <c r="B183" s="138"/>
      <c r="C183" s="139"/>
      <c r="D183" s="128" t="s">
        <v>92</v>
      </c>
      <c r="E183" s="140" t="s">
        <v>6</v>
      </c>
      <c r="F183" s="141" t="s">
        <v>94</v>
      </c>
      <c r="G183" s="139"/>
      <c r="H183" s="142">
        <v>10.105</v>
      </c>
      <c r="I183" s="143"/>
      <c r="J183" s="139"/>
      <c r="K183" s="139"/>
      <c r="L183" s="144"/>
      <c r="M183" s="145"/>
      <c r="N183" s="146"/>
      <c r="O183" s="146"/>
      <c r="P183" s="146"/>
      <c r="Q183" s="146"/>
      <c r="R183" s="146"/>
      <c r="S183" s="146"/>
      <c r="T183" s="147"/>
      <c r="AT183" s="148" t="s">
        <v>92</v>
      </c>
      <c r="AU183" s="148" t="s">
        <v>42</v>
      </c>
      <c r="AV183" s="9" t="s">
        <v>46</v>
      </c>
      <c r="AW183" s="9" t="s">
        <v>18</v>
      </c>
      <c r="AX183" s="9" t="s">
        <v>40</v>
      </c>
      <c r="AY183" s="148" t="s">
        <v>82</v>
      </c>
    </row>
    <row r="184" spans="1:65" s="7" customFormat="1" ht="22.9" customHeight="1" x14ac:dyDescent="0.2">
      <c r="B184" s="92"/>
      <c r="C184" s="93"/>
      <c r="D184" s="94" t="s">
        <v>38</v>
      </c>
      <c r="E184" s="106" t="s">
        <v>143</v>
      </c>
      <c r="F184" s="106" t="s">
        <v>211</v>
      </c>
      <c r="G184" s="93"/>
      <c r="H184" s="93"/>
      <c r="I184" s="96"/>
      <c r="J184" s="107">
        <f>BK184</f>
        <v>0</v>
      </c>
      <c r="K184" s="93"/>
      <c r="L184" s="98"/>
      <c r="M184" s="99"/>
      <c r="N184" s="100"/>
      <c r="O184" s="100"/>
      <c r="P184" s="101">
        <f>SUM(P185:P245)</f>
        <v>0</v>
      </c>
      <c r="Q184" s="100"/>
      <c r="R184" s="101">
        <f>SUM(R185:R245)</f>
        <v>0.69789199999999996</v>
      </c>
      <c r="S184" s="100"/>
      <c r="T184" s="102">
        <f>SUM(T185:T245)</f>
        <v>15.820390000000003</v>
      </c>
      <c r="AR184" s="103" t="s">
        <v>40</v>
      </c>
      <c r="AT184" s="104" t="s">
        <v>38</v>
      </c>
      <c r="AU184" s="104" t="s">
        <v>40</v>
      </c>
      <c r="AY184" s="103" t="s">
        <v>82</v>
      </c>
      <c r="BK184" s="105">
        <f>SUM(BK185:BK245)</f>
        <v>0</v>
      </c>
    </row>
    <row r="185" spans="1:65" s="2" customFormat="1" ht="24.2" customHeight="1" x14ac:dyDescent="0.2">
      <c r="A185" s="18"/>
      <c r="B185" s="19"/>
      <c r="C185" s="108" t="s">
        <v>1</v>
      </c>
      <c r="D185" s="108" t="s">
        <v>84</v>
      </c>
      <c r="E185" s="109" t="s">
        <v>212</v>
      </c>
      <c r="F185" s="110" t="s">
        <v>213</v>
      </c>
      <c r="G185" s="111" t="s">
        <v>97</v>
      </c>
      <c r="H185" s="112">
        <v>234</v>
      </c>
      <c r="I185" s="113"/>
      <c r="J185" s="114">
        <f>ROUND(I185*H185,2)</f>
        <v>0</v>
      </c>
      <c r="K185" s="110" t="s">
        <v>6</v>
      </c>
      <c r="L185" s="21"/>
      <c r="M185" s="115" t="s">
        <v>6</v>
      </c>
      <c r="N185" s="116" t="s">
        <v>26</v>
      </c>
      <c r="O185" s="27"/>
      <c r="P185" s="117">
        <f>O185*H185</f>
        <v>0</v>
      </c>
      <c r="Q185" s="117">
        <v>2.1000000000000001E-4</v>
      </c>
      <c r="R185" s="117">
        <f>Q185*H185</f>
        <v>4.9140000000000003E-2</v>
      </c>
      <c r="S185" s="117">
        <v>0</v>
      </c>
      <c r="T185" s="118">
        <f>S185*H185</f>
        <v>0</v>
      </c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R185" s="119" t="s">
        <v>46</v>
      </c>
      <c r="AT185" s="119" t="s">
        <v>84</v>
      </c>
      <c r="AU185" s="119" t="s">
        <v>42</v>
      </c>
      <c r="AY185" s="11" t="s">
        <v>82</v>
      </c>
      <c r="BE185" s="120">
        <f>IF(N185="základní",J185,0)</f>
        <v>0</v>
      </c>
      <c r="BF185" s="120">
        <f>IF(N185="snížená",J185,0)</f>
        <v>0</v>
      </c>
      <c r="BG185" s="120">
        <f>IF(N185="zákl. přenesená",J185,0)</f>
        <v>0</v>
      </c>
      <c r="BH185" s="120">
        <f>IF(N185="sníž. přenesená",J185,0)</f>
        <v>0</v>
      </c>
      <c r="BI185" s="120">
        <f>IF(N185="nulová",J185,0)</f>
        <v>0</v>
      </c>
      <c r="BJ185" s="11" t="s">
        <v>40</v>
      </c>
      <c r="BK185" s="120">
        <f>ROUND(I185*H185,2)</f>
        <v>0</v>
      </c>
      <c r="BL185" s="11" t="s">
        <v>46</v>
      </c>
      <c r="BM185" s="119" t="s">
        <v>214</v>
      </c>
    </row>
    <row r="186" spans="1:65" s="8" customFormat="1" x14ac:dyDescent="0.2">
      <c r="B186" s="126"/>
      <c r="C186" s="127"/>
      <c r="D186" s="128" t="s">
        <v>92</v>
      </c>
      <c r="E186" s="129" t="s">
        <v>6</v>
      </c>
      <c r="F186" s="130" t="s">
        <v>215</v>
      </c>
      <c r="G186" s="127"/>
      <c r="H186" s="131">
        <v>108</v>
      </c>
      <c r="I186" s="132"/>
      <c r="J186" s="127"/>
      <c r="K186" s="127"/>
      <c r="L186" s="133"/>
      <c r="M186" s="134"/>
      <c r="N186" s="135"/>
      <c r="O186" s="135"/>
      <c r="P186" s="135"/>
      <c r="Q186" s="135"/>
      <c r="R186" s="135"/>
      <c r="S186" s="135"/>
      <c r="T186" s="136"/>
      <c r="AT186" s="137" t="s">
        <v>92</v>
      </c>
      <c r="AU186" s="137" t="s">
        <v>42</v>
      </c>
      <c r="AV186" s="8" t="s">
        <v>42</v>
      </c>
      <c r="AW186" s="8" t="s">
        <v>18</v>
      </c>
      <c r="AX186" s="8" t="s">
        <v>39</v>
      </c>
      <c r="AY186" s="137" t="s">
        <v>82</v>
      </c>
    </row>
    <row r="187" spans="1:65" s="8" customFormat="1" x14ac:dyDescent="0.2">
      <c r="B187" s="126"/>
      <c r="C187" s="127"/>
      <c r="D187" s="128" t="s">
        <v>92</v>
      </c>
      <c r="E187" s="129" t="s">
        <v>6</v>
      </c>
      <c r="F187" s="130" t="s">
        <v>216</v>
      </c>
      <c r="G187" s="127"/>
      <c r="H187" s="131">
        <v>126</v>
      </c>
      <c r="I187" s="132"/>
      <c r="J187" s="127"/>
      <c r="K187" s="127"/>
      <c r="L187" s="133"/>
      <c r="M187" s="134"/>
      <c r="N187" s="135"/>
      <c r="O187" s="135"/>
      <c r="P187" s="135"/>
      <c r="Q187" s="135"/>
      <c r="R187" s="135"/>
      <c r="S187" s="135"/>
      <c r="T187" s="136"/>
      <c r="AT187" s="137" t="s">
        <v>92</v>
      </c>
      <c r="AU187" s="137" t="s">
        <v>42</v>
      </c>
      <c r="AV187" s="8" t="s">
        <v>42</v>
      </c>
      <c r="AW187" s="8" t="s">
        <v>18</v>
      </c>
      <c r="AX187" s="8" t="s">
        <v>39</v>
      </c>
      <c r="AY187" s="137" t="s">
        <v>82</v>
      </c>
    </row>
    <row r="188" spans="1:65" s="9" customFormat="1" x14ac:dyDescent="0.2">
      <c r="B188" s="138"/>
      <c r="C188" s="139"/>
      <c r="D188" s="128" t="s">
        <v>92</v>
      </c>
      <c r="E188" s="140" t="s">
        <v>6</v>
      </c>
      <c r="F188" s="141" t="s">
        <v>94</v>
      </c>
      <c r="G188" s="139"/>
      <c r="H188" s="142">
        <v>234</v>
      </c>
      <c r="I188" s="143"/>
      <c r="J188" s="139"/>
      <c r="K188" s="139"/>
      <c r="L188" s="144"/>
      <c r="M188" s="145"/>
      <c r="N188" s="146"/>
      <c r="O188" s="146"/>
      <c r="P188" s="146"/>
      <c r="Q188" s="146"/>
      <c r="R188" s="146"/>
      <c r="S188" s="146"/>
      <c r="T188" s="147"/>
      <c r="AT188" s="148" t="s">
        <v>92</v>
      </c>
      <c r="AU188" s="148" t="s">
        <v>42</v>
      </c>
      <c r="AV188" s="9" t="s">
        <v>46</v>
      </c>
      <c r="AW188" s="9" t="s">
        <v>18</v>
      </c>
      <c r="AX188" s="9" t="s">
        <v>40</v>
      </c>
      <c r="AY188" s="148" t="s">
        <v>82</v>
      </c>
    </row>
    <row r="189" spans="1:65" s="2" customFormat="1" ht="37.9" customHeight="1" x14ac:dyDescent="0.2">
      <c r="A189" s="18"/>
      <c r="B189" s="19"/>
      <c r="C189" s="108" t="s">
        <v>217</v>
      </c>
      <c r="D189" s="108" t="s">
        <v>84</v>
      </c>
      <c r="E189" s="109" t="s">
        <v>218</v>
      </c>
      <c r="F189" s="110" t="s">
        <v>219</v>
      </c>
      <c r="G189" s="111" t="s">
        <v>87</v>
      </c>
      <c r="H189" s="112">
        <v>0.75</v>
      </c>
      <c r="I189" s="113"/>
      <c r="J189" s="114">
        <f>ROUND(I189*H189,2)</f>
        <v>0</v>
      </c>
      <c r="K189" s="110" t="s">
        <v>88</v>
      </c>
      <c r="L189" s="21"/>
      <c r="M189" s="115" t="s">
        <v>6</v>
      </c>
      <c r="N189" s="116" t="s">
        <v>26</v>
      </c>
      <c r="O189" s="27"/>
      <c r="P189" s="117">
        <f>O189*H189</f>
        <v>0</v>
      </c>
      <c r="Q189" s="117">
        <v>0</v>
      </c>
      <c r="R189" s="117">
        <f>Q189*H189</f>
        <v>0</v>
      </c>
      <c r="S189" s="117">
        <v>2.4</v>
      </c>
      <c r="T189" s="118">
        <f>S189*H189</f>
        <v>1.7999999999999998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R189" s="119" t="s">
        <v>46</v>
      </c>
      <c r="AT189" s="119" t="s">
        <v>84</v>
      </c>
      <c r="AU189" s="119" t="s">
        <v>42</v>
      </c>
      <c r="AY189" s="11" t="s">
        <v>82</v>
      </c>
      <c r="BE189" s="120">
        <f>IF(N189="základní",J189,0)</f>
        <v>0</v>
      </c>
      <c r="BF189" s="120">
        <f>IF(N189="snížená",J189,0)</f>
        <v>0</v>
      </c>
      <c r="BG189" s="120">
        <f>IF(N189="zákl. přenesená",J189,0)</f>
        <v>0</v>
      </c>
      <c r="BH189" s="120">
        <f>IF(N189="sníž. přenesená",J189,0)</f>
        <v>0</v>
      </c>
      <c r="BI189" s="120">
        <f>IF(N189="nulová",J189,0)</f>
        <v>0</v>
      </c>
      <c r="BJ189" s="11" t="s">
        <v>40</v>
      </c>
      <c r="BK189" s="120">
        <f>ROUND(I189*H189,2)</f>
        <v>0</v>
      </c>
      <c r="BL189" s="11" t="s">
        <v>46</v>
      </c>
      <c r="BM189" s="119" t="s">
        <v>220</v>
      </c>
    </row>
    <row r="190" spans="1:65" s="2" customFormat="1" x14ac:dyDescent="0.2">
      <c r="A190" s="18"/>
      <c r="B190" s="19"/>
      <c r="C190" s="20"/>
      <c r="D190" s="121" t="s">
        <v>90</v>
      </c>
      <c r="E190" s="20"/>
      <c r="F190" s="122" t="s">
        <v>221</v>
      </c>
      <c r="G190" s="20"/>
      <c r="H190" s="20"/>
      <c r="I190" s="123"/>
      <c r="J190" s="20"/>
      <c r="K190" s="20"/>
      <c r="L190" s="21"/>
      <c r="M190" s="124"/>
      <c r="N190" s="125"/>
      <c r="O190" s="27"/>
      <c r="P190" s="27"/>
      <c r="Q190" s="27"/>
      <c r="R190" s="27"/>
      <c r="S190" s="27"/>
      <c r="T190" s="2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T190" s="11" t="s">
        <v>90</v>
      </c>
      <c r="AU190" s="11" t="s">
        <v>42</v>
      </c>
    </row>
    <row r="191" spans="1:65" s="8" customFormat="1" x14ac:dyDescent="0.2">
      <c r="B191" s="126"/>
      <c r="C191" s="127"/>
      <c r="D191" s="128" t="s">
        <v>92</v>
      </c>
      <c r="E191" s="129" t="s">
        <v>6</v>
      </c>
      <c r="F191" s="130" t="s">
        <v>222</v>
      </c>
      <c r="G191" s="127"/>
      <c r="H191" s="131">
        <v>0.75</v>
      </c>
      <c r="I191" s="132"/>
      <c r="J191" s="127"/>
      <c r="K191" s="127"/>
      <c r="L191" s="133"/>
      <c r="M191" s="134"/>
      <c r="N191" s="135"/>
      <c r="O191" s="135"/>
      <c r="P191" s="135"/>
      <c r="Q191" s="135"/>
      <c r="R191" s="135"/>
      <c r="S191" s="135"/>
      <c r="T191" s="136"/>
      <c r="AT191" s="137" t="s">
        <v>92</v>
      </c>
      <c r="AU191" s="137" t="s">
        <v>42</v>
      </c>
      <c r="AV191" s="8" t="s">
        <v>42</v>
      </c>
      <c r="AW191" s="8" t="s">
        <v>18</v>
      </c>
      <c r="AX191" s="8" t="s">
        <v>39</v>
      </c>
      <c r="AY191" s="137" t="s">
        <v>82</v>
      </c>
    </row>
    <row r="192" spans="1:65" s="9" customFormat="1" x14ac:dyDescent="0.2">
      <c r="B192" s="138"/>
      <c r="C192" s="139"/>
      <c r="D192" s="128" t="s">
        <v>92</v>
      </c>
      <c r="E192" s="140" t="s">
        <v>6</v>
      </c>
      <c r="F192" s="141" t="s">
        <v>94</v>
      </c>
      <c r="G192" s="139"/>
      <c r="H192" s="142">
        <v>0.75</v>
      </c>
      <c r="I192" s="143"/>
      <c r="J192" s="139"/>
      <c r="K192" s="139"/>
      <c r="L192" s="144"/>
      <c r="M192" s="145"/>
      <c r="N192" s="146"/>
      <c r="O192" s="146"/>
      <c r="P192" s="146"/>
      <c r="Q192" s="146"/>
      <c r="R192" s="146"/>
      <c r="S192" s="146"/>
      <c r="T192" s="147"/>
      <c r="AT192" s="148" t="s">
        <v>92</v>
      </c>
      <c r="AU192" s="148" t="s">
        <v>42</v>
      </c>
      <c r="AV192" s="9" t="s">
        <v>46</v>
      </c>
      <c r="AW192" s="9" t="s">
        <v>18</v>
      </c>
      <c r="AX192" s="9" t="s">
        <v>40</v>
      </c>
      <c r="AY192" s="148" t="s">
        <v>82</v>
      </c>
    </row>
    <row r="193" spans="1:65" s="2" customFormat="1" ht="24.2" customHeight="1" x14ac:dyDescent="0.2">
      <c r="A193" s="18"/>
      <c r="B193" s="19"/>
      <c r="C193" s="108" t="s">
        <v>223</v>
      </c>
      <c r="D193" s="108" t="s">
        <v>84</v>
      </c>
      <c r="E193" s="109" t="s">
        <v>224</v>
      </c>
      <c r="F193" s="110" t="s">
        <v>225</v>
      </c>
      <c r="G193" s="111" t="s">
        <v>87</v>
      </c>
      <c r="H193" s="112">
        <v>0.41299999999999998</v>
      </c>
      <c r="I193" s="113"/>
      <c r="J193" s="114">
        <f>ROUND(I193*H193,2)</f>
        <v>0</v>
      </c>
      <c r="K193" s="110" t="s">
        <v>88</v>
      </c>
      <c r="L193" s="21"/>
      <c r="M193" s="115" t="s">
        <v>6</v>
      </c>
      <c r="N193" s="116" t="s">
        <v>26</v>
      </c>
      <c r="O193" s="27"/>
      <c r="P193" s="117">
        <f>O193*H193</f>
        <v>0</v>
      </c>
      <c r="Q193" s="117">
        <v>0</v>
      </c>
      <c r="R193" s="117">
        <f>Q193*H193</f>
        <v>0</v>
      </c>
      <c r="S193" s="117">
        <v>2.2000000000000002</v>
      </c>
      <c r="T193" s="118">
        <f>S193*H193</f>
        <v>0.90860000000000007</v>
      </c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R193" s="119" t="s">
        <v>46</v>
      </c>
      <c r="AT193" s="119" t="s">
        <v>84</v>
      </c>
      <c r="AU193" s="119" t="s">
        <v>42</v>
      </c>
      <c r="AY193" s="11" t="s">
        <v>82</v>
      </c>
      <c r="BE193" s="120">
        <f>IF(N193="základní",J193,0)</f>
        <v>0</v>
      </c>
      <c r="BF193" s="120">
        <f>IF(N193="snížená",J193,0)</f>
        <v>0</v>
      </c>
      <c r="BG193" s="120">
        <f>IF(N193="zákl. přenesená",J193,0)</f>
        <v>0</v>
      </c>
      <c r="BH193" s="120">
        <f>IF(N193="sníž. přenesená",J193,0)</f>
        <v>0</v>
      </c>
      <c r="BI193" s="120">
        <f>IF(N193="nulová",J193,0)</f>
        <v>0</v>
      </c>
      <c r="BJ193" s="11" t="s">
        <v>40</v>
      </c>
      <c r="BK193" s="120">
        <f>ROUND(I193*H193,2)</f>
        <v>0</v>
      </c>
      <c r="BL193" s="11" t="s">
        <v>46</v>
      </c>
      <c r="BM193" s="119" t="s">
        <v>226</v>
      </c>
    </row>
    <row r="194" spans="1:65" s="2" customFormat="1" x14ac:dyDescent="0.2">
      <c r="A194" s="18"/>
      <c r="B194" s="19"/>
      <c r="C194" s="20"/>
      <c r="D194" s="121" t="s">
        <v>90</v>
      </c>
      <c r="E194" s="20"/>
      <c r="F194" s="122" t="s">
        <v>227</v>
      </c>
      <c r="G194" s="20"/>
      <c r="H194" s="20"/>
      <c r="I194" s="123"/>
      <c r="J194" s="20"/>
      <c r="K194" s="20"/>
      <c r="L194" s="21"/>
      <c r="M194" s="124"/>
      <c r="N194" s="125"/>
      <c r="O194" s="27"/>
      <c r="P194" s="27"/>
      <c r="Q194" s="27"/>
      <c r="R194" s="27"/>
      <c r="S194" s="27"/>
      <c r="T194" s="2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T194" s="11" t="s">
        <v>90</v>
      </c>
      <c r="AU194" s="11" t="s">
        <v>42</v>
      </c>
    </row>
    <row r="195" spans="1:65" s="10" customFormat="1" x14ac:dyDescent="0.2">
      <c r="B195" s="149"/>
      <c r="C195" s="150"/>
      <c r="D195" s="128" t="s">
        <v>92</v>
      </c>
      <c r="E195" s="151" t="s">
        <v>6</v>
      </c>
      <c r="F195" s="152" t="s">
        <v>228</v>
      </c>
      <c r="G195" s="150"/>
      <c r="H195" s="151" t="s">
        <v>6</v>
      </c>
      <c r="I195" s="153"/>
      <c r="J195" s="150"/>
      <c r="K195" s="150"/>
      <c r="L195" s="154"/>
      <c r="M195" s="155"/>
      <c r="N195" s="156"/>
      <c r="O195" s="156"/>
      <c r="P195" s="156"/>
      <c r="Q195" s="156"/>
      <c r="R195" s="156"/>
      <c r="S195" s="156"/>
      <c r="T195" s="157"/>
      <c r="AT195" s="158" t="s">
        <v>92</v>
      </c>
      <c r="AU195" s="158" t="s">
        <v>42</v>
      </c>
      <c r="AV195" s="10" t="s">
        <v>40</v>
      </c>
      <c r="AW195" s="10" t="s">
        <v>18</v>
      </c>
      <c r="AX195" s="10" t="s">
        <v>39</v>
      </c>
      <c r="AY195" s="158" t="s">
        <v>82</v>
      </c>
    </row>
    <row r="196" spans="1:65" s="8" customFormat="1" x14ac:dyDescent="0.2">
      <c r="B196" s="126"/>
      <c r="C196" s="127"/>
      <c r="D196" s="128" t="s">
        <v>92</v>
      </c>
      <c r="E196" s="129" t="s">
        <v>6</v>
      </c>
      <c r="F196" s="130" t="s">
        <v>229</v>
      </c>
      <c r="G196" s="127"/>
      <c r="H196" s="131">
        <v>0.41299999999999998</v>
      </c>
      <c r="I196" s="132"/>
      <c r="J196" s="127"/>
      <c r="K196" s="127"/>
      <c r="L196" s="133"/>
      <c r="M196" s="134"/>
      <c r="N196" s="135"/>
      <c r="O196" s="135"/>
      <c r="P196" s="135"/>
      <c r="Q196" s="135"/>
      <c r="R196" s="135"/>
      <c r="S196" s="135"/>
      <c r="T196" s="136"/>
      <c r="AT196" s="137" t="s">
        <v>92</v>
      </c>
      <c r="AU196" s="137" t="s">
        <v>42</v>
      </c>
      <c r="AV196" s="8" t="s">
        <v>42</v>
      </c>
      <c r="AW196" s="8" t="s">
        <v>18</v>
      </c>
      <c r="AX196" s="8" t="s">
        <v>39</v>
      </c>
      <c r="AY196" s="137" t="s">
        <v>82</v>
      </c>
    </row>
    <row r="197" spans="1:65" s="9" customFormat="1" x14ac:dyDescent="0.2">
      <c r="B197" s="138"/>
      <c r="C197" s="139"/>
      <c r="D197" s="128" t="s">
        <v>92</v>
      </c>
      <c r="E197" s="140" t="s">
        <v>6</v>
      </c>
      <c r="F197" s="141" t="s">
        <v>94</v>
      </c>
      <c r="G197" s="139"/>
      <c r="H197" s="142">
        <v>0.41299999999999998</v>
      </c>
      <c r="I197" s="143"/>
      <c r="J197" s="139"/>
      <c r="K197" s="139"/>
      <c r="L197" s="144"/>
      <c r="M197" s="145"/>
      <c r="N197" s="146"/>
      <c r="O197" s="146"/>
      <c r="P197" s="146"/>
      <c r="Q197" s="146"/>
      <c r="R197" s="146"/>
      <c r="S197" s="146"/>
      <c r="T197" s="147"/>
      <c r="AT197" s="148" t="s">
        <v>92</v>
      </c>
      <c r="AU197" s="148" t="s">
        <v>42</v>
      </c>
      <c r="AV197" s="9" t="s">
        <v>46</v>
      </c>
      <c r="AW197" s="9" t="s">
        <v>18</v>
      </c>
      <c r="AX197" s="9" t="s">
        <v>40</v>
      </c>
      <c r="AY197" s="148" t="s">
        <v>82</v>
      </c>
    </row>
    <row r="198" spans="1:65" s="2" customFormat="1" ht="37.9" customHeight="1" x14ac:dyDescent="0.2">
      <c r="A198" s="18"/>
      <c r="B198" s="19"/>
      <c r="C198" s="108" t="s">
        <v>230</v>
      </c>
      <c r="D198" s="108" t="s">
        <v>84</v>
      </c>
      <c r="E198" s="109" t="s">
        <v>231</v>
      </c>
      <c r="F198" s="110" t="s">
        <v>232</v>
      </c>
      <c r="G198" s="111" t="s">
        <v>97</v>
      </c>
      <c r="H198" s="112">
        <v>8.25</v>
      </c>
      <c r="I198" s="113"/>
      <c r="J198" s="114">
        <f>ROUND(I198*H198,2)</f>
        <v>0</v>
      </c>
      <c r="K198" s="110" t="s">
        <v>88</v>
      </c>
      <c r="L198" s="21"/>
      <c r="M198" s="115" t="s">
        <v>6</v>
      </c>
      <c r="N198" s="116" t="s">
        <v>26</v>
      </c>
      <c r="O198" s="27"/>
      <c r="P198" s="117">
        <f>O198*H198</f>
        <v>0</v>
      </c>
      <c r="Q198" s="117">
        <v>0</v>
      </c>
      <c r="R198" s="117">
        <f>Q198*H198</f>
        <v>0</v>
      </c>
      <c r="S198" s="117">
        <v>3.7999999999999999E-2</v>
      </c>
      <c r="T198" s="118">
        <f>S198*H198</f>
        <v>0.3135</v>
      </c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R198" s="119" t="s">
        <v>46</v>
      </c>
      <c r="AT198" s="119" t="s">
        <v>84</v>
      </c>
      <c r="AU198" s="119" t="s">
        <v>42</v>
      </c>
      <c r="AY198" s="11" t="s">
        <v>82</v>
      </c>
      <c r="BE198" s="120">
        <f>IF(N198="základní",J198,0)</f>
        <v>0</v>
      </c>
      <c r="BF198" s="120">
        <f>IF(N198="snížená",J198,0)</f>
        <v>0</v>
      </c>
      <c r="BG198" s="120">
        <f>IF(N198="zákl. přenesená",J198,0)</f>
        <v>0</v>
      </c>
      <c r="BH198" s="120">
        <f>IF(N198="sníž. přenesená",J198,0)</f>
        <v>0</v>
      </c>
      <c r="BI198" s="120">
        <f>IF(N198="nulová",J198,0)</f>
        <v>0</v>
      </c>
      <c r="BJ198" s="11" t="s">
        <v>40</v>
      </c>
      <c r="BK198" s="120">
        <f>ROUND(I198*H198,2)</f>
        <v>0</v>
      </c>
      <c r="BL198" s="11" t="s">
        <v>46</v>
      </c>
      <c r="BM198" s="119" t="s">
        <v>233</v>
      </c>
    </row>
    <row r="199" spans="1:65" s="2" customFormat="1" x14ac:dyDescent="0.2">
      <c r="A199" s="18"/>
      <c r="B199" s="19"/>
      <c r="C199" s="20"/>
      <c r="D199" s="121" t="s">
        <v>90</v>
      </c>
      <c r="E199" s="20"/>
      <c r="F199" s="122" t="s">
        <v>234</v>
      </c>
      <c r="G199" s="20"/>
      <c r="H199" s="20"/>
      <c r="I199" s="123"/>
      <c r="J199" s="20"/>
      <c r="K199" s="20"/>
      <c r="L199" s="21"/>
      <c r="M199" s="124"/>
      <c r="N199" s="125"/>
      <c r="O199" s="27"/>
      <c r="P199" s="27"/>
      <c r="Q199" s="27"/>
      <c r="R199" s="27"/>
      <c r="S199" s="27"/>
      <c r="T199" s="2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T199" s="11" t="s">
        <v>90</v>
      </c>
      <c r="AU199" s="11" t="s">
        <v>42</v>
      </c>
    </row>
    <row r="200" spans="1:65" s="10" customFormat="1" x14ac:dyDescent="0.2">
      <c r="B200" s="149"/>
      <c r="C200" s="150"/>
      <c r="D200" s="128" t="s">
        <v>92</v>
      </c>
      <c r="E200" s="151" t="s">
        <v>6</v>
      </c>
      <c r="F200" s="152" t="s">
        <v>235</v>
      </c>
      <c r="G200" s="150"/>
      <c r="H200" s="151" t="s">
        <v>6</v>
      </c>
      <c r="I200" s="153"/>
      <c r="J200" s="150"/>
      <c r="K200" s="150"/>
      <c r="L200" s="154"/>
      <c r="M200" s="155"/>
      <c r="N200" s="156"/>
      <c r="O200" s="156"/>
      <c r="P200" s="156"/>
      <c r="Q200" s="156"/>
      <c r="R200" s="156"/>
      <c r="S200" s="156"/>
      <c r="T200" s="157"/>
      <c r="AT200" s="158" t="s">
        <v>92</v>
      </c>
      <c r="AU200" s="158" t="s">
        <v>42</v>
      </c>
      <c r="AV200" s="10" t="s">
        <v>40</v>
      </c>
      <c r="AW200" s="10" t="s">
        <v>18</v>
      </c>
      <c r="AX200" s="10" t="s">
        <v>39</v>
      </c>
      <c r="AY200" s="158" t="s">
        <v>82</v>
      </c>
    </row>
    <row r="201" spans="1:65" s="8" customFormat="1" x14ac:dyDescent="0.2">
      <c r="B201" s="126"/>
      <c r="C201" s="127"/>
      <c r="D201" s="128" t="s">
        <v>92</v>
      </c>
      <c r="E201" s="129" t="s">
        <v>6</v>
      </c>
      <c r="F201" s="130" t="s">
        <v>236</v>
      </c>
      <c r="G201" s="127"/>
      <c r="H201" s="131">
        <v>8.25</v>
      </c>
      <c r="I201" s="132"/>
      <c r="J201" s="127"/>
      <c r="K201" s="127"/>
      <c r="L201" s="133"/>
      <c r="M201" s="134"/>
      <c r="N201" s="135"/>
      <c r="O201" s="135"/>
      <c r="P201" s="135"/>
      <c r="Q201" s="135"/>
      <c r="R201" s="135"/>
      <c r="S201" s="135"/>
      <c r="T201" s="136"/>
      <c r="AT201" s="137" t="s">
        <v>92</v>
      </c>
      <c r="AU201" s="137" t="s">
        <v>42</v>
      </c>
      <c r="AV201" s="8" t="s">
        <v>42</v>
      </c>
      <c r="AW201" s="8" t="s">
        <v>18</v>
      </c>
      <c r="AX201" s="8" t="s">
        <v>39</v>
      </c>
      <c r="AY201" s="137" t="s">
        <v>82</v>
      </c>
    </row>
    <row r="202" spans="1:65" s="9" customFormat="1" x14ac:dyDescent="0.2">
      <c r="B202" s="138"/>
      <c r="C202" s="139"/>
      <c r="D202" s="128" t="s">
        <v>92</v>
      </c>
      <c r="E202" s="140" t="s">
        <v>6</v>
      </c>
      <c r="F202" s="141" t="s">
        <v>94</v>
      </c>
      <c r="G202" s="139"/>
      <c r="H202" s="142">
        <v>8.25</v>
      </c>
      <c r="I202" s="143"/>
      <c r="J202" s="139"/>
      <c r="K202" s="139"/>
      <c r="L202" s="144"/>
      <c r="M202" s="145"/>
      <c r="N202" s="146"/>
      <c r="O202" s="146"/>
      <c r="P202" s="146"/>
      <c r="Q202" s="146"/>
      <c r="R202" s="146"/>
      <c r="S202" s="146"/>
      <c r="T202" s="147"/>
      <c r="AT202" s="148" t="s">
        <v>92</v>
      </c>
      <c r="AU202" s="148" t="s">
        <v>42</v>
      </c>
      <c r="AV202" s="9" t="s">
        <v>46</v>
      </c>
      <c r="AW202" s="9" t="s">
        <v>18</v>
      </c>
      <c r="AX202" s="9" t="s">
        <v>40</v>
      </c>
      <c r="AY202" s="148" t="s">
        <v>82</v>
      </c>
    </row>
    <row r="203" spans="1:65" s="2" customFormat="1" ht="37.9" customHeight="1" x14ac:dyDescent="0.2">
      <c r="A203" s="18"/>
      <c r="B203" s="19"/>
      <c r="C203" s="108" t="s">
        <v>237</v>
      </c>
      <c r="D203" s="108" t="s">
        <v>84</v>
      </c>
      <c r="E203" s="109" t="s">
        <v>238</v>
      </c>
      <c r="F203" s="110" t="s">
        <v>239</v>
      </c>
      <c r="G203" s="111" t="s">
        <v>152</v>
      </c>
      <c r="H203" s="112">
        <v>12</v>
      </c>
      <c r="I203" s="113"/>
      <c r="J203" s="114">
        <f>ROUND(I203*H203,2)</f>
        <v>0</v>
      </c>
      <c r="K203" s="110" t="s">
        <v>88</v>
      </c>
      <c r="L203" s="21"/>
      <c r="M203" s="115" t="s">
        <v>6</v>
      </c>
      <c r="N203" s="116" t="s">
        <v>26</v>
      </c>
      <c r="O203" s="27"/>
      <c r="P203" s="117">
        <f>O203*H203</f>
        <v>0</v>
      </c>
      <c r="Q203" s="117">
        <v>5.3260000000000002E-2</v>
      </c>
      <c r="R203" s="117">
        <f>Q203*H203</f>
        <v>0.63912000000000002</v>
      </c>
      <c r="S203" s="117">
        <v>0</v>
      </c>
      <c r="T203" s="118">
        <f>S203*H203</f>
        <v>0</v>
      </c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R203" s="119" t="s">
        <v>46</v>
      </c>
      <c r="AT203" s="119" t="s">
        <v>84</v>
      </c>
      <c r="AU203" s="119" t="s">
        <v>42</v>
      </c>
      <c r="AY203" s="11" t="s">
        <v>82</v>
      </c>
      <c r="BE203" s="120">
        <f>IF(N203="základní",J203,0)</f>
        <v>0</v>
      </c>
      <c r="BF203" s="120">
        <f>IF(N203="snížená",J203,0)</f>
        <v>0</v>
      </c>
      <c r="BG203" s="120">
        <f>IF(N203="zákl. přenesená",J203,0)</f>
        <v>0</v>
      </c>
      <c r="BH203" s="120">
        <f>IF(N203="sníž. přenesená",J203,0)</f>
        <v>0</v>
      </c>
      <c r="BI203" s="120">
        <f>IF(N203="nulová",J203,0)</f>
        <v>0</v>
      </c>
      <c r="BJ203" s="11" t="s">
        <v>40</v>
      </c>
      <c r="BK203" s="120">
        <f>ROUND(I203*H203,2)</f>
        <v>0</v>
      </c>
      <c r="BL203" s="11" t="s">
        <v>46</v>
      </c>
      <c r="BM203" s="119" t="s">
        <v>240</v>
      </c>
    </row>
    <row r="204" spans="1:65" s="2" customFormat="1" x14ac:dyDescent="0.2">
      <c r="A204" s="18"/>
      <c r="B204" s="19"/>
      <c r="C204" s="20"/>
      <c r="D204" s="121" t="s">
        <v>90</v>
      </c>
      <c r="E204" s="20"/>
      <c r="F204" s="122" t="s">
        <v>241</v>
      </c>
      <c r="G204" s="20"/>
      <c r="H204" s="20"/>
      <c r="I204" s="123"/>
      <c r="J204" s="20"/>
      <c r="K204" s="20"/>
      <c r="L204" s="21"/>
      <c r="M204" s="124"/>
      <c r="N204" s="125"/>
      <c r="O204" s="27"/>
      <c r="P204" s="27"/>
      <c r="Q204" s="27"/>
      <c r="R204" s="27"/>
      <c r="S204" s="27"/>
      <c r="T204" s="2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T204" s="11" t="s">
        <v>90</v>
      </c>
      <c r="AU204" s="11" t="s">
        <v>42</v>
      </c>
    </row>
    <row r="205" spans="1:65" s="8" customFormat="1" x14ac:dyDescent="0.2">
      <c r="B205" s="126"/>
      <c r="C205" s="127"/>
      <c r="D205" s="128" t="s">
        <v>92</v>
      </c>
      <c r="E205" s="129" t="s">
        <v>6</v>
      </c>
      <c r="F205" s="130" t="s">
        <v>242</v>
      </c>
      <c r="G205" s="127"/>
      <c r="H205" s="131">
        <v>12</v>
      </c>
      <c r="I205" s="132"/>
      <c r="J205" s="127"/>
      <c r="K205" s="127"/>
      <c r="L205" s="133"/>
      <c r="M205" s="134"/>
      <c r="N205" s="135"/>
      <c r="O205" s="135"/>
      <c r="P205" s="135"/>
      <c r="Q205" s="135"/>
      <c r="R205" s="135"/>
      <c r="S205" s="135"/>
      <c r="T205" s="136"/>
      <c r="AT205" s="137" t="s">
        <v>92</v>
      </c>
      <c r="AU205" s="137" t="s">
        <v>42</v>
      </c>
      <c r="AV205" s="8" t="s">
        <v>42</v>
      </c>
      <c r="AW205" s="8" t="s">
        <v>18</v>
      </c>
      <c r="AX205" s="8" t="s">
        <v>39</v>
      </c>
      <c r="AY205" s="137" t="s">
        <v>82</v>
      </c>
    </row>
    <row r="206" spans="1:65" s="9" customFormat="1" x14ac:dyDescent="0.2">
      <c r="B206" s="138"/>
      <c r="C206" s="139"/>
      <c r="D206" s="128" t="s">
        <v>92</v>
      </c>
      <c r="E206" s="140" t="s">
        <v>6</v>
      </c>
      <c r="F206" s="141" t="s">
        <v>94</v>
      </c>
      <c r="G206" s="139"/>
      <c r="H206" s="142">
        <v>12</v>
      </c>
      <c r="I206" s="143"/>
      <c r="J206" s="139"/>
      <c r="K206" s="139"/>
      <c r="L206" s="144"/>
      <c r="M206" s="145"/>
      <c r="N206" s="146"/>
      <c r="O206" s="146"/>
      <c r="P206" s="146"/>
      <c r="Q206" s="146"/>
      <c r="R206" s="146"/>
      <c r="S206" s="146"/>
      <c r="T206" s="147"/>
      <c r="AT206" s="148" t="s">
        <v>92</v>
      </c>
      <c r="AU206" s="148" t="s">
        <v>42</v>
      </c>
      <c r="AV206" s="9" t="s">
        <v>46</v>
      </c>
      <c r="AW206" s="9" t="s">
        <v>18</v>
      </c>
      <c r="AX206" s="9" t="s">
        <v>40</v>
      </c>
      <c r="AY206" s="148" t="s">
        <v>82</v>
      </c>
    </row>
    <row r="207" spans="1:65" s="2" customFormat="1" ht="37.9" customHeight="1" x14ac:dyDescent="0.2">
      <c r="A207" s="18"/>
      <c r="B207" s="19"/>
      <c r="C207" s="108" t="s">
        <v>243</v>
      </c>
      <c r="D207" s="108" t="s">
        <v>84</v>
      </c>
      <c r="E207" s="109" t="s">
        <v>244</v>
      </c>
      <c r="F207" s="110" t="s">
        <v>245</v>
      </c>
      <c r="G207" s="111" t="s">
        <v>152</v>
      </c>
      <c r="H207" s="112">
        <v>4.2</v>
      </c>
      <c r="I207" s="113"/>
      <c r="J207" s="114">
        <f>ROUND(I207*H207,2)</f>
        <v>0</v>
      </c>
      <c r="K207" s="110" t="s">
        <v>88</v>
      </c>
      <c r="L207" s="21"/>
      <c r="M207" s="115" t="s">
        <v>6</v>
      </c>
      <c r="N207" s="116" t="s">
        <v>26</v>
      </c>
      <c r="O207" s="27"/>
      <c r="P207" s="117">
        <f>O207*H207</f>
        <v>0</v>
      </c>
      <c r="Q207" s="117">
        <v>7.6000000000000004E-4</v>
      </c>
      <c r="R207" s="117">
        <f>Q207*H207</f>
        <v>3.1920000000000004E-3</v>
      </c>
      <c r="S207" s="117">
        <v>2.0999999999999999E-3</v>
      </c>
      <c r="T207" s="118">
        <f>S207*H207</f>
        <v>8.8199999999999997E-3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R207" s="119" t="s">
        <v>46</v>
      </c>
      <c r="AT207" s="119" t="s">
        <v>84</v>
      </c>
      <c r="AU207" s="119" t="s">
        <v>42</v>
      </c>
      <c r="AY207" s="11" t="s">
        <v>82</v>
      </c>
      <c r="BE207" s="120">
        <f>IF(N207="základní",J207,0)</f>
        <v>0</v>
      </c>
      <c r="BF207" s="120">
        <f>IF(N207="snížená",J207,0)</f>
        <v>0</v>
      </c>
      <c r="BG207" s="120">
        <f>IF(N207="zákl. přenesená",J207,0)</f>
        <v>0</v>
      </c>
      <c r="BH207" s="120">
        <f>IF(N207="sníž. přenesená",J207,0)</f>
        <v>0</v>
      </c>
      <c r="BI207" s="120">
        <f>IF(N207="nulová",J207,0)</f>
        <v>0</v>
      </c>
      <c r="BJ207" s="11" t="s">
        <v>40</v>
      </c>
      <c r="BK207" s="120">
        <f>ROUND(I207*H207,2)</f>
        <v>0</v>
      </c>
      <c r="BL207" s="11" t="s">
        <v>46</v>
      </c>
      <c r="BM207" s="119" t="s">
        <v>246</v>
      </c>
    </row>
    <row r="208" spans="1:65" s="2" customFormat="1" x14ac:dyDescent="0.2">
      <c r="A208" s="18"/>
      <c r="B208" s="19"/>
      <c r="C208" s="20"/>
      <c r="D208" s="121" t="s">
        <v>90</v>
      </c>
      <c r="E208" s="20"/>
      <c r="F208" s="122" t="s">
        <v>247</v>
      </c>
      <c r="G208" s="20"/>
      <c r="H208" s="20"/>
      <c r="I208" s="123"/>
      <c r="J208" s="20"/>
      <c r="K208" s="20"/>
      <c r="L208" s="21"/>
      <c r="M208" s="124"/>
      <c r="N208" s="125"/>
      <c r="O208" s="27"/>
      <c r="P208" s="27"/>
      <c r="Q208" s="27"/>
      <c r="R208" s="27"/>
      <c r="S208" s="27"/>
      <c r="T208" s="2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T208" s="11" t="s">
        <v>90</v>
      </c>
      <c r="AU208" s="11" t="s">
        <v>42</v>
      </c>
    </row>
    <row r="209" spans="1:65" s="8" customFormat="1" x14ac:dyDescent="0.2">
      <c r="B209" s="126"/>
      <c r="C209" s="127"/>
      <c r="D209" s="128" t="s">
        <v>92</v>
      </c>
      <c r="E209" s="129" t="s">
        <v>6</v>
      </c>
      <c r="F209" s="130" t="s">
        <v>248</v>
      </c>
      <c r="G209" s="127"/>
      <c r="H209" s="131">
        <v>4.2</v>
      </c>
      <c r="I209" s="132"/>
      <c r="J209" s="127"/>
      <c r="K209" s="127"/>
      <c r="L209" s="133"/>
      <c r="M209" s="134"/>
      <c r="N209" s="135"/>
      <c r="O209" s="135"/>
      <c r="P209" s="135"/>
      <c r="Q209" s="135"/>
      <c r="R209" s="135"/>
      <c r="S209" s="135"/>
      <c r="T209" s="136"/>
      <c r="AT209" s="137" t="s">
        <v>92</v>
      </c>
      <c r="AU209" s="137" t="s">
        <v>42</v>
      </c>
      <c r="AV209" s="8" t="s">
        <v>42</v>
      </c>
      <c r="AW209" s="8" t="s">
        <v>18</v>
      </c>
      <c r="AX209" s="8" t="s">
        <v>39</v>
      </c>
      <c r="AY209" s="137" t="s">
        <v>82</v>
      </c>
    </row>
    <row r="210" spans="1:65" s="9" customFormat="1" x14ac:dyDescent="0.2">
      <c r="B210" s="138"/>
      <c r="C210" s="139"/>
      <c r="D210" s="128" t="s">
        <v>92</v>
      </c>
      <c r="E210" s="140" t="s">
        <v>6</v>
      </c>
      <c r="F210" s="141" t="s">
        <v>94</v>
      </c>
      <c r="G210" s="139"/>
      <c r="H210" s="142">
        <v>4.2</v>
      </c>
      <c r="I210" s="143"/>
      <c r="J210" s="139"/>
      <c r="K210" s="139"/>
      <c r="L210" s="144"/>
      <c r="M210" s="145"/>
      <c r="N210" s="146"/>
      <c r="O210" s="146"/>
      <c r="P210" s="146"/>
      <c r="Q210" s="146"/>
      <c r="R210" s="146"/>
      <c r="S210" s="146"/>
      <c r="T210" s="147"/>
      <c r="AT210" s="148" t="s">
        <v>92</v>
      </c>
      <c r="AU210" s="148" t="s">
        <v>42</v>
      </c>
      <c r="AV210" s="9" t="s">
        <v>46</v>
      </c>
      <c r="AW210" s="9" t="s">
        <v>18</v>
      </c>
      <c r="AX210" s="9" t="s">
        <v>40</v>
      </c>
      <c r="AY210" s="148" t="s">
        <v>82</v>
      </c>
    </row>
    <row r="211" spans="1:65" s="2" customFormat="1" ht="37.9" customHeight="1" x14ac:dyDescent="0.2">
      <c r="A211" s="18"/>
      <c r="B211" s="19"/>
      <c r="C211" s="108" t="s">
        <v>249</v>
      </c>
      <c r="D211" s="108" t="s">
        <v>84</v>
      </c>
      <c r="E211" s="109" t="s">
        <v>250</v>
      </c>
      <c r="F211" s="110" t="s">
        <v>251</v>
      </c>
      <c r="G211" s="111" t="s">
        <v>252</v>
      </c>
      <c r="H211" s="112">
        <v>14</v>
      </c>
      <c r="I211" s="113"/>
      <c r="J211" s="114">
        <f>ROUND(I211*H211,2)</f>
        <v>0</v>
      </c>
      <c r="K211" s="110" t="s">
        <v>88</v>
      </c>
      <c r="L211" s="21"/>
      <c r="M211" s="115" t="s">
        <v>6</v>
      </c>
      <c r="N211" s="116" t="s">
        <v>26</v>
      </c>
      <c r="O211" s="27"/>
      <c r="P211" s="117">
        <f>O211*H211</f>
        <v>0</v>
      </c>
      <c r="Q211" s="117">
        <v>4.0000000000000003E-5</v>
      </c>
      <c r="R211" s="117">
        <f>Q211*H211</f>
        <v>5.6000000000000006E-4</v>
      </c>
      <c r="S211" s="117">
        <v>0</v>
      </c>
      <c r="T211" s="118">
        <f>S211*H211</f>
        <v>0</v>
      </c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R211" s="119" t="s">
        <v>46</v>
      </c>
      <c r="AT211" s="119" t="s">
        <v>84</v>
      </c>
      <c r="AU211" s="119" t="s">
        <v>42</v>
      </c>
      <c r="AY211" s="11" t="s">
        <v>82</v>
      </c>
      <c r="BE211" s="120">
        <f>IF(N211="základní",J211,0)</f>
        <v>0</v>
      </c>
      <c r="BF211" s="120">
        <f>IF(N211="snížená",J211,0)</f>
        <v>0</v>
      </c>
      <c r="BG211" s="120">
        <f>IF(N211="zákl. přenesená",J211,0)</f>
        <v>0</v>
      </c>
      <c r="BH211" s="120">
        <f>IF(N211="sníž. přenesená",J211,0)</f>
        <v>0</v>
      </c>
      <c r="BI211" s="120">
        <f>IF(N211="nulová",J211,0)</f>
        <v>0</v>
      </c>
      <c r="BJ211" s="11" t="s">
        <v>40</v>
      </c>
      <c r="BK211" s="120">
        <f>ROUND(I211*H211,2)</f>
        <v>0</v>
      </c>
      <c r="BL211" s="11" t="s">
        <v>46</v>
      </c>
      <c r="BM211" s="119" t="s">
        <v>253</v>
      </c>
    </row>
    <row r="212" spans="1:65" s="2" customFormat="1" x14ac:dyDescent="0.2">
      <c r="A212" s="18"/>
      <c r="B212" s="19"/>
      <c r="C212" s="20"/>
      <c r="D212" s="121" t="s">
        <v>90</v>
      </c>
      <c r="E212" s="20"/>
      <c r="F212" s="122" t="s">
        <v>254</v>
      </c>
      <c r="G212" s="20"/>
      <c r="H212" s="20"/>
      <c r="I212" s="123"/>
      <c r="J212" s="20"/>
      <c r="K212" s="20"/>
      <c r="L212" s="21"/>
      <c r="M212" s="124"/>
      <c r="N212" s="125"/>
      <c r="O212" s="27"/>
      <c r="P212" s="27"/>
      <c r="Q212" s="27"/>
      <c r="R212" s="27"/>
      <c r="S212" s="27"/>
      <c r="T212" s="2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T212" s="11" t="s">
        <v>90</v>
      </c>
      <c r="AU212" s="11" t="s">
        <v>42</v>
      </c>
    </row>
    <row r="213" spans="1:65" s="2" customFormat="1" ht="33" customHeight="1" x14ac:dyDescent="0.2">
      <c r="A213" s="18"/>
      <c r="B213" s="19"/>
      <c r="C213" s="108" t="s">
        <v>255</v>
      </c>
      <c r="D213" s="108" t="s">
        <v>84</v>
      </c>
      <c r="E213" s="109" t="s">
        <v>256</v>
      </c>
      <c r="F213" s="110" t="s">
        <v>257</v>
      </c>
      <c r="G213" s="111" t="s">
        <v>252</v>
      </c>
      <c r="H213" s="112">
        <v>14</v>
      </c>
      <c r="I213" s="113"/>
      <c r="J213" s="114">
        <f>ROUND(I213*H213,2)</f>
        <v>0</v>
      </c>
      <c r="K213" s="110" t="s">
        <v>88</v>
      </c>
      <c r="L213" s="21"/>
      <c r="M213" s="115" t="s">
        <v>6</v>
      </c>
      <c r="N213" s="116" t="s">
        <v>26</v>
      </c>
      <c r="O213" s="27"/>
      <c r="P213" s="117">
        <f>O213*H213</f>
        <v>0</v>
      </c>
      <c r="Q213" s="117">
        <v>4.2000000000000002E-4</v>
      </c>
      <c r="R213" s="117">
        <f>Q213*H213</f>
        <v>5.8799999999999998E-3</v>
      </c>
      <c r="S213" s="117">
        <v>0</v>
      </c>
      <c r="T213" s="118">
        <f>S213*H213</f>
        <v>0</v>
      </c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R213" s="119" t="s">
        <v>46</v>
      </c>
      <c r="AT213" s="119" t="s">
        <v>84</v>
      </c>
      <c r="AU213" s="119" t="s">
        <v>42</v>
      </c>
      <c r="AY213" s="11" t="s">
        <v>82</v>
      </c>
      <c r="BE213" s="120">
        <f>IF(N213="základní",J213,0)</f>
        <v>0</v>
      </c>
      <c r="BF213" s="120">
        <f>IF(N213="snížená",J213,0)</f>
        <v>0</v>
      </c>
      <c r="BG213" s="120">
        <f>IF(N213="zákl. přenesená",J213,0)</f>
        <v>0</v>
      </c>
      <c r="BH213" s="120">
        <f>IF(N213="sníž. přenesená",J213,0)</f>
        <v>0</v>
      </c>
      <c r="BI213" s="120">
        <f>IF(N213="nulová",J213,0)</f>
        <v>0</v>
      </c>
      <c r="BJ213" s="11" t="s">
        <v>40</v>
      </c>
      <c r="BK213" s="120">
        <f>ROUND(I213*H213,2)</f>
        <v>0</v>
      </c>
      <c r="BL213" s="11" t="s">
        <v>46</v>
      </c>
      <c r="BM213" s="119" t="s">
        <v>258</v>
      </c>
    </row>
    <row r="214" spans="1:65" s="2" customFormat="1" x14ac:dyDescent="0.2">
      <c r="A214" s="18"/>
      <c r="B214" s="19"/>
      <c r="C214" s="20"/>
      <c r="D214" s="121" t="s">
        <v>90</v>
      </c>
      <c r="E214" s="20"/>
      <c r="F214" s="122" t="s">
        <v>259</v>
      </c>
      <c r="G214" s="20"/>
      <c r="H214" s="20"/>
      <c r="I214" s="123"/>
      <c r="J214" s="20"/>
      <c r="K214" s="20"/>
      <c r="L214" s="21"/>
      <c r="M214" s="124"/>
      <c r="N214" s="125"/>
      <c r="O214" s="27"/>
      <c r="P214" s="27"/>
      <c r="Q214" s="27"/>
      <c r="R214" s="27"/>
      <c r="S214" s="27"/>
      <c r="T214" s="2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T214" s="11" t="s">
        <v>90</v>
      </c>
      <c r="AU214" s="11" t="s">
        <v>42</v>
      </c>
    </row>
    <row r="215" spans="1:65" s="2" customFormat="1" ht="24.2" customHeight="1" x14ac:dyDescent="0.2">
      <c r="A215" s="18"/>
      <c r="B215" s="19"/>
      <c r="C215" s="108" t="s">
        <v>260</v>
      </c>
      <c r="D215" s="108" t="s">
        <v>84</v>
      </c>
      <c r="E215" s="109" t="s">
        <v>261</v>
      </c>
      <c r="F215" s="110" t="s">
        <v>262</v>
      </c>
      <c r="G215" s="111" t="s">
        <v>97</v>
      </c>
      <c r="H215" s="112">
        <v>24</v>
      </c>
      <c r="I215" s="113"/>
      <c r="J215" s="114">
        <f>ROUND(I215*H215,2)</f>
        <v>0</v>
      </c>
      <c r="K215" s="110" t="s">
        <v>88</v>
      </c>
      <c r="L215" s="21"/>
      <c r="M215" s="115" t="s">
        <v>6</v>
      </c>
      <c r="N215" s="116" t="s">
        <v>26</v>
      </c>
      <c r="O215" s="27"/>
      <c r="P215" s="117">
        <f>O215*H215</f>
        <v>0</v>
      </c>
      <c r="Q215" s="117">
        <v>0</v>
      </c>
      <c r="R215" s="117">
        <f>Q215*H215</f>
        <v>0</v>
      </c>
      <c r="S215" s="117">
        <v>2.5000000000000001E-2</v>
      </c>
      <c r="T215" s="118">
        <f>S215*H215</f>
        <v>0.60000000000000009</v>
      </c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R215" s="119" t="s">
        <v>46</v>
      </c>
      <c r="AT215" s="119" t="s">
        <v>84</v>
      </c>
      <c r="AU215" s="119" t="s">
        <v>42</v>
      </c>
      <c r="AY215" s="11" t="s">
        <v>82</v>
      </c>
      <c r="BE215" s="120">
        <f>IF(N215="základní",J215,0)</f>
        <v>0</v>
      </c>
      <c r="BF215" s="120">
        <f>IF(N215="snížená",J215,0)</f>
        <v>0</v>
      </c>
      <c r="BG215" s="120">
        <f>IF(N215="zákl. přenesená",J215,0)</f>
        <v>0</v>
      </c>
      <c r="BH215" s="120">
        <f>IF(N215="sníž. přenesená",J215,0)</f>
        <v>0</v>
      </c>
      <c r="BI215" s="120">
        <f>IF(N215="nulová",J215,0)</f>
        <v>0</v>
      </c>
      <c r="BJ215" s="11" t="s">
        <v>40</v>
      </c>
      <c r="BK215" s="120">
        <f>ROUND(I215*H215,2)</f>
        <v>0</v>
      </c>
      <c r="BL215" s="11" t="s">
        <v>46</v>
      </c>
      <c r="BM215" s="119" t="s">
        <v>263</v>
      </c>
    </row>
    <row r="216" spans="1:65" s="2" customFormat="1" x14ac:dyDescent="0.2">
      <c r="A216" s="18"/>
      <c r="B216" s="19"/>
      <c r="C216" s="20"/>
      <c r="D216" s="121" t="s">
        <v>90</v>
      </c>
      <c r="E216" s="20"/>
      <c r="F216" s="122" t="s">
        <v>264</v>
      </c>
      <c r="G216" s="20"/>
      <c r="H216" s="20"/>
      <c r="I216" s="123"/>
      <c r="J216" s="20"/>
      <c r="K216" s="20"/>
      <c r="L216" s="21"/>
      <c r="M216" s="124"/>
      <c r="N216" s="125"/>
      <c r="O216" s="27"/>
      <c r="P216" s="27"/>
      <c r="Q216" s="27"/>
      <c r="R216" s="27"/>
      <c r="S216" s="27"/>
      <c r="T216" s="2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T216" s="11" t="s">
        <v>90</v>
      </c>
      <c r="AU216" s="11" t="s">
        <v>42</v>
      </c>
    </row>
    <row r="217" spans="1:65" s="8" customFormat="1" x14ac:dyDescent="0.2">
      <c r="B217" s="126"/>
      <c r="C217" s="127"/>
      <c r="D217" s="128" t="s">
        <v>92</v>
      </c>
      <c r="E217" s="129" t="s">
        <v>6</v>
      </c>
      <c r="F217" s="130" t="s">
        <v>265</v>
      </c>
      <c r="G217" s="127"/>
      <c r="H217" s="131">
        <v>24</v>
      </c>
      <c r="I217" s="132"/>
      <c r="J217" s="127"/>
      <c r="K217" s="127"/>
      <c r="L217" s="133"/>
      <c r="M217" s="134"/>
      <c r="N217" s="135"/>
      <c r="O217" s="135"/>
      <c r="P217" s="135"/>
      <c r="Q217" s="135"/>
      <c r="R217" s="135"/>
      <c r="S217" s="135"/>
      <c r="T217" s="136"/>
      <c r="AT217" s="137" t="s">
        <v>92</v>
      </c>
      <c r="AU217" s="137" t="s">
        <v>42</v>
      </c>
      <c r="AV217" s="8" t="s">
        <v>42</v>
      </c>
      <c r="AW217" s="8" t="s">
        <v>18</v>
      </c>
      <c r="AX217" s="8" t="s">
        <v>39</v>
      </c>
      <c r="AY217" s="137" t="s">
        <v>82</v>
      </c>
    </row>
    <row r="218" spans="1:65" s="9" customFormat="1" x14ac:dyDescent="0.2">
      <c r="B218" s="138"/>
      <c r="C218" s="139"/>
      <c r="D218" s="128" t="s">
        <v>92</v>
      </c>
      <c r="E218" s="140" t="s">
        <v>6</v>
      </c>
      <c r="F218" s="141" t="s">
        <v>94</v>
      </c>
      <c r="G218" s="139"/>
      <c r="H218" s="142">
        <v>24</v>
      </c>
      <c r="I218" s="143"/>
      <c r="J218" s="139"/>
      <c r="K218" s="139"/>
      <c r="L218" s="144"/>
      <c r="M218" s="145"/>
      <c r="N218" s="146"/>
      <c r="O218" s="146"/>
      <c r="P218" s="146"/>
      <c r="Q218" s="146"/>
      <c r="R218" s="146"/>
      <c r="S218" s="146"/>
      <c r="T218" s="147"/>
      <c r="AT218" s="148" t="s">
        <v>92</v>
      </c>
      <c r="AU218" s="148" t="s">
        <v>42</v>
      </c>
      <c r="AV218" s="9" t="s">
        <v>46</v>
      </c>
      <c r="AW218" s="9" t="s">
        <v>18</v>
      </c>
      <c r="AX218" s="9" t="s">
        <v>40</v>
      </c>
      <c r="AY218" s="148" t="s">
        <v>82</v>
      </c>
    </row>
    <row r="219" spans="1:65" s="2" customFormat="1" ht="16.5" customHeight="1" x14ac:dyDescent="0.2">
      <c r="A219" s="18"/>
      <c r="B219" s="19"/>
      <c r="C219" s="108" t="s">
        <v>266</v>
      </c>
      <c r="D219" s="108" t="s">
        <v>84</v>
      </c>
      <c r="E219" s="109" t="s">
        <v>267</v>
      </c>
      <c r="F219" s="110" t="s">
        <v>268</v>
      </c>
      <c r="G219" s="111" t="s">
        <v>252</v>
      </c>
      <c r="H219" s="112">
        <v>6</v>
      </c>
      <c r="I219" s="113"/>
      <c r="J219" s="114">
        <f>ROUND(I219*H219,2)</f>
        <v>0</v>
      </c>
      <c r="K219" s="110" t="s">
        <v>88</v>
      </c>
      <c r="L219" s="21"/>
      <c r="M219" s="115" t="s">
        <v>6</v>
      </c>
      <c r="N219" s="116" t="s">
        <v>26</v>
      </c>
      <c r="O219" s="27"/>
      <c r="P219" s="117">
        <f>O219*H219</f>
        <v>0</v>
      </c>
      <c r="Q219" s="117">
        <v>0</v>
      </c>
      <c r="R219" s="117">
        <f>Q219*H219</f>
        <v>0</v>
      </c>
      <c r="S219" s="117">
        <v>0</v>
      </c>
      <c r="T219" s="118">
        <f>S219*H219</f>
        <v>0</v>
      </c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R219" s="119" t="s">
        <v>181</v>
      </c>
      <c r="AT219" s="119" t="s">
        <v>84</v>
      </c>
      <c r="AU219" s="119" t="s">
        <v>42</v>
      </c>
      <c r="AY219" s="11" t="s">
        <v>82</v>
      </c>
      <c r="BE219" s="120">
        <f>IF(N219="základní",J219,0)</f>
        <v>0</v>
      </c>
      <c r="BF219" s="120">
        <f>IF(N219="snížená",J219,0)</f>
        <v>0</v>
      </c>
      <c r="BG219" s="120">
        <f>IF(N219="zákl. přenesená",J219,0)</f>
        <v>0</v>
      </c>
      <c r="BH219" s="120">
        <f>IF(N219="sníž. přenesená",J219,0)</f>
        <v>0</v>
      </c>
      <c r="BI219" s="120">
        <f>IF(N219="nulová",J219,0)</f>
        <v>0</v>
      </c>
      <c r="BJ219" s="11" t="s">
        <v>40</v>
      </c>
      <c r="BK219" s="120">
        <f>ROUND(I219*H219,2)</f>
        <v>0</v>
      </c>
      <c r="BL219" s="11" t="s">
        <v>181</v>
      </c>
      <c r="BM219" s="119" t="s">
        <v>269</v>
      </c>
    </row>
    <row r="220" spans="1:65" s="2" customFormat="1" x14ac:dyDescent="0.2">
      <c r="A220" s="18"/>
      <c r="B220" s="19"/>
      <c r="C220" s="20"/>
      <c r="D220" s="121" t="s">
        <v>90</v>
      </c>
      <c r="E220" s="20"/>
      <c r="F220" s="122" t="s">
        <v>270</v>
      </c>
      <c r="G220" s="20"/>
      <c r="H220" s="20"/>
      <c r="I220" s="123"/>
      <c r="J220" s="20"/>
      <c r="K220" s="20"/>
      <c r="L220" s="21"/>
      <c r="M220" s="124"/>
      <c r="N220" s="125"/>
      <c r="O220" s="27"/>
      <c r="P220" s="27"/>
      <c r="Q220" s="27"/>
      <c r="R220" s="27"/>
      <c r="S220" s="27"/>
      <c r="T220" s="2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T220" s="11" t="s">
        <v>90</v>
      </c>
      <c r="AU220" s="11" t="s">
        <v>42</v>
      </c>
    </row>
    <row r="221" spans="1:65" s="8" customFormat="1" x14ac:dyDescent="0.2">
      <c r="B221" s="126"/>
      <c r="C221" s="127"/>
      <c r="D221" s="128" t="s">
        <v>92</v>
      </c>
      <c r="E221" s="129" t="s">
        <v>6</v>
      </c>
      <c r="F221" s="130" t="s">
        <v>121</v>
      </c>
      <c r="G221" s="127"/>
      <c r="H221" s="131">
        <v>6</v>
      </c>
      <c r="I221" s="132"/>
      <c r="J221" s="127"/>
      <c r="K221" s="127"/>
      <c r="L221" s="133"/>
      <c r="M221" s="134"/>
      <c r="N221" s="135"/>
      <c r="O221" s="135"/>
      <c r="P221" s="135"/>
      <c r="Q221" s="135"/>
      <c r="R221" s="135"/>
      <c r="S221" s="135"/>
      <c r="T221" s="136"/>
      <c r="AT221" s="137" t="s">
        <v>92</v>
      </c>
      <c r="AU221" s="137" t="s">
        <v>42</v>
      </c>
      <c r="AV221" s="8" t="s">
        <v>42</v>
      </c>
      <c r="AW221" s="8" t="s">
        <v>18</v>
      </c>
      <c r="AX221" s="8" t="s">
        <v>39</v>
      </c>
      <c r="AY221" s="137" t="s">
        <v>82</v>
      </c>
    </row>
    <row r="222" spans="1:65" s="9" customFormat="1" x14ac:dyDescent="0.2">
      <c r="B222" s="138"/>
      <c r="C222" s="139"/>
      <c r="D222" s="128" t="s">
        <v>92</v>
      </c>
      <c r="E222" s="140" t="s">
        <v>6</v>
      </c>
      <c r="F222" s="141" t="s">
        <v>94</v>
      </c>
      <c r="G222" s="139"/>
      <c r="H222" s="142">
        <v>6</v>
      </c>
      <c r="I222" s="143"/>
      <c r="J222" s="139"/>
      <c r="K222" s="139"/>
      <c r="L222" s="144"/>
      <c r="M222" s="145"/>
      <c r="N222" s="146"/>
      <c r="O222" s="146"/>
      <c r="P222" s="146"/>
      <c r="Q222" s="146"/>
      <c r="R222" s="146"/>
      <c r="S222" s="146"/>
      <c r="T222" s="147"/>
      <c r="AT222" s="148" t="s">
        <v>92</v>
      </c>
      <c r="AU222" s="148" t="s">
        <v>42</v>
      </c>
      <c r="AV222" s="9" t="s">
        <v>46</v>
      </c>
      <c r="AW222" s="9" t="s">
        <v>18</v>
      </c>
      <c r="AX222" s="9" t="s">
        <v>40</v>
      </c>
      <c r="AY222" s="148" t="s">
        <v>82</v>
      </c>
    </row>
    <row r="223" spans="1:65" s="2" customFormat="1" ht="37.9" customHeight="1" x14ac:dyDescent="0.2">
      <c r="A223" s="18"/>
      <c r="B223" s="19"/>
      <c r="C223" s="108" t="s">
        <v>271</v>
      </c>
      <c r="D223" s="108" t="s">
        <v>84</v>
      </c>
      <c r="E223" s="109" t="s">
        <v>272</v>
      </c>
      <c r="F223" s="110" t="s">
        <v>273</v>
      </c>
      <c r="G223" s="111" t="s">
        <v>97</v>
      </c>
      <c r="H223" s="112">
        <v>9</v>
      </c>
      <c r="I223" s="113"/>
      <c r="J223" s="114">
        <f>ROUND(I223*H223,2)</f>
        <v>0</v>
      </c>
      <c r="K223" s="110" t="s">
        <v>88</v>
      </c>
      <c r="L223" s="21"/>
      <c r="M223" s="115" t="s">
        <v>6</v>
      </c>
      <c r="N223" s="116" t="s">
        <v>26</v>
      </c>
      <c r="O223" s="27"/>
      <c r="P223" s="117">
        <f>O223*H223</f>
        <v>0</v>
      </c>
      <c r="Q223" s="117">
        <v>0</v>
      </c>
      <c r="R223" s="117">
        <f>Q223*H223</f>
        <v>0</v>
      </c>
      <c r="S223" s="117">
        <v>0.05</v>
      </c>
      <c r="T223" s="118">
        <f>S223*H223</f>
        <v>0.45</v>
      </c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R223" s="119" t="s">
        <v>46</v>
      </c>
      <c r="AT223" s="119" t="s">
        <v>84</v>
      </c>
      <c r="AU223" s="119" t="s">
        <v>42</v>
      </c>
      <c r="AY223" s="11" t="s">
        <v>82</v>
      </c>
      <c r="BE223" s="120">
        <f>IF(N223="základní",J223,0)</f>
        <v>0</v>
      </c>
      <c r="BF223" s="120">
        <f>IF(N223="snížená",J223,0)</f>
        <v>0</v>
      </c>
      <c r="BG223" s="120">
        <f>IF(N223="zákl. přenesená",J223,0)</f>
        <v>0</v>
      </c>
      <c r="BH223" s="120">
        <f>IF(N223="sníž. přenesená",J223,0)</f>
        <v>0</v>
      </c>
      <c r="BI223" s="120">
        <f>IF(N223="nulová",J223,0)</f>
        <v>0</v>
      </c>
      <c r="BJ223" s="11" t="s">
        <v>40</v>
      </c>
      <c r="BK223" s="120">
        <f>ROUND(I223*H223,2)</f>
        <v>0</v>
      </c>
      <c r="BL223" s="11" t="s">
        <v>46</v>
      </c>
      <c r="BM223" s="119" t="s">
        <v>274</v>
      </c>
    </row>
    <row r="224" spans="1:65" s="2" customFormat="1" x14ac:dyDescent="0.2">
      <c r="A224" s="18"/>
      <c r="B224" s="19"/>
      <c r="C224" s="20"/>
      <c r="D224" s="121" t="s">
        <v>90</v>
      </c>
      <c r="E224" s="20"/>
      <c r="F224" s="122" t="s">
        <v>275</v>
      </c>
      <c r="G224" s="20"/>
      <c r="H224" s="20"/>
      <c r="I224" s="123"/>
      <c r="J224" s="20"/>
      <c r="K224" s="20"/>
      <c r="L224" s="21"/>
      <c r="M224" s="124"/>
      <c r="N224" s="125"/>
      <c r="O224" s="27"/>
      <c r="P224" s="27"/>
      <c r="Q224" s="27"/>
      <c r="R224" s="27"/>
      <c r="S224" s="27"/>
      <c r="T224" s="2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T224" s="11" t="s">
        <v>90</v>
      </c>
      <c r="AU224" s="11" t="s">
        <v>42</v>
      </c>
    </row>
    <row r="225" spans="1:65" s="8" customFormat="1" x14ac:dyDescent="0.2">
      <c r="B225" s="126"/>
      <c r="C225" s="127"/>
      <c r="D225" s="128" t="s">
        <v>92</v>
      </c>
      <c r="E225" s="129" t="s">
        <v>6</v>
      </c>
      <c r="F225" s="130" t="s">
        <v>276</v>
      </c>
      <c r="G225" s="127"/>
      <c r="H225" s="131">
        <v>9</v>
      </c>
      <c r="I225" s="132"/>
      <c r="J225" s="127"/>
      <c r="K225" s="127"/>
      <c r="L225" s="133"/>
      <c r="M225" s="134"/>
      <c r="N225" s="135"/>
      <c r="O225" s="135"/>
      <c r="P225" s="135"/>
      <c r="Q225" s="135"/>
      <c r="R225" s="135"/>
      <c r="S225" s="135"/>
      <c r="T225" s="136"/>
      <c r="AT225" s="137" t="s">
        <v>92</v>
      </c>
      <c r="AU225" s="137" t="s">
        <v>42</v>
      </c>
      <c r="AV225" s="8" t="s">
        <v>42</v>
      </c>
      <c r="AW225" s="8" t="s">
        <v>18</v>
      </c>
      <c r="AX225" s="8" t="s">
        <v>39</v>
      </c>
      <c r="AY225" s="137" t="s">
        <v>82</v>
      </c>
    </row>
    <row r="226" spans="1:65" s="9" customFormat="1" x14ac:dyDescent="0.2">
      <c r="B226" s="138"/>
      <c r="C226" s="139"/>
      <c r="D226" s="128" t="s">
        <v>92</v>
      </c>
      <c r="E226" s="140" t="s">
        <v>6</v>
      </c>
      <c r="F226" s="141" t="s">
        <v>94</v>
      </c>
      <c r="G226" s="139"/>
      <c r="H226" s="142">
        <v>9</v>
      </c>
      <c r="I226" s="143"/>
      <c r="J226" s="139"/>
      <c r="K226" s="139"/>
      <c r="L226" s="144"/>
      <c r="M226" s="145"/>
      <c r="N226" s="146"/>
      <c r="O226" s="146"/>
      <c r="P226" s="146"/>
      <c r="Q226" s="146"/>
      <c r="R226" s="146"/>
      <c r="S226" s="146"/>
      <c r="T226" s="147"/>
      <c r="AT226" s="148" t="s">
        <v>92</v>
      </c>
      <c r="AU226" s="148" t="s">
        <v>42</v>
      </c>
      <c r="AV226" s="9" t="s">
        <v>46</v>
      </c>
      <c r="AW226" s="9" t="s">
        <v>18</v>
      </c>
      <c r="AX226" s="9" t="s">
        <v>40</v>
      </c>
      <c r="AY226" s="148" t="s">
        <v>82</v>
      </c>
    </row>
    <row r="227" spans="1:65" s="2" customFormat="1" ht="37.9" customHeight="1" x14ac:dyDescent="0.2">
      <c r="A227" s="18"/>
      <c r="B227" s="19"/>
      <c r="C227" s="108" t="s">
        <v>277</v>
      </c>
      <c r="D227" s="108" t="s">
        <v>84</v>
      </c>
      <c r="E227" s="109" t="s">
        <v>278</v>
      </c>
      <c r="F227" s="110" t="s">
        <v>279</v>
      </c>
      <c r="G227" s="111" t="s">
        <v>97</v>
      </c>
      <c r="H227" s="112">
        <v>3.71</v>
      </c>
      <c r="I227" s="113"/>
      <c r="J227" s="114">
        <f>ROUND(I227*H227,2)</f>
        <v>0</v>
      </c>
      <c r="K227" s="110" t="s">
        <v>88</v>
      </c>
      <c r="L227" s="21"/>
      <c r="M227" s="115" t="s">
        <v>6</v>
      </c>
      <c r="N227" s="116" t="s">
        <v>26</v>
      </c>
      <c r="O227" s="27"/>
      <c r="P227" s="117">
        <f>O227*H227</f>
        <v>0</v>
      </c>
      <c r="Q227" s="117">
        <v>0</v>
      </c>
      <c r="R227" s="117">
        <f>Q227*H227</f>
        <v>0</v>
      </c>
      <c r="S227" s="117">
        <v>1.2999999999999999E-2</v>
      </c>
      <c r="T227" s="118">
        <f>S227*H227</f>
        <v>4.8229999999999995E-2</v>
      </c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R227" s="119" t="s">
        <v>46</v>
      </c>
      <c r="AT227" s="119" t="s">
        <v>84</v>
      </c>
      <c r="AU227" s="119" t="s">
        <v>42</v>
      </c>
      <c r="AY227" s="11" t="s">
        <v>82</v>
      </c>
      <c r="BE227" s="120">
        <f>IF(N227="základní",J227,0)</f>
        <v>0</v>
      </c>
      <c r="BF227" s="120">
        <f>IF(N227="snížená",J227,0)</f>
        <v>0</v>
      </c>
      <c r="BG227" s="120">
        <f>IF(N227="zákl. přenesená",J227,0)</f>
        <v>0</v>
      </c>
      <c r="BH227" s="120">
        <f>IF(N227="sníž. přenesená",J227,0)</f>
        <v>0</v>
      </c>
      <c r="BI227" s="120">
        <f>IF(N227="nulová",J227,0)</f>
        <v>0</v>
      </c>
      <c r="BJ227" s="11" t="s">
        <v>40</v>
      </c>
      <c r="BK227" s="120">
        <f>ROUND(I227*H227,2)</f>
        <v>0</v>
      </c>
      <c r="BL227" s="11" t="s">
        <v>46</v>
      </c>
      <c r="BM227" s="119" t="s">
        <v>280</v>
      </c>
    </row>
    <row r="228" spans="1:65" s="2" customFormat="1" x14ac:dyDescent="0.2">
      <c r="A228" s="18"/>
      <c r="B228" s="19"/>
      <c r="C228" s="20"/>
      <c r="D228" s="121" t="s">
        <v>90</v>
      </c>
      <c r="E228" s="20"/>
      <c r="F228" s="122" t="s">
        <v>281</v>
      </c>
      <c r="G228" s="20"/>
      <c r="H228" s="20"/>
      <c r="I228" s="123"/>
      <c r="J228" s="20"/>
      <c r="K228" s="20"/>
      <c r="L228" s="21"/>
      <c r="M228" s="124"/>
      <c r="N228" s="125"/>
      <c r="O228" s="27"/>
      <c r="P228" s="27"/>
      <c r="Q228" s="27"/>
      <c r="R228" s="27"/>
      <c r="S228" s="27"/>
      <c r="T228" s="2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T228" s="11" t="s">
        <v>90</v>
      </c>
      <c r="AU228" s="11" t="s">
        <v>42</v>
      </c>
    </row>
    <row r="229" spans="1:65" s="8" customFormat="1" x14ac:dyDescent="0.2">
      <c r="B229" s="126"/>
      <c r="C229" s="127"/>
      <c r="D229" s="128" t="s">
        <v>92</v>
      </c>
      <c r="E229" s="129" t="s">
        <v>6</v>
      </c>
      <c r="F229" s="130" t="s">
        <v>282</v>
      </c>
      <c r="G229" s="127"/>
      <c r="H229" s="131">
        <v>3.71</v>
      </c>
      <c r="I229" s="132"/>
      <c r="J229" s="127"/>
      <c r="K229" s="127"/>
      <c r="L229" s="133"/>
      <c r="M229" s="134"/>
      <c r="N229" s="135"/>
      <c r="O229" s="135"/>
      <c r="P229" s="135"/>
      <c r="Q229" s="135"/>
      <c r="R229" s="135"/>
      <c r="S229" s="135"/>
      <c r="T229" s="136"/>
      <c r="AT229" s="137" t="s">
        <v>92</v>
      </c>
      <c r="AU229" s="137" t="s">
        <v>42</v>
      </c>
      <c r="AV229" s="8" t="s">
        <v>42</v>
      </c>
      <c r="AW229" s="8" t="s">
        <v>18</v>
      </c>
      <c r="AX229" s="8" t="s">
        <v>39</v>
      </c>
      <c r="AY229" s="137" t="s">
        <v>82</v>
      </c>
    </row>
    <row r="230" spans="1:65" s="9" customFormat="1" x14ac:dyDescent="0.2">
      <c r="B230" s="138"/>
      <c r="C230" s="139"/>
      <c r="D230" s="128" t="s">
        <v>92</v>
      </c>
      <c r="E230" s="140" t="s">
        <v>6</v>
      </c>
      <c r="F230" s="141" t="s">
        <v>94</v>
      </c>
      <c r="G230" s="139"/>
      <c r="H230" s="142">
        <v>3.71</v>
      </c>
      <c r="I230" s="143"/>
      <c r="J230" s="139"/>
      <c r="K230" s="139"/>
      <c r="L230" s="144"/>
      <c r="M230" s="145"/>
      <c r="N230" s="146"/>
      <c r="O230" s="146"/>
      <c r="P230" s="146"/>
      <c r="Q230" s="146"/>
      <c r="R230" s="146"/>
      <c r="S230" s="146"/>
      <c r="T230" s="147"/>
      <c r="AT230" s="148" t="s">
        <v>92</v>
      </c>
      <c r="AU230" s="148" t="s">
        <v>42</v>
      </c>
      <c r="AV230" s="9" t="s">
        <v>46</v>
      </c>
      <c r="AW230" s="9" t="s">
        <v>18</v>
      </c>
      <c r="AX230" s="9" t="s">
        <v>40</v>
      </c>
      <c r="AY230" s="148" t="s">
        <v>82</v>
      </c>
    </row>
    <row r="231" spans="1:65" s="2" customFormat="1" ht="44.25" customHeight="1" x14ac:dyDescent="0.2">
      <c r="A231" s="18"/>
      <c r="B231" s="19"/>
      <c r="C231" s="108" t="s">
        <v>283</v>
      </c>
      <c r="D231" s="108" t="s">
        <v>84</v>
      </c>
      <c r="E231" s="109" t="s">
        <v>284</v>
      </c>
      <c r="F231" s="110" t="s">
        <v>285</v>
      </c>
      <c r="G231" s="111" t="s">
        <v>97</v>
      </c>
      <c r="H231" s="112">
        <v>2.88</v>
      </c>
      <c r="I231" s="113"/>
      <c r="J231" s="114">
        <f>ROUND(I231*H231,2)</f>
        <v>0</v>
      </c>
      <c r="K231" s="110" t="s">
        <v>88</v>
      </c>
      <c r="L231" s="21"/>
      <c r="M231" s="115" t="s">
        <v>6</v>
      </c>
      <c r="N231" s="116" t="s">
        <v>26</v>
      </c>
      <c r="O231" s="27"/>
      <c r="P231" s="117">
        <f>O231*H231</f>
        <v>0</v>
      </c>
      <c r="Q231" s="117">
        <v>0</v>
      </c>
      <c r="R231" s="117">
        <f>Q231*H231</f>
        <v>0</v>
      </c>
      <c r="S231" s="117">
        <v>5.8999999999999997E-2</v>
      </c>
      <c r="T231" s="118">
        <f>S231*H231</f>
        <v>0.16991999999999999</v>
      </c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R231" s="119" t="s">
        <v>46</v>
      </c>
      <c r="AT231" s="119" t="s">
        <v>84</v>
      </c>
      <c r="AU231" s="119" t="s">
        <v>42</v>
      </c>
      <c r="AY231" s="11" t="s">
        <v>82</v>
      </c>
      <c r="BE231" s="120">
        <f>IF(N231="základní",J231,0)</f>
        <v>0</v>
      </c>
      <c r="BF231" s="120">
        <f>IF(N231="snížená",J231,0)</f>
        <v>0</v>
      </c>
      <c r="BG231" s="120">
        <f>IF(N231="zákl. přenesená",J231,0)</f>
        <v>0</v>
      </c>
      <c r="BH231" s="120">
        <f>IF(N231="sníž. přenesená",J231,0)</f>
        <v>0</v>
      </c>
      <c r="BI231" s="120">
        <f>IF(N231="nulová",J231,0)</f>
        <v>0</v>
      </c>
      <c r="BJ231" s="11" t="s">
        <v>40</v>
      </c>
      <c r="BK231" s="120">
        <f>ROUND(I231*H231,2)</f>
        <v>0</v>
      </c>
      <c r="BL231" s="11" t="s">
        <v>46</v>
      </c>
      <c r="BM231" s="119" t="s">
        <v>286</v>
      </c>
    </row>
    <row r="232" spans="1:65" s="2" customFormat="1" x14ac:dyDescent="0.2">
      <c r="A232" s="18"/>
      <c r="B232" s="19"/>
      <c r="C232" s="20"/>
      <c r="D232" s="121" t="s">
        <v>90</v>
      </c>
      <c r="E232" s="20"/>
      <c r="F232" s="122" t="s">
        <v>287</v>
      </c>
      <c r="G232" s="20"/>
      <c r="H232" s="20"/>
      <c r="I232" s="123"/>
      <c r="J232" s="20"/>
      <c r="K232" s="20"/>
      <c r="L232" s="21"/>
      <c r="M232" s="124"/>
      <c r="N232" s="125"/>
      <c r="O232" s="27"/>
      <c r="P232" s="27"/>
      <c r="Q232" s="27"/>
      <c r="R232" s="27"/>
      <c r="S232" s="27"/>
      <c r="T232" s="2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T232" s="11" t="s">
        <v>90</v>
      </c>
      <c r="AU232" s="11" t="s">
        <v>42</v>
      </c>
    </row>
    <row r="233" spans="1:65" s="8" customFormat="1" x14ac:dyDescent="0.2">
      <c r="B233" s="126"/>
      <c r="C233" s="127"/>
      <c r="D233" s="128" t="s">
        <v>92</v>
      </c>
      <c r="E233" s="129" t="s">
        <v>6</v>
      </c>
      <c r="F233" s="130" t="s">
        <v>288</v>
      </c>
      <c r="G233" s="127"/>
      <c r="H233" s="131">
        <v>2.88</v>
      </c>
      <c r="I233" s="132"/>
      <c r="J233" s="127"/>
      <c r="K233" s="127"/>
      <c r="L233" s="133"/>
      <c r="M233" s="134"/>
      <c r="N233" s="135"/>
      <c r="O233" s="135"/>
      <c r="P233" s="135"/>
      <c r="Q233" s="135"/>
      <c r="R233" s="135"/>
      <c r="S233" s="135"/>
      <c r="T233" s="136"/>
      <c r="AT233" s="137" t="s">
        <v>92</v>
      </c>
      <c r="AU233" s="137" t="s">
        <v>42</v>
      </c>
      <c r="AV233" s="8" t="s">
        <v>42</v>
      </c>
      <c r="AW233" s="8" t="s">
        <v>18</v>
      </c>
      <c r="AX233" s="8" t="s">
        <v>39</v>
      </c>
      <c r="AY233" s="137" t="s">
        <v>82</v>
      </c>
    </row>
    <row r="234" spans="1:65" s="9" customFormat="1" x14ac:dyDescent="0.2">
      <c r="B234" s="138"/>
      <c r="C234" s="139"/>
      <c r="D234" s="128" t="s">
        <v>92</v>
      </c>
      <c r="E234" s="140" t="s">
        <v>6</v>
      </c>
      <c r="F234" s="141" t="s">
        <v>94</v>
      </c>
      <c r="G234" s="139"/>
      <c r="H234" s="142">
        <v>2.88</v>
      </c>
      <c r="I234" s="143"/>
      <c r="J234" s="139"/>
      <c r="K234" s="139"/>
      <c r="L234" s="144"/>
      <c r="M234" s="145"/>
      <c r="N234" s="146"/>
      <c r="O234" s="146"/>
      <c r="P234" s="146"/>
      <c r="Q234" s="146"/>
      <c r="R234" s="146"/>
      <c r="S234" s="146"/>
      <c r="T234" s="147"/>
      <c r="AT234" s="148" t="s">
        <v>92</v>
      </c>
      <c r="AU234" s="148" t="s">
        <v>42</v>
      </c>
      <c r="AV234" s="9" t="s">
        <v>46</v>
      </c>
      <c r="AW234" s="9" t="s">
        <v>18</v>
      </c>
      <c r="AX234" s="9" t="s">
        <v>40</v>
      </c>
      <c r="AY234" s="148" t="s">
        <v>82</v>
      </c>
    </row>
    <row r="235" spans="1:65" s="2" customFormat="1" ht="24.2" customHeight="1" x14ac:dyDescent="0.2">
      <c r="A235" s="18"/>
      <c r="B235" s="19"/>
      <c r="C235" s="108" t="s">
        <v>289</v>
      </c>
      <c r="D235" s="108" t="s">
        <v>84</v>
      </c>
      <c r="E235" s="109" t="s">
        <v>290</v>
      </c>
      <c r="F235" s="110" t="s">
        <v>291</v>
      </c>
      <c r="G235" s="111" t="s">
        <v>97</v>
      </c>
      <c r="H235" s="112">
        <v>0.42</v>
      </c>
      <c r="I235" s="113"/>
      <c r="J235" s="114">
        <f>ROUND(I235*H235,2)</f>
        <v>0</v>
      </c>
      <c r="K235" s="110" t="s">
        <v>88</v>
      </c>
      <c r="L235" s="21"/>
      <c r="M235" s="115" t="s">
        <v>6</v>
      </c>
      <c r="N235" s="116" t="s">
        <v>26</v>
      </c>
      <c r="O235" s="27"/>
      <c r="P235" s="117">
        <f>O235*H235</f>
        <v>0</v>
      </c>
      <c r="Q235" s="117">
        <v>0</v>
      </c>
      <c r="R235" s="117">
        <f>Q235*H235</f>
        <v>0</v>
      </c>
      <c r="S235" s="117">
        <v>6.6000000000000003E-2</v>
      </c>
      <c r="T235" s="118">
        <f>S235*H235</f>
        <v>2.7720000000000002E-2</v>
      </c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R235" s="119" t="s">
        <v>46</v>
      </c>
      <c r="AT235" s="119" t="s">
        <v>84</v>
      </c>
      <c r="AU235" s="119" t="s">
        <v>42</v>
      </c>
      <c r="AY235" s="11" t="s">
        <v>82</v>
      </c>
      <c r="BE235" s="120">
        <f>IF(N235="základní",J235,0)</f>
        <v>0</v>
      </c>
      <c r="BF235" s="120">
        <f>IF(N235="snížená",J235,0)</f>
        <v>0</v>
      </c>
      <c r="BG235" s="120">
        <f>IF(N235="zákl. přenesená",J235,0)</f>
        <v>0</v>
      </c>
      <c r="BH235" s="120">
        <f>IF(N235="sníž. přenesená",J235,0)</f>
        <v>0</v>
      </c>
      <c r="BI235" s="120">
        <f>IF(N235="nulová",J235,0)</f>
        <v>0</v>
      </c>
      <c r="BJ235" s="11" t="s">
        <v>40</v>
      </c>
      <c r="BK235" s="120">
        <f>ROUND(I235*H235,2)</f>
        <v>0</v>
      </c>
      <c r="BL235" s="11" t="s">
        <v>46</v>
      </c>
      <c r="BM235" s="119" t="s">
        <v>292</v>
      </c>
    </row>
    <row r="236" spans="1:65" s="2" customFormat="1" x14ac:dyDescent="0.2">
      <c r="A236" s="18"/>
      <c r="B236" s="19"/>
      <c r="C236" s="20"/>
      <c r="D236" s="121" t="s">
        <v>90</v>
      </c>
      <c r="E236" s="20"/>
      <c r="F236" s="122" t="s">
        <v>293</v>
      </c>
      <c r="G236" s="20"/>
      <c r="H236" s="20"/>
      <c r="I236" s="123"/>
      <c r="J236" s="20"/>
      <c r="K236" s="20"/>
      <c r="L236" s="21"/>
      <c r="M236" s="124"/>
      <c r="N236" s="125"/>
      <c r="O236" s="27"/>
      <c r="P236" s="27"/>
      <c r="Q236" s="27"/>
      <c r="R236" s="27"/>
      <c r="S236" s="27"/>
      <c r="T236" s="2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T236" s="11" t="s">
        <v>90</v>
      </c>
      <c r="AU236" s="11" t="s">
        <v>42</v>
      </c>
    </row>
    <row r="237" spans="1:65" s="8" customFormat="1" x14ac:dyDescent="0.2">
      <c r="B237" s="126"/>
      <c r="C237" s="127"/>
      <c r="D237" s="128" t="s">
        <v>92</v>
      </c>
      <c r="E237" s="129" t="s">
        <v>6</v>
      </c>
      <c r="F237" s="130" t="s">
        <v>294</v>
      </c>
      <c r="G237" s="127"/>
      <c r="H237" s="131">
        <v>0.42</v>
      </c>
      <c r="I237" s="132"/>
      <c r="J237" s="127"/>
      <c r="K237" s="127"/>
      <c r="L237" s="133"/>
      <c r="M237" s="134"/>
      <c r="N237" s="135"/>
      <c r="O237" s="135"/>
      <c r="P237" s="135"/>
      <c r="Q237" s="135"/>
      <c r="R237" s="135"/>
      <c r="S237" s="135"/>
      <c r="T237" s="136"/>
      <c r="AT237" s="137" t="s">
        <v>92</v>
      </c>
      <c r="AU237" s="137" t="s">
        <v>42</v>
      </c>
      <c r="AV237" s="8" t="s">
        <v>42</v>
      </c>
      <c r="AW237" s="8" t="s">
        <v>18</v>
      </c>
      <c r="AX237" s="8" t="s">
        <v>39</v>
      </c>
      <c r="AY237" s="137" t="s">
        <v>82</v>
      </c>
    </row>
    <row r="238" spans="1:65" s="9" customFormat="1" x14ac:dyDescent="0.2">
      <c r="B238" s="138"/>
      <c r="C238" s="139"/>
      <c r="D238" s="128" t="s">
        <v>92</v>
      </c>
      <c r="E238" s="140" t="s">
        <v>6</v>
      </c>
      <c r="F238" s="141" t="s">
        <v>94</v>
      </c>
      <c r="G238" s="139"/>
      <c r="H238" s="142">
        <v>0.42</v>
      </c>
      <c r="I238" s="143"/>
      <c r="J238" s="139"/>
      <c r="K238" s="139"/>
      <c r="L238" s="144"/>
      <c r="M238" s="145"/>
      <c r="N238" s="146"/>
      <c r="O238" s="146"/>
      <c r="P238" s="146"/>
      <c r="Q238" s="146"/>
      <c r="R238" s="146"/>
      <c r="S238" s="146"/>
      <c r="T238" s="147"/>
      <c r="AT238" s="148" t="s">
        <v>92</v>
      </c>
      <c r="AU238" s="148" t="s">
        <v>42</v>
      </c>
      <c r="AV238" s="9" t="s">
        <v>46</v>
      </c>
      <c r="AW238" s="9" t="s">
        <v>18</v>
      </c>
      <c r="AX238" s="9" t="s">
        <v>40</v>
      </c>
      <c r="AY238" s="148" t="s">
        <v>82</v>
      </c>
    </row>
    <row r="239" spans="1:65" s="2" customFormat="1" ht="55.5" customHeight="1" x14ac:dyDescent="0.2">
      <c r="A239" s="18"/>
      <c r="B239" s="19"/>
      <c r="C239" s="108" t="s">
        <v>295</v>
      </c>
      <c r="D239" s="108" t="s">
        <v>84</v>
      </c>
      <c r="E239" s="109" t="s">
        <v>296</v>
      </c>
      <c r="F239" s="110" t="s">
        <v>297</v>
      </c>
      <c r="G239" s="111" t="s">
        <v>87</v>
      </c>
      <c r="H239" s="112">
        <v>5.0250000000000004</v>
      </c>
      <c r="I239" s="113"/>
      <c r="J239" s="114">
        <f>ROUND(I239*H239,2)</f>
        <v>0</v>
      </c>
      <c r="K239" s="110" t="s">
        <v>88</v>
      </c>
      <c r="L239" s="21"/>
      <c r="M239" s="115" t="s">
        <v>6</v>
      </c>
      <c r="N239" s="116" t="s">
        <v>26</v>
      </c>
      <c r="O239" s="27"/>
      <c r="P239" s="117">
        <f>O239*H239</f>
        <v>0</v>
      </c>
      <c r="Q239" s="117">
        <v>0</v>
      </c>
      <c r="R239" s="117">
        <f>Q239*H239</f>
        <v>0</v>
      </c>
      <c r="S239" s="117">
        <v>1.8</v>
      </c>
      <c r="T239" s="118">
        <f>S239*H239</f>
        <v>9.0450000000000017</v>
      </c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R239" s="119" t="s">
        <v>46</v>
      </c>
      <c r="AT239" s="119" t="s">
        <v>84</v>
      </c>
      <c r="AU239" s="119" t="s">
        <v>42</v>
      </c>
      <c r="AY239" s="11" t="s">
        <v>82</v>
      </c>
      <c r="BE239" s="120">
        <f>IF(N239="základní",J239,0)</f>
        <v>0</v>
      </c>
      <c r="BF239" s="120">
        <f>IF(N239="snížená",J239,0)</f>
        <v>0</v>
      </c>
      <c r="BG239" s="120">
        <f>IF(N239="zákl. přenesená",J239,0)</f>
        <v>0</v>
      </c>
      <c r="BH239" s="120">
        <f>IF(N239="sníž. přenesená",J239,0)</f>
        <v>0</v>
      </c>
      <c r="BI239" s="120">
        <f>IF(N239="nulová",J239,0)</f>
        <v>0</v>
      </c>
      <c r="BJ239" s="11" t="s">
        <v>40</v>
      </c>
      <c r="BK239" s="120">
        <f>ROUND(I239*H239,2)</f>
        <v>0</v>
      </c>
      <c r="BL239" s="11" t="s">
        <v>46</v>
      </c>
      <c r="BM239" s="119" t="s">
        <v>298</v>
      </c>
    </row>
    <row r="240" spans="1:65" s="2" customFormat="1" x14ac:dyDescent="0.2">
      <c r="A240" s="18"/>
      <c r="B240" s="19"/>
      <c r="C240" s="20"/>
      <c r="D240" s="121" t="s">
        <v>90</v>
      </c>
      <c r="E240" s="20"/>
      <c r="F240" s="122" t="s">
        <v>299</v>
      </c>
      <c r="G240" s="20"/>
      <c r="H240" s="20"/>
      <c r="I240" s="123"/>
      <c r="J240" s="20"/>
      <c r="K240" s="20"/>
      <c r="L240" s="21"/>
      <c r="M240" s="124"/>
      <c r="N240" s="125"/>
      <c r="O240" s="27"/>
      <c r="P240" s="27"/>
      <c r="Q240" s="27"/>
      <c r="R240" s="27"/>
      <c r="S240" s="27"/>
      <c r="T240" s="2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T240" s="11" t="s">
        <v>90</v>
      </c>
      <c r="AU240" s="11" t="s">
        <v>42</v>
      </c>
    </row>
    <row r="241" spans="1:65" s="8" customFormat="1" x14ac:dyDescent="0.2">
      <c r="B241" s="126"/>
      <c r="C241" s="127"/>
      <c r="D241" s="128" t="s">
        <v>92</v>
      </c>
      <c r="E241" s="129" t="s">
        <v>6</v>
      </c>
      <c r="F241" s="130" t="s">
        <v>300</v>
      </c>
      <c r="G241" s="127"/>
      <c r="H241" s="131">
        <v>5.0250000000000004</v>
      </c>
      <c r="I241" s="132"/>
      <c r="J241" s="127"/>
      <c r="K241" s="127"/>
      <c r="L241" s="133"/>
      <c r="M241" s="134"/>
      <c r="N241" s="135"/>
      <c r="O241" s="135"/>
      <c r="P241" s="135"/>
      <c r="Q241" s="135"/>
      <c r="R241" s="135"/>
      <c r="S241" s="135"/>
      <c r="T241" s="136"/>
      <c r="AT241" s="137" t="s">
        <v>92</v>
      </c>
      <c r="AU241" s="137" t="s">
        <v>42</v>
      </c>
      <c r="AV241" s="8" t="s">
        <v>42</v>
      </c>
      <c r="AW241" s="8" t="s">
        <v>18</v>
      </c>
      <c r="AX241" s="8" t="s">
        <v>39</v>
      </c>
      <c r="AY241" s="137" t="s">
        <v>82</v>
      </c>
    </row>
    <row r="242" spans="1:65" s="9" customFormat="1" x14ac:dyDescent="0.2">
      <c r="B242" s="138"/>
      <c r="C242" s="139"/>
      <c r="D242" s="128" t="s">
        <v>92</v>
      </c>
      <c r="E242" s="140" t="s">
        <v>6</v>
      </c>
      <c r="F242" s="141" t="s">
        <v>94</v>
      </c>
      <c r="G242" s="139"/>
      <c r="H242" s="142">
        <v>5.0250000000000004</v>
      </c>
      <c r="I242" s="143"/>
      <c r="J242" s="139"/>
      <c r="K242" s="139"/>
      <c r="L242" s="144"/>
      <c r="M242" s="145"/>
      <c r="N242" s="146"/>
      <c r="O242" s="146"/>
      <c r="P242" s="146"/>
      <c r="Q242" s="146"/>
      <c r="R242" s="146"/>
      <c r="S242" s="146"/>
      <c r="T242" s="147"/>
      <c r="AT242" s="148" t="s">
        <v>92</v>
      </c>
      <c r="AU242" s="148" t="s">
        <v>42</v>
      </c>
      <c r="AV242" s="9" t="s">
        <v>46</v>
      </c>
      <c r="AW242" s="9" t="s">
        <v>18</v>
      </c>
      <c r="AX242" s="9" t="s">
        <v>40</v>
      </c>
      <c r="AY242" s="148" t="s">
        <v>82</v>
      </c>
    </row>
    <row r="243" spans="1:65" s="2" customFormat="1" ht="37.9" customHeight="1" x14ac:dyDescent="0.2">
      <c r="A243" s="18"/>
      <c r="B243" s="19"/>
      <c r="C243" s="108" t="s">
        <v>301</v>
      </c>
      <c r="D243" s="108" t="s">
        <v>84</v>
      </c>
      <c r="E243" s="109" t="s">
        <v>302</v>
      </c>
      <c r="F243" s="110" t="s">
        <v>303</v>
      </c>
      <c r="G243" s="111" t="s">
        <v>87</v>
      </c>
      <c r="H243" s="112">
        <v>1.113</v>
      </c>
      <c r="I243" s="113"/>
      <c r="J243" s="114">
        <f>ROUND(I243*H243,2)</f>
        <v>0</v>
      </c>
      <c r="K243" s="110" t="s">
        <v>88</v>
      </c>
      <c r="L243" s="21"/>
      <c r="M243" s="115" t="s">
        <v>6</v>
      </c>
      <c r="N243" s="116" t="s">
        <v>26</v>
      </c>
      <c r="O243" s="27"/>
      <c r="P243" s="117">
        <f>O243*H243</f>
        <v>0</v>
      </c>
      <c r="Q243" s="117">
        <v>0</v>
      </c>
      <c r="R243" s="117">
        <f>Q243*H243</f>
        <v>0</v>
      </c>
      <c r="S243" s="117">
        <v>2.2000000000000002</v>
      </c>
      <c r="T243" s="118">
        <f>S243*H243</f>
        <v>2.4486000000000003</v>
      </c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R243" s="119" t="s">
        <v>46</v>
      </c>
      <c r="AT243" s="119" t="s">
        <v>84</v>
      </c>
      <c r="AU243" s="119" t="s">
        <v>42</v>
      </c>
      <c r="AY243" s="11" t="s">
        <v>82</v>
      </c>
      <c r="BE243" s="120">
        <f>IF(N243="základní",J243,0)</f>
        <v>0</v>
      </c>
      <c r="BF243" s="120">
        <f>IF(N243="snížená",J243,0)</f>
        <v>0</v>
      </c>
      <c r="BG243" s="120">
        <f>IF(N243="zákl. přenesená",J243,0)</f>
        <v>0</v>
      </c>
      <c r="BH243" s="120">
        <f>IF(N243="sníž. přenesená",J243,0)</f>
        <v>0</v>
      </c>
      <c r="BI243" s="120">
        <f>IF(N243="nulová",J243,0)</f>
        <v>0</v>
      </c>
      <c r="BJ243" s="11" t="s">
        <v>40</v>
      </c>
      <c r="BK243" s="120">
        <f>ROUND(I243*H243,2)</f>
        <v>0</v>
      </c>
      <c r="BL243" s="11" t="s">
        <v>46</v>
      </c>
      <c r="BM243" s="119" t="s">
        <v>304</v>
      </c>
    </row>
    <row r="244" spans="1:65" s="2" customFormat="1" x14ac:dyDescent="0.2">
      <c r="A244" s="18"/>
      <c r="B244" s="19"/>
      <c r="C244" s="20"/>
      <c r="D244" s="121" t="s">
        <v>90</v>
      </c>
      <c r="E244" s="20"/>
      <c r="F244" s="122" t="s">
        <v>305</v>
      </c>
      <c r="G244" s="20"/>
      <c r="H244" s="20"/>
      <c r="I244" s="123"/>
      <c r="J244" s="20"/>
      <c r="K244" s="20"/>
      <c r="L244" s="21"/>
      <c r="M244" s="124"/>
      <c r="N244" s="125"/>
      <c r="O244" s="27"/>
      <c r="P244" s="27"/>
      <c r="Q244" s="27"/>
      <c r="R244" s="27"/>
      <c r="S244" s="27"/>
      <c r="T244" s="2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T244" s="11" t="s">
        <v>90</v>
      </c>
      <c r="AU244" s="11" t="s">
        <v>42</v>
      </c>
    </row>
    <row r="245" spans="1:65" s="8" customFormat="1" x14ac:dyDescent="0.2">
      <c r="B245" s="126"/>
      <c r="C245" s="127"/>
      <c r="D245" s="128" t="s">
        <v>92</v>
      </c>
      <c r="E245" s="129" t="s">
        <v>6</v>
      </c>
      <c r="F245" s="130" t="s">
        <v>306</v>
      </c>
      <c r="G245" s="127"/>
      <c r="H245" s="131">
        <v>1.113</v>
      </c>
      <c r="I245" s="132"/>
      <c r="J245" s="127"/>
      <c r="K245" s="127"/>
      <c r="L245" s="133"/>
      <c r="M245" s="134"/>
      <c r="N245" s="135"/>
      <c r="O245" s="135"/>
      <c r="P245" s="135"/>
      <c r="Q245" s="135"/>
      <c r="R245" s="135"/>
      <c r="S245" s="135"/>
      <c r="T245" s="136"/>
      <c r="AT245" s="137" t="s">
        <v>92</v>
      </c>
      <c r="AU245" s="137" t="s">
        <v>42</v>
      </c>
      <c r="AV245" s="8" t="s">
        <v>42</v>
      </c>
      <c r="AW245" s="8" t="s">
        <v>18</v>
      </c>
      <c r="AX245" s="8" t="s">
        <v>40</v>
      </c>
      <c r="AY245" s="137" t="s">
        <v>82</v>
      </c>
    </row>
    <row r="246" spans="1:65" s="7" customFormat="1" ht="22.9" customHeight="1" x14ac:dyDescent="0.2">
      <c r="B246" s="92"/>
      <c r="C246" s="93"/>
      <c r="D246" s="94" t="s">
        <v>38</v>
      </c>
      <c r="E246" s="106" t="s">
        <v>307</v>
      </c>
      <c r="F246" s="106" t="s">
        <v>308</v>
      </c>
      <c r="G246" s="93"/>
      <c r="H246" s="93"/>
      <c r="I246" s="96"/>
      <c r="J246" s="107">
        <f>BK246</f>
        <v>0</v>
      </c>
      <c r="K246" s="93"/>
      <c r="L246" s="98"/>
      <c r="M246" s="99"/>
      <c r="N246" s="100"/>
      <c r="O246" s="100"/>
      <c r="P246" s="101">
        <f>SUM(P247:P268)</f>
        <v>0</v>
      </c>
      <c r="Q246" s="100"/>
      <c r="R246" s="101">
        <f>SUM(R247:R268)</f>
        <v>0</v>
      </c>
      <c r="S246" s="100"/>
      <c r="T246" s="102">
        <f>SUM(T247:T268)</f>
        <v>0</v>
      </c>
      <c r="AR246" s="103" t="s">
        <v>40</v>
      </c>
      <c r="AT246" s="104" t="s">
        <v>38</v>
      </c>
      <c r="AU246" s="104" t="s">
        <v>40</v>
      </c>
      <c r="AY246" s="103" t="s">
        <v>82</v>
      </c>
      <c r="BK246" s="105">
        <f>SUM(BK247:BK268)</f>
        <v>0</v>
      </c>
    </row>
    <row r="247" spans="1:65" s="2" customFormat="1" ht="16.5" customHeight="1" x14ac:dyDescent="0.2">
      <c r="A247" s="18"/>
      <c r="B247" s="19"/>
      <c r="C247" s="108" t="s">
        <v>309</v>
      </c>
      <c r="D247" s="108" t="s">
        <v>84</v>
      </c>
      <c r="E247" s="109" t="s">
        <v>310</v>
      </c>
      <c r="F247" s="110" t="s">
        <v>311</v>
      </c>
      <c r="G247" s="111" t="s">
        <v>6</v>
      </c>
      <c r="H247" s="112">
        <v>0</v>
      </c>
      <c r="I247" s="113"/>
      <c r="J247" s="114">
        <f>ROUND(I247*H247,2)</f>
        <v>0</v>
      </c>
      <c r="K247" s="110" t="s">
        <v>6</v>
      </c>
      <c r="L247" s="21"/>
      <c r="M247" s="115" t="s">
        <v>6</v>
      </c>
      <c r="N247" s="116" t="s">
        <v>26</v>
      </c>
      <c r="O247" s="27"/>
      <c r="P247" s="117">
        <f>O247*H247</f>
        <v>0</v>
      </c>
      <c r="Q247" s="117">
        <v>0</v>
      </c>
      <c r="R247" s="117">
        <f>Q247*H247</f>
        <v>0</v>
      </c>
      <c r="S247" s="117">
        <v>0</v>
      </c>
      <c r="T247" s="118">
        <f>S247*H247</f>
        <v>0</v>
      </c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R247" s="119" t="s">
        <v>46</v>
      </c>
      <c r="AT247" s="119" t="s">
        <v>84</v>
      </c>
      <c r="AU247" s="119" t="s">
        <v>42</v>
      </c>
      <c r="AY247" s="11" t="s">
        <v>82</v>
      </c>
      <c r="BE247" s="120">
        <f>IF(N247="základní",J247,0)</f>
        <v>0</v>
      </c>
      <c r="BF247" s="120">
        <f>IF(N247="snížená",J247,0)</f>
        <v>0</v>
      </c>
      <c r="BG247" s="120">
        <f>IF(N247="zákl. přenesená",J247,0)</f>
        <v>0</v>
      </c>
      <c r="BH247" s="120">
        <f>IF(N247="sníž. přenesená",J247,0)</f>
        <v>0</v>
      </c>
      <c r="BI247" s="120">
        <f>IF(N247="nulová",J247,0)</f>
        <v>0</v>
      </c>
      <c r="BJ247" s="11" t="s">
        <v>40</v>
      </c>
      <c r="BK247" s="120">
        <f>ROUND(I247*H247,2)</f>
        <v>0</v>
      </c>
      <c r="BL247" s="11" t="s">
        <v>46</v>
      </c>
      <c r="BM247" s="119" t="s">
        <v>312</v>
      </c>
    </row>
    <row r="248" spans="1:65" s="2" customFormat="1" ht="39" x14ac:dyDescent="0.2">
      <c r="A248" s="18"/>
      <c r="B248" s="19"/>
      <c r="C248" s="20"/>
      <c r="D248" s="128" t="s">
        <v>313</v>
      </c>
      <c r="E248" s="20"/>
      <c r="F248" s="169" t="s">
        <v>314</v>
      </c>
      <c r="G248" s="20"/>
      <c r="H248" s="20"/>
      <c r="I248" s="123"/>
      <c r="J248" s="20"/>
      <c r="K248" s="20"/>
      <c r="L248" s="21"/>
      <c r="M248" s="124"/>
      <c r="N248" s="125"/>
      <c r="O248" s="27"/>
      <c r="P248" s="27"/>
      <c r="Q248" s="27"/>
      <c r="R248" s="27"/>
      <c r="S248" s="27"/>
      <c r="T248" s="2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T248" s="11" t="s">
        <v>313</v>
      </c>
      <c r="AU248" s="11" t="s">
        <v>42</v>
      </c>
    </row>
    <row r="249" spans="1:65" s="2" customFormat="1" ht="21.75" customHeight="1" x14ac:dyDescent="0.2">
      <c r="A249" s="18"/>
      <c r="B249" s="19"/>
      <c r="C249" s="108" t="s">
        <v>315</v>
      </c>
      <c r="D249" s="108" t="s">
        <v>84</v>
      </c>
      <c r="E249" s="109" t="s">
        <v>316</v>
      </c>
      <c r="F249" s="110" t="s">
        <v>317</v>
      </c>
      <c r="G249" s="111" t="s">
        <v>318</v>
      </c>
      <c r="H249" s="112">
        <v>16.922000000000001</v>
      </c>
      <c r="I249" s="113"/>
      <c r="J249" s="114">
        <f>ROUND(I249*H249,2)</f>
        <v>0</v>
      </c>
      <c r="K249" s="110" t="s">
        <v>88</v>
      </c>
      <c r="L249" s="21"/>
      <c r="M249" s="115" t="s">
        <v>6</v>
      </c>
      <c r="N249" s="116" t="s">
        <v>26</v>
      </c>
      <c r="O249" s="27"/>
      <c r="P249" s="117">
        <f>O249*H249</f>
        <v>0</v>
      </c>
      <c r="Q249" s="117">
        <v>0</v>
      </c>
      <c r="R249" s="117">
        <f>Q249*H249</f>
        <v>0</v>
      </c>
      <c r="S249" s="117">
        <v>0</v>
      </c>
      <c r="T249" s="118">
        <f>S249*H249</f>
        <v>0</v>
      </c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R249" s="119" t="s">
        <v>46</v>
      </c>
      <c r="AT249" s="119" t="s">
        <v>84</v>
      </c>
      <c r="AU249" s="119" t="s">
        <v>42</v>
      </c>
      <c r="AY249" s="11" t="s">
        <v>82</v>
      </c>
      <c r="BE249" s="120">
        <f>IF(N249="základní",J249,0)</f>
        <v>0</v>
      </c>
      <c r="BF249" s="120">
        <f>IF(N249="snížená",J249,0)</f>
        <v>0</v>
      </c>
      <c r="BG249" s="120">
        <f>IF(N249="zákl. přenesená",J249,0)</f>
        <v>0</v>
      </c>
      <c r="BH249" s="120">
        <f>IF(N249="sníž. přenesená",J249,0)</f>
        <v>0</v>
      </c>
      <c r="BI249" s="120">
        <f>IF(N249="nulová",J249,0)</f>
        <v>0</v>
      </c>
      <c r="BJ249" s="11" t="s">
        <v>40</v>
      </c>
      <c r="BK249" s="120">
        <f>ROUND(I249*H249,2)</f>
        <v>0</v>
      </c>
      <c r="BL249" s="11" t="s">
        <v>46</v>
      </c>
      <c r="BM249" s="119" t="s">
        <v>319</v>
      </c>
    </row>
    <row r="250" spans="1:65" s="2" customFormat="1" x14ac:dyDescent="0.2">
      <c r="A250" s="18"/>
      <c r="B250" s="19"/>
      <c r="C250" s="20"/>
      <c r="D250" s="121" t="s">
        <v>90</v>
      </c>
      <c r="E250" s="20"/>
      <c r="F250" s="122" t="s">
        <v>320</v>
      </c>
      <c r="G250" s="20"/>
      <c r="H250" s="20"/>
      <c r="I250" s="123"/>
      <c r="J250" s="20"/>
      <c r="K250" s="20"/>
      <c r="L250" s="21"/>
      <c r="M250" s="124"/>
      <c r="N250" s="125"/>
      <c r="O250" s="27"/>
      <c r="P250" s="27"/>
      <c r="Q250" s="27"/>
      <c r="R250" s="27"/>
      <c r="S250" s="27"/>
      <c r="T250" s="2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T250" s="11" t="s">
        <v>90</v>
      </c>
      <c r="AU250" s="11" t="s">
        <v>42</v>
      </c>
    </row>
    <row r="251" spans="1:65" s="2" customFormat="1" ht="33" customHeight="1" x14ac:dyDescent="0.2">
      <c r="A251" s="18"/>
      <c r="B251" s="19"/>
      <c r="C251" s="108" t="s">
        <v>321</v>
      </c>
      <c r="D251" s="108" t="s">
        <v>84</v>
      </c>
      <c r="E251" s="109" t="s">
        <v>322</v>
      </c>
      <c r="F251" s="110" t="s">
        <v>323</v>
      </c>
      <c r="G251" s="111" t="s">
        <v>318</v>
      </c>
      <c r="H251" s="112">
        <v>16.922000000000001</v>
      </c>
      <c r="I251" s="113"/>
      <c r="J251" s="114">
        <f>ROUND(I251*H251,2)</f>
        <v>0</v>
      </c>
      <c r="K251" s="110" t="s">
        <v>88</v>
      </c>
      <c r="L251" s="21"/>
      <c r="M251" s="115" t="s">
        <v>6</v>
      </c>
      <c r="N251" s="116" t="s">
        <v>26</v>
      </c>
      <c r="O251" s="27"/>
      <c r="P251" s="117">
        <f>O251*H251</f>
        <v>0</v>
      </c>
      <c r="Q251" s="117">
        <v>0</v>
      </c>
      <c r="R251" s="117">
        <f>Q251*H251</f>
        <v>0</v>
      </c>
      <c r="S251" s="117">
        <v>0</v>
      </c>
      <c r="T251" s="118">
        <f>S251*H251</f>
        <v>0</v>
      </c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R251" s="119" t="s">
        <v>46</v>
      </c>
      <c r="AT251" s="119" t="s">
        <v>84</v>
      </c>
      <c r="AU251" s="119" t="s">
        <v>42</v>
      </c>
      <c r="AY251" s="11" t="s">
        <v>82</v>
      </c>
      <c r="BE251" s="120">
        <f>IF(N251="základní",J251,0)</f>
        <v>0</v>
      </c>
      <c r="BF251" s="120">
        <f>IF(N251="snížená",J251,0)</f>
        <v>0</v>
      </c>
      <c r="BG251" s="120">
        <f>IF(N251="zákl. přenesená",J251,0)</f>
        <v>0</v>
      </c>
      <c r="BH251" s="120">
        <f>IF(N251="sníž. přenesená",J251,0)</f>
        <v>0</v>
      </c>
      <c r="BI251" s="120">
        <f>IF(N251="nulová",J251,0)</f>
        <v>0</v>
      </c>
      <c r="BJ251" s="11" t="s">
        <v>40</v>
      </c>
      <c r="BK251" s="120">
        <f>ROUND(I251*H251,2)</f>
        <v>0</v>
      </c>
      <c r="BL251" s="11" t="s">
        <v>46</v>
      </c>
      <c r="BM251" s="119" t="s">
        <v>324</v>
      </c>
    </row>
    <row r="252" spans="1:65" s="2" customFormat="1" x14ac:dyDescent="0.2">
      <c r="A252" s="18"/>
      <c r="B252" s="19"/>
      <c r="C252" s="20"/>
      <c r="D252" s="121" t="s">
        <v>90</v>
      </c>
      <c r="E252" s="20"/>
      <c r="F252" s="122" t="s">
        <v>325</v>
      </c>
      <c r="G252" s="20"/>
      <c r="H252" s="20"/>
      <c r="I252" s="123"/>
      <c r="J252" s="20"/>
      <c r="K252" s="20"/>
      <c r="L252" s="21"/>
      <c r="M252" s="124"/>
      <c r="N252" s="125"/>
      <c r="O252" s="27"/>
      <c r="P252" s="27"/>
      <c r="Q252" s="27"/>
      <c r="R252" s="27"/>
      <c r="S252" s="27"/>
      <c r="T252" s="2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T252" s="11" t="s">
        <v>90</v>
      </c>
      <c r="AU252" s="11" t="s">
        <v>42</v>
      </c>
    </row>
    <row r="253" spans="1:65" s="2" customFormat="1" ht="33" customHeight="1" x14ac:dyDescent="0.2">
      <c r="A253" s="18"/>
      <c r="B253" s="19"/>
      <c r="C253" s="108" t="s">
        <v>326</v>
      </c>
      <c r="D253" s="108" t="s">
        <v>84</v>
      </c>
      <c r="E253" s="109" t="s">
        <v>322</v>
      </c>
      <c r="F253" s="110" t="s">
        <v>323</v>
      </c>
      <c r="G253" s="111" t="s">
        <v>318</v>
      </c>
      <c r="H253" s="112">
        <v>16.922000000000001</v>
      </c>
      <c r="I253" s="113"/>
      <c r="J253" s="114">
        <f>ROUND(I253*H253,2)</f>
        <v>0</v>
      </c>
      <c r="K253" s="110" t="s">
        <v>88</v>
      </c>
      <c r="L253" s="21"/>
      <c r="M253" s="115" t="s">
        <v>6</v>
      </c>
      <c r="N253" s="116" t="s">
        <v>26</v>
      </c>
      <c r="O253" s="27"/>
      <c r="P253" s="117">
        <f>O253*H253</f>
        <v>0</v>
      </c>
      <c r="Q253" s="117">
        <v>0</v>
      </c>
      <c r="R253" s="117">
        <f>Q253*H253</f>
        <v>0</v>
      </c>
      <c r="S253" s="117">
        <v>0</v>
      </c>
      <c r="T253" s="118">
        <f>S253*H253</f>
        <v>0</v>
      </c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R253" s="119" t="s">
        <v>46</v>
      </c>
      <c r="AT253" s="119" t="s">
        <v>84</v>
      </c>
      <c r="AU253" s="119" t="s">
        <v>42</v>
      </c>
      <c r="AY253" s="11" t="s">
        <v>82</v>
      </c>
      <c r="BE253" s="120">
        <f>IF(N253="základní",J253,0)</f>
        <v>0</v>
      </c>
      <c r="BF253" s="120">
        <f>IF(N253="snížená",J253,0)</f>
        <v>0</v>
      </c>
      <c r="BG253" s="120">
        <f>IF(N253="zákl. přenesená",J253,0)</f>
        <v>0</v>
      </c>
      <c r="BH253" s="120">
        <f>IF(N253="sníž. přenesená",J253,0)</f>
        <v>0</v>
      </c>
      <c r="BI253" s="120">
        <f>IF(N253="nulová",J253,0)</f>
        <v>0</v>
      </c>
      <c r="BJ253" s="11" t="s">
        <v>40</v>
      </c>
      <c r="BK253" s="120">
        <f>ROUND(I253*H253,2)</f>
        <v>0</v>
      </c>
      <c r="BL253" s="11" t="s">
        <v>46</v>
      </c>
      <c r="BM253" s="119" t="s">
        <v>327</v>
      </c>
    </row>
    <row r="254" spans="1:65" s="2" customFormat="1" x14ac:dyDescent="0.2">
      <c r="A254" s="18"/>
      <c r="B254" s="19"/>
      <c r="C254" s="20"/>
      <c r="D254" s="121" t="s">
        <v>90</v>
      </c>
      <c r="E254" s="20"/>
      <c r="F254" s="122" t="s">
        <v>325</v>
      </c>
      <c r="G254" s="20"/>
      <c r="H254" s="20"/>
      <c r="I254" s="123"/>
      <c r="J254" s="20"/>
      <c r="K254" s="20"/>
      <c r="L254" s="21"/>
      <c r="M254" s="124"/>
      <c r="N254" s="125"/>
      <c r="O254" s="27"/>
      <c r="P254" s="27"/>
      <c r="Q254" s="27"/>
      <c r="R254" s="27"/>
      <c r="S254" s="27"/>
      <c r="T254" s="2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T254" s="11" t="s">
        <v>90</v>
      </c>
      <c r="AU254" s="11" t="s">
        <v>42</v>
      </c>
    </row>
    <row r="255" spans="1:65" s="2" customFormat="1" ht="44.25" customHeight="1" x14ac:dyDescent="0.2">
      <c r="A255" s="18"/>
      <c r="B255" s="19"/>
      <c r="C255" s="108" t="s">
        <v>328</v>
      </c>
      <c r="D255" s="108" t="s">
        <v>84</v>
      </c>
      <c r="E255" s="109" t="s">
        <v>329</v>
      </c>
      <c r="F255" s="110" t="s">
        <v>330</v>
      </c>
      <c r="G255" s="111" t="s">
        <v>318</v>
      </c>
      <c r="H255" s="112">
        <v>257.88</v>
      </c>
      <c r="I255" s="113"/>
      <c r="J255" s="114">
        <f>ROUND(I255*H255,2)</f>
        <v>0</v>
      </c>
      <c r="K255" s="110" t="s">
        <v>88</v>
      </c>
      <c r="L255" s="21"/>
      <c r="M255" s="115" t="s">
        <v>6</v>
      </c>
      <c r="N255" s="116" t="s">
        <v>26</v>
      </c>
      <c r="O255" s="27"/>
      <c r="P255" s="117">
        <f>O255*H255</f>
        <v>0</v>
      </c>
      <c r="Q255" s="117">
        <v>0</v>
      </c>
      <c r="R255" s="117">
        <f>Q255*H255</f>
        <v>0</v>
      </c>
      <c r="S255" s="117">
        <v>0</v>
      </c>
      <c r="T255" s="118">
        <f>S255*H255</f>
        <v>0</v>
      </c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R255" s="119" t="s">
        <v>46</v>
      </c>
      <c r="AT255" s="119" t="s">
        <v>84</v>
      </c>
      <c r="AU255" s="119" t="s">
        <v>42</v>
      </c>
      <c r="AY255" s="11" t="s">
        <v>82</v>
      </c>
      <c r="BE255" s="120">
        <f>IF(N255="základní",J255,0)</f>
        <v>0</v>
      </c>
      <c r="BF255" s="120">
        <f>IF(N255="snížená",J255,0)</f>
        <v>0</v>
      </c>
      <c r="BG255" s="120">
        <f>IF(N255="zákl. přenesená",J255,0)</f>
        <v>0</v>
      </c>
      <c r="BH255" s="120">
        <f>IF(N255="sníž. přenesená",J255,0)</f>
        <v>0</v>
      </c>
      <c r="BI255" s="120">
        <f>IF(N255="nulová",J255,0)</f>
        <v>0</v>
      </c>
      <c r="BJ255" s="11" t="s">
        <v>40</v>
      </c>
      <c r="BK255" s="120">
        <f>ROUND(I255*H255,2)</f>
        <v>0</v>
      </c>
      <c r="BL255" s="11" t="s">
        <v>46</v>
      </c>
      <c r="BM255" s="119" t="s">
        <v>331</v>
      </c>
    </row>
    <row r="256" spans="1:65" s="2" customFormat="1" x14ac:dyDescent="0.2">
      <c r="A256" s="18"/>
      <c r="B256" s="19"/>
      <c r="C256" s="20"/>
      <c r="D256" s="121" t="s">
        <v>90</v>
      </c>
      <c r="E256" s="20"/>
      <c r="F256" s="122" t="s">
        <v>332</v>
      </c>
      <c r="G256" s="20"/>
      <c r="H256" s="20"/>
      <c r="I256" s="123"/>
      <c r="J256" s="20"/>
      <c r="K256" s="20"/>
      <c r="L256" s="21"/>
      <c r="M256" s="124"/>
      <c r="N256" s="125"/>
      <c r="O256" s="27"/>
      <c r="P256" s="27"/>
      <c r="Q256" s="27"/>
      <c r="R256" s="27"/>
      <c r="S256" s="27"/>
      <c r="T256" s="2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T256" s="11" t="s">
        <v>90</v>
      </c>
      <c r="AU256" s="11" t="s">
        <v>42</v>
      </c>
    </row>
    <row r="257" spans="1:65" s="8" customFormat="1" x14ac:dyDescent="0.2">
      <c r="B257" s="126"/>
      <c r="C257" s="127"/>
      <c r="D257" s="128" t="s">
        <v>92</v>
      </c>
      <c r="E257" s="129" t="s">
        <v>6</v>
      </c>
      <c r="F257" s="130" t="s">
        <v>333</v>
      </c>
      <c r="G257" s="127"/>
      <c r="H257" s="131">
        <v>257.88</v>
      </c>
      <c r="I257" s="132"/>
      <c r="J257" s="127"/>
      <c r="K257" s="127"/>
      <c r="L257" s="133"/>
      <c r="M257" s="134"/>
      <c r="N257" s="135"/>
      <c r="O257" s="135"/>
      <c r="P257" s="135"/>
      <c r="Q257" s="135"/>
      <c r="R257" s="135"/>
      <c r="S257" s="135"/>
      <c r="T257" s="136"/>
      <c r="AT257" s="137" t="s">
        <v>92</v>
      </c>
      <c r="AU257" s="137" t="s">
        <v>42</v>
      </c>
      <c r="AV257" s="8" t="s">
        <v>42</v>
      </c>
      <c r="AW257" s="8" t="s">
        <v>18</v>
      </c>
      <c r="AX257" s="8" t="s">
        <v>39</v>
      </c>
      <c r="AY257" s="137" t="s">
        <v>82</v>
      </c>
    </row>
    <row r="258" spans="1:65" s="9" customFormat="1" x14ac:dyDescent="0.2">
      <c r="B258" s="138"/>
      <c r="C258" s="139"/>
      <c r="D258" s="128" t="s">
        <v>92</v>
      </c>
      <c r="E258" s="140" t="s">
        <v>6</v>
      </c>
      <c r="F258" s="141" t="s">
        <v>94</v>
      </c>
      <c r="G258" s="139"/>
      <c r="H258" s="142">
        <v>257.88</v>
      </c>
      <c r="I258" s="143"/>
      <c r="J258" s="139"/>
      <c r="K258" s="139"/>
      <c r="L258" s="144"/>
      <c r="M258" s="145"/>
      <c r="N258" s="146"/>
      <c r="O258" s="146"/>
      <c r="P258" s="146"/>
      <c r="Q258" s="146"/>
      <c r="R258" s="146"/>
      <c r="S258" s="146"/>
      <c r="T258" s="147"/>
      <c r="AT258" s="148" t="s">
        <v>92</v>
      </c>
      <c r="AU258" s="148" t="s">
        <v>42</v>
      </c>
      <c r="AV258" s="9" t="s">
        <v>46</v>
      </c>
      <c r="AW258" s="9" t="s">
        <v>18</v>
      </c>
      <c r="AX258" s="9" t="s">
        <v>40</v>
      </c>
      <c r="AY258" s="148" t="s">
        <v>82</v>
      </c>
    </row>
    <row r="259" spans="1:65" s="2" customFormat="1" ht="44.25" customHeight="1" x14ac:dyDescent="0.2">
      <c r="A259" s="18"/>
      <c r="B259" s="19"/>
      <c r="C259" s="108" t="s">
        <v>334</v>
      </c>
      <c r="D259" s="108" t="s">
        <v>84</v>
      </c>
      <c r="E259" s="109" t="s">
        <v>335</v>
      </c>
      <c r="F259" s="110" t="s">
        <v>336</v>
      </c>
      <c r="G259" s="111" t="s">
        <v>318</v>
      </c>
      <c r="H259" s="112">
        <v>15.242000000000001</v>
      </c>
      <c r="I259" s="113"/>
      <c r="J259" s="114">
        <f>ROUND(I259*H259,2)</f>
        <v>0</v>
      </c>
      <c r="K259" s="110" t="s">
        <v>88</v>
      </c>
      <c r="L259" s="21"/>
      <c r="M259" s="115" t="s">
        <v>6</v>
      </c>
      <c r="N259" s="116" t="s">
        <v>26</v>
      </c>
      <c r="O259" s="27"/>
      <c r="P259" s="117">
        <f>O259*H259</f>
        <v>0</v>
      </c>
      <c r="Q259" s="117">
        <v>0</v>
      </c>
      <c r="R259" s="117">
        <f>Q259*H259</f>
        <v>0</v>
      </c>
      <c r="S259" s="117">
        <v>0</v>
      </c>
      <c r="T259" s="118">
        <f>S259*H259</f>
        <v>0</v>
      </c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R259" s="119" t="s">
        <v>46</v>
      </c>
      <c r="AT259" s="119" t="s">
        <v>84</v>
      </c>
      <c r="AU259" s="119" t="s">
        <v>42</v>
      </c>
      <c r="AY259" s="11" t="s">
        <v>82</v>
      </c>
      <c r="BE259" s="120">
        <f>IF(N259="základní",J259,0)</f>
        <v>0</v>
      </c>
      <c r="BF259" s="120">
        <f>IF(N259="snížená",J259,0)</f>
        <v>0</v>
      </c>
      <c r="BG259" s="120">
        <f>IF(N259="zákl. přenesená",J259,0)</f>
        <v>0</v>
      </c>
      <c r="BH259" s="120">
        <f>IF(N259="sníž. přenesená",J259,0)</f>
        <v>0</v>
      </c>
      <c r="BI259" s="120">
        <f>IF(N259="nulová",J259,0)</f>
        <v>0</v>
      </c>
      <c r="BJ259" s="11" t="s">
        <v>40</v>
      </c>
      <c r="BK259" s="120">
        <f>ROUND(I259*H259,2)</f>
        <v>0</v>
      </c>
      <c r="BL259" s="11" t="s">
        <v>46</v>
      </c>
      <c r="BM259" s="119" t="s">
        <v>337</v>
      </c>
    </row>
    <row r="260" spans="1:65" s="2" customFormat="1" x14ac:dyDescent="0.2">
      <c r="A260" s="18"/>
      <c r="B260" s="19"/>
      <c r="C260" s="20"/>
      <c r="D260" s="121" t="s">
        <v>90</v>
      </c>
      <c r="E260" s="20"/>
      <c r="F260" s="122" t="s">
        <v>338</v>
      </c>
      <c r="G260" s="20"/>
      <c r="H260" s="20"/>
      <c r="I260" s="123"/>
      <c r="J260" s="20"/>
      <c r="K260" s="20"/>
      <c r="L260" s="21"/>
      <c r="M260" s="124"/>
      <c r="N260" s="125"/>
      <c r="O260" s="27"/>
      <c r="P260" s="27"/>
      <c r="Q260" s="27"/>
      <c r="R260" s="27"/>
      <c r="S260" s="27"/>
      <c r="T260" s="2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T260" s="11" t="s">
        <v>90</v>
      </c>
      <c r="AU260" s="11" t="s">
        <v>42</v>
      </c>
    </row>
    <row r="261" spans="1:65" s="2" customFormat="1" ht="19.5" x14ac:dyDescent="0.2">
      <c r="A261" s="18"/>
      <c r="B261" s="19"/>
      <c r="C261" s="20"/>
      <c r="D261" s="128" t="s">
        <v>313</v>
      </c>
      <c r="E261" s="20"/>
      <c r="F261" s="169" t="s">
        <v>339</v>
      </c>
      <c r="G261" s="20"/>
      <c r="H261" s="20"/>
      <c r="I261" s="123"/>
      <c r="J261" s="20"/>
      <c r="K261" s="20"/>
      <c r="L261" s="21"/>
      <c r="M261" s="124"/>
      <c r="N261" s="125"/>
      <c r="O261" s="27"/>
      <c r="P261" s="27"/>
      <c r="Q261" s="27"/>
      <c r="R261" s="27"/>
      <c r="S261" s="27"/>
      <c r="T261" s="2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T261" s="11" t="s">
        <v>313</v>
      </c>
      <c r="AU261" s="11" t="s">
        <v>42</v>
      </c>
    </row>
    <row r="262" spans="1:65" s="8" customFormat="1" x14ac:dyDescent="0.2">
      <c r="B262" s="126"/>
      <c r="C262" s="127"/>
      <c r="D262" s="128" t="s">
        <v>92</v>
      </c>
      <c r="E262" s="129" t="s">
        <v>6</v>
      </c>
      <c r="F262" s="130" t="s">
        <v>340</v>
      </c>
      <c r="G262" s="127"/>
      <c r="H262" s="131">
        <v>15.242000000000001</v>
      </c>
      <c r="I262" s="132"/>
      <c r="J262" s="127"/>
      <c r="K262" s="127"/>
      <c r="L262" s="133"/>
      <c r="M262" s="134"/>
      <c r="N262" s="135"/>
      <c r="O262" s="135"/>
      <c r="P262" s="135"/>
      <c r="Q262" s="135"/>
      <c r="R262" s="135"/>
      <c r="S262" s="135"/>
      <c r="T262" s="136"/>
      <c r="AT262" s="137" t="s">
        <v>92</v>
      </c>
      <c r="AU262" s="137" t="s">
        <v>42</v>
      </c>
      <c r="AV262" s="8" t="s">
        <v>42</v>
      </c>
      <c r="AW262" s="8" t="s">
        <v>18</v>
      </c>
      <c r="AX262" s="8" t="s">
        <v>39</v>
      </c>
      <c r="AY262" s="137" t="s">
        <v>82</v>
      </c>
    </row>
    <row r="263" spans="1:65" s="9" customFormat="1" x14ac:dyDescent="0.2">
      <c r="B263" s="138"/>
      <c r="C263" s="139"/>
      <c r="D263" s="128" t="s">
        <v>92</v>
      </c>
      <c r="E263" s="140" t="s">
        <v>6</v>
      </c>
      <c r="F263" s="141" t="s">
        <v>94</v>
      </c>
      <c r="G263" s="139"/>
      <c r="H263" s="142">
        <v>15.242000000000001</v>
      </c>
      <c r="I263" s="143"/>
      <c r="J263" s="139"/>
      <c r="K263" s="139"/>
      <c r="L263" s="144"/>
      <c r="M263" s="145"/>
      <c r="N263" s="146"/>
      <c r="O263" s="146"/>
      <c r="P263" s="146"/>
      <c r="Q263" s="146"/>
      <c r="R263" s="146"/>
      <c r="S263" s="146"/>
      <c r="T263" s="147"/>
      <c r="AT263" s="148" t="s">
        <v>92</v>
      </c>
      <c r="AU263" s="148" t="s">
        <v>42</v>
      </c>
      <c r="AV263" s="9" t="s">
        <v>46</v>
      </c>
      <c r="AW263" s="9" t="s">
        <v>18</v>
      </c>
      <c r="AX263" s="9" t="s">
        <v>40</v>
      </c>
      <c r="AY263" s="148" t="s">
        <v>82</v>
      </c>
    </row>
    <row r="264" spans="1:65" s="2" customFormat="1" ht="37.9" customHeight="1" x14ac:dyDescent="0.2">
      <c r="A264" s="18"/>
      <c r="B264" s="19"/>
      <c r="C264" s="108" t="s">
        <v>341</v>
      </c>
      <c r="D264" s="108" t="s">
        <v>84</v>
      </c>
      <c r="E264" s="109" t="s">
        <v>342</v>
      </c>
      <c r="F264" s="110" t="s">
        <v>343</v>
      </c>
      <c r="G264" s="111" t="s">
        <v>318</v>
      </c>
      <c r="H264" s="112">
        <v>0.45</v>
      </c>
      <c r="I264" s="113"/>
      <c r="J264" s="114">
        <f>ROUND(I264*H264,2)</f>
        <v>0</v>
      </c>
      <c r="K264" s="110" t="s">
        <v>88</v>
      </c>
      <c r="L264" s="21"/>
      <c r="M264" s="115" t="s">
        <v>6</v>
      </c>
      <c r="N264" s="116" t="s">
        <v>26</v>
      </c>
      <c r="O264" s="27"/>
      <c r="P264" s="117">
        <f>O264*H264</f>
        <v>0</v>
      </c>
      <c r="Q264" s="117">
        <v>0</v>
      </c>
      <c r="R264" s="117">
        <f>Q264*H264</f>
        <v>0</v>
      </c>
      <c r="S264" s="117">
        <v>0</v>
      </c>
      <c r="T264" s="118">
        <f>S264*H264</f>
        <v>0</v>
      </c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R264" s="119" t="s">
        <v>46</v>
      </c>
      <c r="AT264" s="119" t="s">
        <v>84</v>
      </c>
      <c r="AU264" s="119" t="s">
        <v>42</v>
      </c>
      <c r="AY264" s="11" t="s">
        <v>82</v>
      </c>
      <c r="BE264" s="120">
        <f>IF(N264="základní",J264,0)</f>
        <v>0</v>
      </c>
      <c r="BF264" s="120">
        <f>IF(N264="snížená",J264,0)</f>
        <v>0</v>
      </c>
      <c r="BG264" s="120">
        <f>IF(N264="zákl. přenesená",J264,0)</f>
        <v>0</v>
      </c>
      <c r="BH264" s="120">
        <f>IF(N264="sníž. přenesená",J264,0)</f>
        <v>0</v>
      </c>
      <c r="BI264" s="120">
        <f>IF(N264="nulová",J264,0)</f>
        <v>0</v>
      </c>
      <c r="BJ264" s="11" t="s">
        <v>40</v>
      </c>
      <c r="BK264" s="120">
        <f>ROUND(I264*H264,2)</f>
        <v>0</v>
      </c>
      <c r="BL264" s="11" t="s">
        <v>46</v>
      </c>
      <c r="BM264" s="119" t="s">
        <v>344</v>
      </c>
    </row>
    <row r="265" spans="1:65" s="2" customFormat="1" x14ac:dyDescent="0.2">
      <c r="A265" s="18"/>
      <c r="B265" s="19"/>
      <c r="C265" s="20"/>
      <c r="D265" s="121" t="s">
        <v>90</v>
      </c>
      <c r="E265" s="20"/>
      <c r="F265" s="122" t="s">
        <v>345</v>
      </c>
      <c r="G265" s="20"/>
      <c r="H265" s="20"/>
      <c r="I265" s="123"/>
      <c r="J265" s="20"/>
      <c r="K265" s="20"/>
      <c r="L265" s="21"/>
      <c r="M265" s="124"/>
      <c r="N265" s="125"/>
      <c r="O265" s="27"/>
      <c r="P265" s="27"/>
      <c r="Q265" s="27"/>
      <c r="R265" s="27"/>
      <c r="S265" s="27"/>
      <c r="T265" s="2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T265" s="11" t="s">
        <v>90</v>
      </c>
      <c r="AU265" s="11" t="s">
        <v>42</v>
      </c>
    </row>
    <row r="266" spans="1:65" s="8" customFormat="1" x14ac:dyDescent="0.2">
      <c r="B266" s="126"/>
      <c r="C266" s="127"/>
      <c r="D266" s="128" t="s">
        <v>92</v>
      </c>
      <c r="E266" s="129" t="s">
        <v>6</v>
      </c>
      <c r="F266" s="130" t="s">
        <v>346</v>
      </c>
      <c r="G266" s="127"/>
      <c r="H266" s="131">
        <v>0.45</v>
      </c>
      <c r="I266" s="132"/>
      <c r="J266" s="127"/>
      <c r="K266" s="127"/>
      <c r="L266" s="133"/>
      <c r="M266" s="134"/>
      <c r="N266" s="135"/>
      <c r="O266" s="135"/>
      <c r="P266" s="135"/>
      <c r="Q266" s="135"/>
      <c r="R266" s="135"/>
      <c r="S266" s="135"/>
      <c r="T266" s="136"/>
      <c r="AT266" s="137" t="s">
        <v>92</v>
      </c>
      <c r="AU266" s="137" t="s">
        <v>42</v>
      </c>
      <c r="AV266" s="8" t="s">
        <v>42</v>
      </c>
      <c r="AW266" s="8" t="s">
        <v>18</v>
      </c>
      <c r="AX266" s="8" t="s">
        <v>39</v>
      </c>
      <c r="AY266" s="137" t="s">
        <v>82</v>
      </c>
    </row>
    <row r="267" spans="1:65" s="9" customFormat="1" x14ac:dyDescent="0.2">
      <c r="B267" s="138"/>
      <c r="C267" s="139"/>
      <c r="D267" s="128" t="s">
        <v>92</v>
      </c>
      <c r="E267" s="140" t="s">
        <v>6</v>
      </c>
      <c r="F267" s="141" t="s">
        <v>94</v>
      </c>
      <c r="G267" s="139"/>
      <c r="H267" s="142">
        <v>0.45</v>
      </c>
      <c r="I267" s="143"/>
      <c r="J267" s="139"/>
      <c r="K267" s="139"/>
      <c r="L267" s="144"/>
      <c r="M267" s="145"/>
      <c r="N267" s="146"/>
      <c r="O267" s="146"/>
      <c r="P267" s="146"/>
      <c r="Q267" s="146"/>
      <c r="R267" s="146"/>
      <c r="S267" s="146"/>
      <c r="T267" s="147"/>
      <c r="AT267" s="148" t="s">
        <v>92</v>
      </c>
      <c r="AU267" s="148" t="s">
        <v>42</v>
      </c>
      <c r="AV267" s="9" t="s">
        <v>46</v>
      </c>
      <c r="AW267" s="9" t="s">
        <v>18</v>
      </c>
      <c r="AX267" s="9" t="s">
        <v>40</v>
      </c>
      <c r="AY267" s="148" t="s">
        <v>82</v>
      </c>
    </row>
    <row r="268" spans="1:65" s="2" customFormat="1" ht="24.2" customHeight="1" x14ac:dyDescent="0.2">
      <c r="A268" s="18"/>
      <c r="B268" s="19"/>
      <c r="C268" s="108" t="s">
        <v>347</v>
      </c>
      <c r="D268" s="108" t="s">
        <v>84</v>
      </c>
      <c r="E268" s="109" t="s">
        <v>348</v>
      </c>
      <c r="F268" s="110" t="s">
        <v>349</v>
      </c>
      <c r="G268" s="111" t="s">
        <v>318</v>
      </c>
      <c r="H268" s="112">
        <v>1.5</v>
      </c>
      <c r="I268" s="113"/>
      <c r="J268" s="114">
        <f>ROUND(I268*H268,2)</f>
        <v>0</v>
      </c>
      <c r="K268" s="110" t="s">
        <v>6</v>
      </c>
      <c r="L268" s="21"/>
      <c r="M268" s="115" t="s">
        <v>6</v>
      </c>
      <c r="N268" s="116" t="s">
        <v>26</v>
      </c>
      <c r="O268" s="27"/>
      <c r="P268" s="117">
        <f>O268*H268</f>
        <v>0</v>
      </c>
      <c r="Q268" s="117">
        <v>0</v>
      </c>
      <c r="R268" s="117">
        <f>Q268*H268</f>
        <v>0</v>
      </c>
      <c r="S268" s="117">
        <v>0</v>
      </c>
      <c r="T268" s="118">
        <f>S268*H268</f>
        <v>0</v>
      </c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R268" s="119" t="s">
        <v>46</v>
      </c>
      <c r="AT268" s="119" t="s">
        <v>84</v>
      </c>
      <c r="AU268" s="119" t="s">
        <v>42</v>
      </c>
      <c r="AY268" s="11" t="s">
        <v>82</v>
      </c>
      <c r="BE268" s="120">
        <f>IF(N268="základní",J268,0)</f>
        <v>0</v>
      </c>
      <c r="BF268" s="120">
        <f>IF(N268="snížená",J268,0)</f>
        <v>0</v>
      </c>
      <c r="BG268" s="120">
        <f>IF(N268="zákl. přenesená",J268,0)</f>
        <v>0</v>
      </c>
      <c r="BH268" s="120">
        <f>IF(N268="sníž. přenesená",J268,0)</f>
        <v>0</v>
      </c>
      <c r="BI268" s="120">
        <f>IF(N268="nulová",J268,0)</f>
        <v>0</v>
      </c>
      <c r="BJ268" s="11" t="s">
        <v>40</v>
      </c>
      <c r="BK268" s="120">
        <f>ROUND(I268*H268,2)</f>
        <v>0</v>
      </c>
      <c r="BL268" s="11" t="s">
        <v>46</v>
      </c>
      <c r="BM268" s="119" t="s">
        <v>350</v>
      </c>
    </row>
    <row r="269" spans="1:65" s="7" customFormat="1" ht="22.9" customHeight="1" x14ac:dyDescent="0.2">
      <c r="B269" s="92"/>
      <c r="C269" s="93"/>
      <c r="D269" s="94" t="s">
        <v>38</v>
      </c>
      <c r="E269" s="106" t="s">
        <v>351</v>
      </c>
      <c r="F269" s="106" t="s">
        <v>352</v>
      </c>
      <c r="G269" s="93"/>
      <c r="H269" s="93"/>
      <c r="I269" s="96"/>
      <c r="J269" s="107">
        <f>BK269</f>
        <v>0</v>
      </c>
      <c r="K269" s="93"/>
      <c r="L269" s="98"/>
      <c r="M269" s="99"/>
      <c r="N269" s="100"/>
      <c r="O269" s="100"/>
      <c r="P269" s="101">
        <f>SUM(P270:P271)</f>
        <v>0</v>
      </c>
      <c r="Q269" s="100"/>
      <c r="R269" s="101">
        <f>SUM(R270:R271)</f>
        <v>0</v>
      </c>
      <c r="S269" s="100"/>
      <c r="T269" s="102">
        <f>SUM(T270:T271)</f>
        <v>0</v>
      </c>
      <c r="AR269" s="103" t="s">
        <v>40</v>
      </c>
      <c r="AT269" s="104" t="s">
        <v>38</v>
      </c>
      <c r="AU269" s="104" t="s">
        <v>40</v>
      </c>
      <c r="AY269" s="103" t="s">
        <v>82</v>
      </c>
      <c r="BK269" s="105">
        <f>SUM(BK270:BK271)</f>
        <v>0</v>
      </c>
    </row>
    <row r="270" spans="1:65" s="2" customFormat="1" ht="55.5" customHeight="1" x14ac:dyDescent="0.2">
      <c r="A270" s="18"/>
      <c r="B270" s="19"/>
      <c r="C270" s="108" t="s">
        <v>353</v>
      </c>
      <c r="D270" s="108" t="s">
        <v>84</v>
      </c>
      <c r="E270" s="109" t="s">
        <v>354</v>
      </c>
      <c r="F270" s="110" t="s">
        <v>355</v>
      </c>
      <c r="G270" s="111" t="s">
        <v>318</v>
      </c>
      <c r="H270" s="112">
        <v>12.926</v>
      </c>
      <c r="I270" s="113"/>
      <c r="J270" s="114">
        <f>ROUND(I270*H270,2)</f>
        <v>0</v>
      </c>
      <c r="K270" s="110" t="s">
        <v>88</v>
      </c>
      <c r="L270" s="21"/>
      <c r="M270" s="115" t="s">
        <v>6</v>
      </c>
      <c r="N270" s="116" t="s">
        <v>26</v>
      </c>
      <c r="O270" s="27"/>
      <c r="P270" s="117">
        <f>O270*H270</f>
        <v>0</v>
      </c>
      <c r="Q270" s="117">
        <v>0</v>
      </c>
      <c r="R270" s="117">
        <f>Q270*H270</f>
        <v>0</v>
      </c>
      <c r="S270" s="117">
        <v>0</v>
      </c>
      <c r="T270" s="118">
        <f>S270*H270</f>
        <v>0</v>
      </c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R270" s="119" t="s">
        <v>46</v>
      </c>
      <c r="AT270" s="119" t="s">
        <v>84</v>
      </c>
      <c r="AU270" s="119" t="s">
        <v>42</v>
      </c>
      <c r="AY270" s="11" t="s">
        <v>82</v>
      </c>
      <c r="BE270" s="120">
        <f>IF(N270="základní",J270,0)</f>
        <v>0</v>
      </c>
      <c r="BF270" s="120">
        <f>IF(N270="snížená",J270,0)</f>
        <v>0</v>
      </c>
      <c r="BG270" s="120">
        <f>IF(N270="zákl. přenesená",J270,0)</f>
        <v>0</v>
      </c>
      <c r="BH270" s="120">
        <f>IF(N270="sníž. přenesená",J270,0)</f>
        <v>0</v>
      </c>
      <c r="BI270" s="120">
        <f>IF(N270="nulová",J270,0)</f>
        <v>0</v>
      </c>
      <c r="BJ270" s="11" t="s">
        <v>40</v>
      </c>
      <c r="BK270" s="120">
        <f>ROUND(I270*H270,2)</f>
        <v>0</v>
      </c>
      <c r="BL270" s="11" t="s">
        <v>46</v>
      </c>
      <c r="BM270" s="119" t="s">
        <v>356</v>
      </c>
    </row>
    <row r="271" spans="1:65" s="2" customFormat="1" x14ac:dyDescent="0.2">
      <c r="A271" s="18"/>
      <c r="B271" s="19"/>
      <c r="C271" s="20"/>
      <c r="D271" s="121" t="s">
        <v>90</v>
      </c>
      <c r="E271" s="20"/>
      <c r="F271" s="122" t="s">
        <v>357</v>
      </c>
      <c r="G271" s="20"/>
      <c r="H271" s="20"/>
      <c r="I271" s="123"/>
      <c r="J271" s="20"/>
      <c r="K271" s="20"/>
      <c r="L271" s="21"/>
      <c r="M271" s="124"/>
      <c r="N271" s="125"/>
      <c r="O271" s="27"/>
      <c r="P271" s="27"/>
      <c r="Q271" s="27"/>
      <c r="R271" s="27"/>
      <c r="S271" s="27"/>
      <c r="T271" s="2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T271" s="11" t="s">
        <v>90</v>
      </c>
      <c r="AU271" s="11" t="s">
        <v>42</v>
      </c>
    </row>
    <row r="272" spans="1:65" s="7" customFormat="1" ht="25.9" customHeight="1" x14ac:dyDescent="0.2">
      <c r="B272" s="92"/>
      <c r="C272" s="93"/>
      <c r="D272" s="94" t="s">
        <v>38</v>
      </c>
      <c r="E272" s="95" t="s">
        <v>358</v>
      </c>
      <c r="F272" s="95" t="s">
        <v>359</v>
      </c>
      <c r="G272" s="93"/>
      <c r="H272" s="93"/>
      <c r="I272" s="96"/>
      <c r="J272" s="97">
        <f>BK272</f>
        <v>0</v>
      </c>
      <c r="K272" s="93"/>
      <c r="L272" s="98"/>
      <c r="M272" s="99"/>
      <c r="N272" s="100"/>
      <c r="O272" s="100"/>
      <c r="P272" s="101">
        <f>P273+P284+P299+P350</f>
        <v>0</v>
      </c>
      <c r="Q272" s="100"/>
      <c r="R272" s="101">
        <f>R273+R284+R299+R350</f>
        <v>0.12865335</v>
      </c>
      <c r="S272" s="100"/>
      <c r="T272" s="102">
        <f>T273+T284+T299+T350</f>
        <v>1.101316</v>
      </c>
      <c r="AR272" s="103" t="s">
        <v>42</v>
      </c>
      <c r="AT272" s="104" t="s">
        <v>38</v>
      </c>
      <c r="AU272" s="104" t="s">
        <v>39</v>
      </c>
      <c r="AY272" s="103" t="s">
        <v>82</v>
      </c>
      <c r="BK272" s="105">
        <f>BK273+BK284+BK299+BK350</f>
        <v>0</v>
      </c>
    </row>
    <row r="273" spans="1:65" s="7" customFormat="1" ht="22.9" customHeight="1" x14ac:dyDescent="0.2">
      <c r="B273" s="92"/>
      <c r="C273" s="93"/>
      <c r="D273" s="94" t="s">
        <v>38</v>
      </c>
      <c r="E273" s="106" t="s">
        <v>360</v>
      </c>
      <c r="F273" s="106" t="s">
        <v>361</v>
      </c>
      <c r="G273" s="93"/>
      <c r="H273" s="93"/>
      <c r="I273" s="96"/>
      <c r="J273" s="107">
        <f>BK273</f>
        <v>0</v>
      </c>
      <c r="K273" s="93"/>
      <c r="L273" s="98"/>
      <c r="M273" s="99"/>
      <c r="N273" s="100"/>
      <c r="O273" s="100"/>
      <c r="P273" s="101">
        <f>SUM(P274:P283)</f>
        <v>0</v>
      </c>
      <c r="Q273" s="100"/>
      <c r="R273" s="101">
        <f>SUM(R274:R283)</f>
        <v>3.2837999999999999E-2</v>
      </c>
      <c r="S273" s="100"/>
      <c r="T273" s="102">
        <f>SUM(T274:T283)</f>
        <v>0.69717599999999991</v>
      </c>
      <c r="AR273" s="103" t="s">
        <v>42</v>
      </c>
      <c r="AT273" s="104" t="s">
        <v>38</v>
      </c>
      <c r="AU273" s="104" t="s">
        <v>40</v>
      </c>
      <c r="AY273" s="103" t="s">
        <v>82</v>
      </c>
      <c r="BK273" s="105">
        <f>SUM(BK274:BK283)</f>
        <v>0</v>
      </c>
    </row>
    <row r="274" spans="1:65" s="2" customFormat="1" ht="24.2" customHeight="1" x14ac:dyDescent="0.2">
      <c r="A274" s="18"/>
      <c r="B274" s="19"/>
      <c r="C274" s="108" t="s">
        <v>362</v>
      </c>
      <c r="D274" s="108" t="s">
        <v>84</v>
      </c>
      <c r="E274" s="109" t="s">
        <v>363</v>
      </c>
      <c r="F274" s="110" t="s">
        <v>364</v>
      </c>
      <c r="G274" s="111" t="s">
        <v>152</v>
      </c>
      <c r="H274" s="112">
        <v>84.2</v>
      </c>
      <c r="I274" s="113"/>
      <c r="J274" s="114">
        <f>ROUND(I274*H274,2)</f>
        <v>0</v>
      </c>
      <c r="K274" s="110" t="s">
        <v>88</v>
      </c>
      <c r="L274" s="21"/>
      <c r="M274" s="115" t="s">
        <v>6</v>
      </c>
      <c r="N274" s="116" t="s">
        <v>26</v>
      </c>
      <c r="O274" s="27"/>
      <c r="P274" s="117">
        <f>O274*H274</f>
        <v>0</v>
      </c>
      <c r="Q274" s="117">
        <v>3.8999999999999999E-4</v>
      </c>
      <c r="R274" s="117">
        <f>Q274*H274</f>
        <v>3.2837999999999999E-2</v>
      </c>
      <c r="S274" s="117">
        <v>8.2799999999999992E-3</v>
      </c>
      <c r="T274" s="118">
        <f>S274*H274</f>
        <v>0.69717599999999991</v>
      </c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R274" s="119" t="s">
        <v>181</v>
      </c>
      <c r="AT274" s="119" t="s">
        <v>84</v>
      </c>
      <c r="AU274" s="119" t="s">
        <v>42</v>
      </c>
      <c r="AY274" s="11" t="s">
        <v>82</v>
      </c>
      <c r="BE274" s="120">
        <f>IF(N274="základní",J274,0)</f>
        <v>0</v>
      </c>
      <c r="BF274" s="120">
        <f>IF(N274="snížená",J274,0)</f>
        <v>0</v>
      </c>
      <c r="BG274" s="120">
        <f>IF(N274="zákl. přenesená",J274,0)</f>
        <v>0</v>
      </c>
      <c r="BH274" s="120">
        <f>IF(N274="sníž. přenesená",J274,0)</f>
        <v>0</v>
      </c>
      <c r="BI274" s="120">
        <f>IF(N274="nulová",J274,0)</f>
        <v>0</v>
      </c>
      <c r="BJ274" s="11" t="s">
        <v>40</v>
      </c>
      <c r="BK274" s="120">
        <f>ROUND(I274*H274,2)</f>
        <v>0</v>
      </c>
      <c r="BL274" s="11" t="s">
        <v>181</v>
      </c>
      <c r="BM274" s="119" t="s">
        <v>365</v>
      </c>
    </row>
    <row r="275" spans="1:65" s="2" customFormat="1" x14ac:dyDescent="0.2">
      <c r="A275" s="18"/>
      <c r="B275" s="19"/>
      <c r="C275" s="20"/>
      <c r="D275" s="121" t="s">
        <v>90</v>
      </c>
      <c r="E275" s="20"/>
      <c r="F275" s="122" t="s">
        <v>366</v>
      </c>
      <c r="G275" s="20"/>
      <c r="H275" s="20"/>
      <c r="I275" s="123"/>
      <c r="J275" s="20"/>
      <c r="K275" s="20"/>
      <c r="L275" s="21"/>
      <c r="M275" s="124"/>
      <c r="N275" s="125"/>
      <c r="O275" s="27"/>
      <c r="P275" s="27"/>
      <c r="Q275" s="27"/>
      <c r="R275" s="27"/>
      <c r="S275" s="27"/>
      <c r="T275" s="2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T275" s="11" t="s">
        <v>90</v>
      </c>
      <c r="AU275" s="11" t="s">
        <v>42</v>
      </c>
    </row>
    <row r="276" spans="1:65" s="8" customFormat="1" x14ac:dyDescent="0.2">
      <c r="B276" s="126"/>
      <c r="C276" s="127"/>
      <c r="D276" s="128" t="s">
        <v>92</v>
      </c>
      <c r="E276" s="129" t="s">
        <v>6</v>
      </c>
      <c r="F276" s="130" t="s">
        <v>367</v>
      </c>
      <c r="G276" s="127"/>
      <c r="H276" s="131">
        <v>84.2</v>
      </c>
      <c r="I276" s="132"/>
      <c r="J276" s="127"/>
      <c r="K276" s="127"/>
      <c r="L276" s="133"/>
      <c r="M276" s="134"/>
      <c r="N276" s="135"/>
      <c r="O276" s="135"/>
      <c r="P276" s="135"/>
      <c r="Q276" s="135"/>
      <c r="R276" s="135"/>
      <c r="S276" s="135"/>
      <c r="T276" s="136"/>
      <c r="AT276" s="137" t="s">
        <v>92</v>
      </c>
      <c r="AU276" s="137" t="s">
        <v>42</v>
      </c>
      <c r="AV276" s="8" t="s">
        <v>42</v>
      </c>
      <c r="AW276" s="8" t="s">
        <v>18</v>
      </c>
      <c r="AX276" s="8" t="s">
        <v>39</v>
      </c>
      <c r="AY276" s="137" t="s">
        <v>82</v>
      </c>
    </row>
    <row r="277" spans="1:65" s="9" customFormat="1" x14ac:dyDescent="0.2">
      <c r="B277" s="138"/>
      <c r="C277" s="139"/>
      <c r="D277" s="128" t="s">
        <v>92</v>
      </c>
      <c r="E277" s="140" t="s">
        <v>6</v>
      </c>
      <c r="F277" s="141" t="s">
        <v>94</v>
      </c>
      <c r="G277" s="139"/>
      <c r="H277" s="142">
        <v>84.2</v>
      </c>
      <c r="I277" s="143"/>
      <c r="J277" s="139"/>
      <c r="K277" s="139"/>
      <c r="L277" s="144"/>
      <c r="M277" s="145"/>
      <c r="N277" s="146"/>
      <c r="O277" s="146"/>
      <c r="P277" s="146"/>
      <c r="Q277" s="146"/>
      <c r="R277" s="146"/>
      <c r="S277" s="146"/>
      <c r="T277" s="147"/>
      <c r="AT277" s="148" t="s">
        <v>92</v>
      </c>
      <c r="AU277" s="148" t="s">
        <v>42</v>
      </c>
      <c r="AV277" s="9" t="s">
        <v>46</v>
      </c>
      <c r="AW277" s="9" t="s">
        <v>18</v>
      </c>
      <c r="AX277" s="9" t="s">
        <v>40</v>
      </c>
      <c r="AY277" s="148" t="s">
        <v>82</v>
      </c>
    </row>
    <row r="278" spans="1:65" s="2" customFormat="1" ht="37.9" customHeight="1" x14ac:dyDescent="0.2">
      <c r="A278" s="18"/>
      <c r="B278" s="19"/>
      <c r="C278" s="108" t="s">
        <v>368</v>
      </c>
      <c r="D278" s="108" t="s">
        <v>84</v>
      </c>
      <c r="E278" s="109" t="s">
        <v>369</v>
      </c>
      <c r="F278" s="110" t="s">
        <v>370</v>
      </c>
      <c r="G278" s="111" t="s">
        <v>152</v>
      </c>
      <c r="H278" s="112">
        <v>119</v>
      </c>
      <c r="I278" s="113"/>
      <c r="J278" s="114">
        <f>ROUND(I278*H278,2)</f>
        <v>0</v>
      </c>
      <c r="K278" s="110" t="s">
        <v>6</v>
      </c>
      <c r="L278" s="21"/>
      <c r="M278" s="115" t="s">
        <v>6</v>
      </c>
      <c r="N278" s="116" t="s">
        <v>26</v>
      </c>
      <c r="O278" s="27"/>
      <c r="P278" s="117">
        <f>O278*H278</f>
        <v>0</v>
      </c>
      <c r="Q278" s="117">
        <v>0</v>
      </c>
      <c r="R278" s="117">
        <f>Q278*H278</f>
        <v>0</v>
      </c>
      <c r="S278" s="117">
        <v>0</v>
      </c>
      <c r="T278" s="118">
        <f>S278*H278</f>
        <v>0</v>
      </c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R278" s="119" t="s">
        <v>181</v>
      </c>
      <c r="AT278" s="119" t="s">
        <v>84</v>
      </c>
      <c r="AU278" s="119" t="s">
        <v>42</v>
      </c>
      <c r="AY278" s="11" t="s">
        <v>82</v>
      </c>
      <c r="BE278" s="120">
        <f>IF(N278="základní",J278,0)</f>
        <v>0</v>
      </c>
      <c r="BF278" s="120">
        <f>IF(N278="snížená",J278,0)</f>
        <v>0</v>
      </c>
      <c r="BG278" s="120">
        <f>IF(N278="zákl. přenesená",J278,0)</f>
        <v>0</v>
      </c>
      <c r="BH278" s="120">
        <f>IF(N278="sníž. přenesená",J278,0)</f>
        <v>0</v>
      </c>
      <c r="BI278" s="120">
        <f>IF(N278="nulová",J278,0)</f>
        <v>0</v>
      </c>
      <c r="BJ278" s="11" t="s">
        <v>40</v>
      </c>
      <c r="BK278" s="120">
        <f>ROUND(I278*H278,2)</f>
        <v>0</v>
      </c>
      <c r="BL278" s="11" t="s">
        <v>181</v>
      </c>
      <c r="BM278" s="119" t="s">
        <v>371</v>
      </c>
    </row>
    <row r="279" spans="1:65" s="8" customFormat="1" x14ac:dyDescent="0.2">
      <c r="B279" s="126"/>
      <c r="C279" s="127"/>
      <c r="D279" s="128" t="s">
        <v>92</v>
      </c>
      <c r="E279" s="129" t="s">
        <v>6</v>
      </c>
      <c r="F279" s="130" t="s">
        <v>372</v>
      </c>
      <c r="G279" s="127"/>
      <c r="H279" s="131">
        <v>60</v>
      </c>
      <c r="I279" s="132"/>
      <c r="J279" s="127"/>
      <c r="K279" s="127"/>
      <c r="L279" s="133"/>
      <c r="M279" s="134"/>
      <c r="N279" s="135"/>
      <c r="O279" s="135"/>
      <c r="P279" s="135"/>
      <c r="Q279" s="135"/>
      <c r="R279" s="135"/>
      <c r="S279" s="135"/>
      <c r="T279" s="136"/>
      <c r="AT279" s="137" t="s">
        <v>92</v>
      </c>
      <c r="AU279" s="137" t="s">
        <v>42</v>
      </c>
      <c r="AV279" s="8" t="s">
        <v>42</v>
      </c>
      <c r="AW279" s="8" t="s">
        <v>18</v>
      </c>
      <c r="AX279" s="8" t="s">
        <v>39</v>
      </c>
      <c r="AY279" s="137" t="s">
        <v>82</v>
      </c>
    </row>
    <row r="280" spans="1:65" s="8" customFormat="1" x14ac:dyDescent="0.2">
      <c r="B280" s="126"/>
      <c r="C280" s="127"/>
      <c r="D280" s="128" t="s">
        <v>92</v>
      </c>
      <c r="E280" s="129" t="s">
        <v>6</v>
      </c>
      <c r="F280" s="130" t="s">
        <v>373</v>
      </c>
      <c r="G280" s="127"/>
      <c r="H280" s="131">
        <v>59</v>
      </c>
      <c r="I280" s="132"/>
      <c r="J280" s="127"/>
      <c r="K280" s="127"/>
      <c r="L280" s="133"/>
      <c r="M280" s="134"/>
      <c r="N280" s="135"/>
      <c r="O280" s="135"/>
      <c r="P280" s="135"/>
      <c r="Q280" s="135"/>
      <c r="R280" s="135"/>
      <c r="S280" s="135"/>
      <c r="T280" s="136"/>
      <c r="AT280" s="137" t="s">
        <v>92</v>
      </c>
      <c r="AU280" s="137" t="s">
        <v>42</v>
      </c>
      <c r="AV280" s="8" t="s">
        <v>42</v>
      </c>
      <c r="AW280" s="8" t="s">
        <v>18</v>
      </c>
      <c r="AX280" s="8" t="s">
        <v>39</v>
      </c>
      <c r="AY280" s="137" t="s">
        <v>82</v>
      </c>
    </row>
    <row r="281" spans="1:65" s="9" customFormat="1" x14ac:dyDescent="0.2">
      <c r="B281" s="138"/>
      <c r="C281" s="139"/>
      <c r="D281" s="128" t="s">
        <v>92</v>
      </c>
      <c r="E281" s="140" t="s">
        <v>6</v>
      </c>
      <c r="F281" s="141" t="s">
        <v>94</v>
      </c>
      <c r="G281" s="139"/>
      <c r="H281" s="142">
        <v>119</v>
      </c>
      <c r="I281" s="143"/>
      <c r="J281" s="139"/>
      <c r="K281" s="139"/>
      <c r="L281" s="144"/>
      <c r="M281" s="145"/>
      <c r="N281" s="146"/>
      <c r="O281" s="146"/>
      <c r="P281" s="146"/>
      <c r="Q281" s="146"/>
      <c r="R281" s="146"/>
      <c r="S281" s="146"/>
      <c r="T281" s="147"/>
      <c r="AT281" s="148" t="s">
        <v>92</v>
      </c>
      <c r="AU281" s="148" t="s">
        <v>42</v>
      </c>
      <c r="AV281" s="9" t="s">
        <v>46</v>
      </c>
      <c r="AW281" s="9" t="s">
        <v>18</v>
      </c>
      <c r="AX281" s="9" t="s">
        <v>40</v>
      </c>
      <c r="AY281" s="148" t="s">
        <v>82</v>
      </c>
    </row>
    <row r="282" spans="1:65" s="2" customFormat="1" ht="44.25" customHeight="1" x14ac:dyDescent="0.2">
      <c r="A282" s="18"/>
      <c r="B282" s="19"/>
      <c r="C282" s="108" t="s">
        <v>374</v>
      </c>
      <c r="D282" s="108" t="s">
        <v>84</v>
      </c>
      <c r="E282" s="109" t="s">
        <v>375</v>
      </c>
      <c r="F282" s="110" t="s">
        <v>376</v>
      </c>
      <c r="G282" s="111" t="s">
        <v>377</v>
      </c>
      <c r="H282" s="170"/>
      <c r="I282" s="113"/>
      <c r="J282" s="114">
        <f>ROUND(I282*H282,2)</f>
        <v>0</v>
      </c>
      <c r="K282" s="110" t="s">
        <v>88</v>
      </c>
      <c r="L282" s="21"/>
      <c r="M282" s="115" t="s">
        <v>6</v>
      </c>
      <c r="N282" s="116" t="s">
        <v>26</v>
      </c>
      <c r="O282" s="27"/>
      <c r="P282" s="117">
        <f>O282*H282</f>
        <v>0</v>
      </c>
      <c r="Q282" s="117">
        <v>0</v>
      </c>
      <c r="R282" s="117">
        <f>Q282*H282</f>
        <v>0</v>
      </c>
      <c r="S282" s="117">
        <v>0</v>
      </c>
      <c r="T282" s="118">
        <f>S282*H282</f>
        <v>0</v>
      </c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R282" s="119" t="s">
        <v>181</v>
      </c>
      <c r="AT282" s="119" t="s">
        <v>84</v>
      </c>
      <c r="AU282" s="119" t="s">
        <v>42</v>
      </c>
      <c r="AY282" s="11" t="s">
        <v>82</v>
      </c>
      <c r="BE282" s="120">
        <f>IF(N282="základní",J282,0)</f>
        <v>0</v>
      </c>
      <c r="BF282" s="120">
        <f>IF(N282="snížená",J282,0)</f>
        <v>0</v>
      </c>
      <c r="BG282" s="120">
        <f>IF(N282="zákl. přenesená",J282,0)</f>
        <v>0</v>
      </c>
      <c r="BH282" s="120">
        <f>IF(N282="sníž. přenesená",J282,0)</f>
        <v>0</v>
      </c>
      <c r="BI282" s="120">
        <f>IF(N282="nulová",J282,0)</f>
        <v>0</v>
      </c>
      <c r="BJ282" s="11" t="s">
        <v>40</v>
      </c>
      <c r="BK282" s="120">
        <f>ROUND(I282*H282,2)</f>
        <v>0</v>
      </c>
      <c r="BL282" s="11" t="s">
        <v>181</v>
      </c>
      <c r="BM282" s="119" t="s">
        <v>378</v>
      </c>
    </row>
    <row r="283" spans="1:65" s="2" customFormat="1" x14ac:dyDescent="0.2">
      <c r="A283" s="18"/>
      <c r="B283" s="19"/>
      <c r="C283" s="20"/>
      <c r="D283" s="121" t="s">
        <v>90</v>
      </c>
      <c r="E283" s="20"/>
      <c r="F283" s="122" t="s">
        <v>379</v>
      </c>
      <c r="G283" s="20"/>
      <c r="H283" s="20"/>
      <c r="I283" s="123"/>
      <c r="J283" s="20"/>
      <c r="K283" s="20"/>
      <c r="L283" s="21"/>
      <c r="M283" s="124"/>
      <c r="N283" s="125"/>
      <c r="O283" s="27"/>
      <c r="P283" s="27"/>
      <c r="Q283" s="27"/>
      <c r="R283" s="27"/>
      <c r="S283" s="27"/>
      <c r="T283" s="2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T283" s="11" t="s">
        <v>90</v>
      </c>
      <c r="AU283" s="11" t="s">
        <v>42</v>
      </c>
    </row>
    <row r="284" spans="1:65" s="7" customFormat="1" ht="22.9" customHeight="1" x14ac:dyDescent="0.2">
      <c r="B284" s="92"/>
      <c r="C284" s="93"/>
      <c r="D284" s="94" t="s">
        <v>38</v>
      </c>
      <c r="E284" s="106" t="s">
        <v>380</v>
      </c>
      <c r="F284" s="106" t="s">
        <v>381</v>
      </c>
      <c r="G284" s="93"/>
      <c r="H284" s="93"/>
      <c r="I284" s="96"/>
      <c r="J284" s="107">
        <f>BK284</f>
        <v>0</v>
      </c>
      <c r="K284" s="93"/>
      <c r="L284" s="98"/>
      <c r="M284" s="99"/>
      <c r="N284" s="100"/>
      <c r="O284" s="100"/>
      <c r="P284" s="101">
        <f>SUM(P285:P298)</f>
        <v>0</v>
      </c>
      <c r="Q284" s="100"/>
      <c r="R284" s="101">
        <f>SUM(R285:R298)</f>
        <v>0</v>
      </c>
      <c r="S284" s="100"/>
      <c r="T284" s="102">
        <f>SUM(T285:T298)</f>
        <v>3.0540000000000005E-2</v>
      </c>
      <c r="AR284" s="103" t="s">
        <v>42</v>
      </c>
      <c r="AT284" s="104" t="s">
        <v>38</v>
      </c>
      <c r="AU284" s="104" t="s">
        <v>40</v>
      </c>
      <c r="AY284" s="103" t="s">
        <v>82</v>
      </c>
      <c r="BK284" s="105">
        <f>SUM(BK285:BK298)</f>
        <v>0</v>
      </c>
    </row>
    <row r="285" spans="1:65" s="2" customFormat="1" ht="24.2" customHeight="1" x14ac:dyDescent="0.2">
      <c r="A285" s="18"/>
      <c r="B285" s="19"/>
      <c r="C285" s="108" t="s">
        <v>382</v>
      </c>
      <c r="D285" s="108" t="s">
        <v>84</v>
      </c>
      <c r="E285" s="109" t="s">
        <v>383</v>
      </c>
      <c r="F285" s="110" t="s">
        <v>384</v>
      </c>
      <c r="G285" s="111" t="s">
        <v>152</v>
      </c>
      <c r="H285" s="112">
        <v>12</v>
      </c>
      <c r="I285" s="113"/>
      <c r="J285" s="114">
        <f>ROUND(I285*H285,2)</f>
        <v>0</v>
      </c>
      <c r="K285" s="110" t="s">
        <v>88</v>
      </c>
      <c r="L285" s="21"/>
      <c r="M285" s="115" t="s">
        <v>6</v>
      </c>
      <c r="N285" s="116" t="s">
        <v>26</v>
      </c>
      <c r="O285" s="27"/>
      <c r="P285" s="117">
        <f>O285*H285</f>
        <v>0</v>
      </c>
      <c r="Q285" s="117">
        <v>0</v>
      </c>
      <c r="R285" s="117">
        <f>Q285*H285</f>
        <v>0</v>
      </c>
      <c r="S285" s="117">
        <v>1.67E-3</v>
      </c>
      <c r="T285" s="118">
        <f>S285*H285</f>
        <v>2.0040000000000002E-2</v>
      </c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R285" s="119" t="s">
        <v>181</v>
      </c>
      <c r="AT285" s="119" t="s">
        <v>84</v>
      </c>
      <c r="AU285" s="119" t="s">
        <v>42</v>
      </c>
      <c r="AY285" s="11" t="s">
        <v>82</v>
      </c>
      <c r="BE285" s="120">
        <f>IF(N285="základní",J285,0)</f>
        <v>0</v>
      </c>
      <c r="BF285" s="120">
        <f>IF(N285="snížená",J285,0)</f>
        <v>0</v>
      </c>
      <c r="BG285" s="120">
        <f>IF(N285="zákl. přenesená",J285,0)</f>
        <v>0</v>
      </c>
      <c r="BH285" s="120">
        <f>IF(N285="sníž. přenesená",J285,0)</f>
        <v>0</v>
      </c>
      <c r="BI285" s="120">
        <f>IF(N285="nulová",J285,0)</f>
        <v>0</v>
      </c>
      <c r="BJ285" s="11" t="s">
        <v>40</v>
      </c>
      <c r="BK285" s="120">
        <f>ROUND(I285*H285,2)</f>
        <v>0</v>
      </c>
      <c r="BL285" s="11" t="s">
        <v>181</v>
      </c>
      <c r="BM285" s="119" t="s">
        <v>385</v>
      </c>
    </row>
    <row r="286" spans="1:65" s="2" customFormat="1" x14ac:dyDescent="0.2">
      <c r="A286" s="18"/>
      <c r="B286" s="19"/>
      <c r="C286" s="20"/>
      <c r="D286" s="121" t="s">
        <v>90</v>
      </c>
      <c r="E286" s="20"/>
      <c r="F286" s="122" t="s">
        <v>386</v>
      </c>
      <c r="G286" s="20"/>
      <c r="H286" s="20"/>
      <c r="I286" s="123"/>
      <c r="J286" s="20"/>
      <c r="K286" s="20"/>
      <c r="L286" s="21"/>
      <c r="M286" s="124"/>
      <c r="N286" s="125"/>
      <c r="O286" s="27"/>
      <c r="P286" s="27"/>
      <c r="Q286" s="27"/>
      <c r="R286" s="27"/>
      <c r="S286" s="27"/>
      <c r="T286" s="2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T286" s="11" t="s">
        <v>90</v>
      </c>
      <c r="AU286" s="11" t="s">
        <v>42</v>
      </c>
    </row>
    <row r="287" spans="1:65" s="10" customFormat="1" x14ac:dyDescent="0.2">
      <c r="B287" s="149"/>
      <c r="C287" s="150"/>
      <c r="D287" s="128" t="s">
        <v>92</v>
      </c>
      <c r="E287" s="151" t="s">
        <v>6</v>
      </c>
      <c r="F287" s="152" t="s">
        <v>387</v>
      </c>
      <c r="G287" s="150"/>
      <c r="H287" s="151" t="s">
        <v>6</v>
      </c>
      <c r="I287" s="153"/>
      <c r="J287" s="150"/>
      <c r="K287" s="150"/>
      <c r="L287" s="154"/>
      <c r="M287" s="155"/>
      <c r="N287" s="156"/>
      <c r="O287" s="156"/>
      <c r="P287" s="156"/>
      <c r="Q287" s="156"/>
      <c r="R287" s="156"/>
      <c r="S287" s="156"/>
      <c r="T287" s="157"/>
      <c r="AT287" s="158" t="s">
        <v>92</v>
      </c>
      <c r="AU287" s="158" t="s">
        <v>42</v>
      </c>
      <c r="AV287" s="10" t="s">
        <v>40</v>
      </c>
      <c r="AW287" s="10" t="s">
        <v>18</v>
      </c>
      <c r="AX287" s="10" t="s">
        <v>39</v>
      </c>
      <c r="AY287" s="158" t="s">
        <v>82</v>
      </c>
    </row>
    <row r="288" spans="1:65" s="8" customFormat="1" x14ac:dyDescent="0.2">
      <c r="B288" s="126"/>
      <c r="C288" s="127"/>
      <c r="D288" s="128" t="s">
        <v>92</v>
      </c>
      <c r="E288" s="129" t="s">
        <v>6</v>
      </c>
      <c r="F288" s="130" t="s">
        <v>121</v>
      </c>
      <c r="G288" s="127"/>
      <c r="H288" s="131">
        <v>6</v>
      </c>
      <c r="I288" s="132"/>
      <c r="J288" s="127"/>
      <c r="K288" s="127"/>
      <c r="L288" s="133"/>
      <c r="M288" s="134"/>
      <c r="N288" s="135"/>
      <c r="O288" s="135"/>
      <c r="P288" s="135"/>
      <c r="Q288" s="135"/>
      <c r="R288" s="135"/>
      <c r="S288" s="135"/>
      <c r="T288" s="136"/>
      <c r="AT288" s="137" t="s">
        <v>92</v>
      </c>
      <c r="AU288" s="137" t="s">
        <v>42</v>
      </c>
      <c r="AV288" s="8" t="s">
        <v>42</v>
      </c>
      <c r="AW288" s="8" t="s">
        <v>18</v>
      </c>
      <c r="AX288" s="8" t="s">
        <v>39</v>
      </c>
      <c r="AY288" s="137" t="s">
        <v>82</v>
      </c>
    </row>
    <row r="289" spans="1:65" s="10" customFormat="1" x14ac:dyDescent="0.2">
      <c r="B289" s="149"/>
      <c r="C289" s="150"/>
      <c r="D289" s="128" t="s">
        <v>92</v>
      </c>
      <c r="E289" s="151" t="s">
        <v>6</v>
      </c>
      <c r="F289" s="152" t="s">
        <v>388</v>
      </c>
      <c r="G289" s="150"/>
      <c r="H289" s="151" t="s">
        <v>6</v>
      </c>
      <c r="I289" s="153"/>
      <c r="J289" s="150"/>
      <c r="K289" s="150"/>
      <c r="L289" s="154"/>
      <c r="M289" s="155"/>
      <c r="N289" s="156"/>
      <c r="O289" s="156"/>
      <c r="P289" s="156"/>
      <c r="Q289" s="156"/>
      <c r="R289" s="156"/>
      <c r="S289" s="156"/>
      <c r="T289" s="157"/>
      <c r="AT289" s="158" t="s">
        <v>92</v>
      </c>
      <c r="AU289" s="158" t="s">
        <v>42</v>
      </c>
      <c r="AV289" s="10" t="s">
        <v>40</v>
      </c>
      <c r="AW289" s="10" t="s">
        <v>18</v>
      </c>
      <c r="AX289" s="10" t="s">
        <v>39</v>
      </c>
      <c r="AY289" s="158" t="s">
        <v>82</v>
      </c>
    </row>
    <row r="290" spans="1:65" s="8" customFormat="1" x14ac:dyDescent="0.2">
      <c r="B290" s="126"/>
      <c r="C290" s="127"/>
      <c r="D290" s="128" t="s">
        <v>92</v>
      </c>
      <c r="E290" s="129" t="s">
        <v>6</v>
      </c>
      <c r="F290" s="130" t="s">
        <v>121</v>
      </c>
      <c r="G290" s="127"/>
      <c r="H290" s="131">
        <v>6</v>
      </c>
      <c r="I290" s="132"/>
      <c r="J290" s="127"/>
      <c r="K290" s="127"/>
      <c r="L290" s="133"/>
      <c r="M290" s="134"/>
      <c r="N290" s="135"/>
      <c r="O290" s="135"/>
      <c r="P290" s="135"/>
      <c r="Q290" s="135"/>
      <c r="R290" s="135"/>
      <c r="S290" s="135"/>
      <c r="T290" s="136"/>
      <c r="AT290" s="137" t="s">
        <v>92</v>
      </c>
      <c r="AU290" s="137" t="s">
        <v>42</v>
      </c>
      <c r="AV290" s="8" t="s">
        <v>42</v>
      </c>
      <c r="AW290" s="8" t="s">
        <v>18</v>
      </c>
      <c r="AX290" s="8" t="s">
        <v>39</v>
      </c>
      <c r="AY290" s="137" t="s">
        <v>82</v>
      </c>
    </row>
    <row r="291" spans="1:65" s="9" customFormat="1" x14ac:dyDescent="0.2">
      <c r="B291" s="138"/>
      <c r="C291" s="139"/>
      <c r="D291" s="128" t="s">
        <v>92</v>
      </c>
      <c r="E291" s="140" t="s">
        <v>6</v>
      </c>
      <c r="F291" s="141" t="s">
        <v>94</v>
      </c>
      <c r="G291" s="139"/>
      <c r="H291" s="142">
        <v>12</v>
      </c>
      <c r="I291" s="143"/>
      <c r="J291" s="139"/>
      <c r="K291" s="139"/>
      <c r="L291" s="144"/>
      <c r="M291" s="145"/>
      <c r="N291" s="146"/>
      <c r="O291" s="146"/>
      <c r="P291" s="146"/>
      <c r="Q291" s="146"/>
      <c r="R291" s="146"/>
      <c r="S291" s="146"/>
      <c r="T291" s="147"/>
      <c r="AT291" s="148" t="s">
        <v>92</v>
      </c>
      <c r="AU291" s="148" t="s">
        <v>42</v>
      </c>
      <c r="AV291" s="9" t="s">
        <v>46</v>
      </c>
      <c r="AW291" s="9" t="s">
        <v>18</v>
      </c>
      <c r="AX291" s="9" t="s">
        <v>40</v>
      </c>
      <c r="AY291" s="148" t="s">
        <v>82</v>
      </c>
    </row>
    <row r="292" spans="1:65" s="2" customFormat="1" ht="21.75" customHeight="1" x14ac:dyDescent="0.2">
      <c r="A292" s="18"/>
      <c r="B292" s="19"/>
      <c r="C292" s="108" t="s">
        <v>389</v>
      </c>
      <c r="D292" s="108" t="s">
        <v>84</v>
      </c>
      <c r="E292" s="109" t="s">
        <v>390</v>
      </c>
      <c r="F292" s="110" t="s">
        <v>391</v>
      </c>
      <c r="G292" s="111" t="s">
        <v>152</v>
      </c>
      <c r="H292" s="112">
        <v>6</v>
      </c>
      <c r="I292" s="113"/>
      <c r="J292" s="114">
        <f>ROUND(I292*H292,2)</f>
        <v>0</v>
      </c>
      <c r="K292" s="110" t="s">
        <v>88</v>
      </c>
      <c r="L292" s="21"/>
      <c r="M292" s="115" t="s">
        <v>6</v>
      </c>
      <c r="N292" s="116" t="s">
        <v>26</v>
      </c>
      <c r="O292" s="27"/>
      <c r="P292" s="117">
        <f>O292*H292</f>
        <v>0</v>
      </c>
      <c r="Q292" s="117">
        <v>0</v>
      </c>
      <c r="R292" s="117">
        <f>Q292*H292</f>
        <v>0</v>
      </c>
      <c r="S292" s="117">
        <v>1.75E-3</v>
      </c>
      <c r="T292" s="118">
        <f>S292*H292</f>
        <v>1.0500000000000001E-2</v>
      </c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R292" s="119" t="s">
        <v>181</v>
      </c>
      <c r="AT292" s="119" t="s">
        <v>84</v>
      </c>
      <c r="AU292" s="119" t="s">
        <v>42</v>
      </c>
      <c r="AY292" s="11" t="s">
        <v>82</v>
      </c>
      <c r="BE292" s="120">
        <f>IF(N292="základní",J292,0)</f>
        <v>0</v>
      </c>
      <c r="BF292" s="120">
        <f>IF(N292="snížená",J292,0)</f>
        <v>0</v>
      </c>
      <c r="BG292" s="120">
        <f>IF(N292="zákl. přenesená",J292,0)</f>
        <v>0</v>
      </c>
      <c r="BH292" s="120">
        <f>IF(N292="sníž. přenesená",J292,0)</f>
        <v>0</v>
      </c>
      <c r="BI292" s="120">
        <f>IF(N292="nulová",J292,0)</f>
        <v>0</v>
      </c>
      <c r="BJ292" s="11" t="s">
        <v>40</v>
      </c>
      <c r="BK292" s="120">
        <f>ROUND(I292*H292,2)</f>
        <v>0</v>
      </c>
      <c r="BL292" s="11" t="s">
        <v>181</v>
      </c>
      <c r="BM292" s="119" t="s">
        <v>392</v>
      </c>
    </row>
    <row r="293" spans="1:65" s="2" customFormat="1" x14ac:dyDescent="0.2">
      <c r="A293" s="18"/>
      <c r="B293" s="19"/>
      <c r="C293" s="20"/>
      <c r="D293" s="121" t="s">
        <v>90</v>
      </c>
      <c r="E293" s="20"/>
      <c r="F293" s="122" t="s">
        <v>393</v>
      </c>
      <c r="G293" s="20"/>
      <c r="H293" s="20"/>
      <c r="I293" s="123"/>
      <c r="J293" s="20"/>
      <c r="K293" s="20"/>
      <c r="L293" s="21"/>
      <c r="M293" s="124"/>
      <c r="N293" s="125"/>
      <c r="O293" s="27"/>
      <c r="P293" s="27"/>
      <c r="Q293" s="27"/>
      <c r="R293" s="27"/>
      <c r="S293" s="27"/>
      <c r="T293" s="2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T293" s="11" t="s">
        <v>90</v>
      </c>
      <c r="AU293" s="11" t="s">
        <v>42</v>
      </c>
    </row>
    <row r="294" spans="1:65" s="10" customFormat="1" x14ac:dyDescent="0.2">
      <c r="B294" s="149"/>
      <c r="C294" s="150"/>
      <c r="D294" s="128" t="s">
        <v>92</v>
      </c>
      <c r="E294" s="151" t="s">
        <v>6</v>
      </c>
      <c r="F294" s="152" t="s">
        <v>394</v>
      </c>
      <c r="G294" s="150"/>
      <c r="H294" s="151" t="s">
        <v>6</v>
      </c>
      <c r="I294" s="153"/>
      <c r="J294" s="150"/>
      <c r="K294" s="150"/>
      <c r="L294" s="154"/>
      <c r="M294" s="155"/>
      <c r="N294" s="156"/>
      <c r="O294" s="156"/>
      <c r="P294" s="156"/>
      <c r="Q294" s="156"/>
      <c r="R294" s="156"/>
      <c r="S294" s="156"/>
      <c r="T294" s="157"/>
      <c r="AT294" s="158" t="s">
        <v>92</v>
      </c>
      <c r="AU294" s="158" t="s">
        <v>42</v>
      </c>
      <c r="AV294" s="10" t="s">
        <v>40</v>
      </c>
      <c r="AW294" s="10" t="s">
        <v>18</v>
      </c>
      <c r="AX294" s="10" t="s">
        <v>39</v>
      </c>
      <c r="AY294" s="158" t="s">
        <v>82</v>
      </c>
    </row>
    <row r="295" spans="1:65" s="8" customFormat="1" x14ac:dyDescent="0.2">
      <c r="B295" s="126"/>
      <c r="C295" s="127"/>
      <c r="D295" s="128" t="s">
        <v>92</v>
      </c>
      <c r="E295" s="129" t="s">
        <v>6</v>
      </c>
      <c r="F295" s="130" t="s">
        <v>121</v>
      </c>
      <c r="G295" s="127"/>
      <c r="H295" s="131">
        <v>6</v>
      </c>
      <c r="I295" s="132"/>
      <c r="J295" s="127"/>
      <c r="K295" s="127"/>
      <c r="L295" s="133"/>
      <c r="M295" s="134"/>
      <c r="N295" s="135"/>
      <c r="O295" s="135"/>
      <c r="P295" s="135"/>
      <c r="Q295" s="135"/>
      <c r="R295" s="135"/>
      <c r="S295" s="135"/>
      <c r="T295" s="136"/>
      <c r="AT295" s="137" t="s">
        <v>92</v>
      </c>
      <c r="AU295" s="137" t="s">
        <v>42</v>
      </c>
      <c r="AV295" s="8" t="s">
        <v>42</v>
      </c>
      <c r="AW295" s="8" t="s">
        <v>18</v>
      </c>
      <c r="AX295" s="8" t="s">
        <v>39</v>
      </c>
      <c r="AY295" s="137" t="s">
        <v>82</v>
      </c>
    </row>
    <row r="296" spans="1:65" s="9" customFormat="1" x14ac:dyDescent="0.2">
      <c r="B296" s="138"/>
      <c r="C296" s="139"/>
      <c r="D296" s="128" t="s">
        <v>92</v>
      </c>
      <c r="E296" s="140" t="s">
        <v>6</v>
      </c>
      <c r="F296" s="141" t="s">
        <v>94</v>
      </c>
      <c r="G296" s="139"/>
      <c r="H296" s="142">
        <v>6</v>
      </c>
      <c r="I296" s="143"/>
      <c r="J296" s="139"/>
      <c r="K296" s="139"/>
      <c r="L296" s="144"/>
      <c r="M296" s="145"/>
      <c r="N296" s="146"/>
      <c r="O296" s="146"/>
      <c r="P296" s="146"/>
      <c r="Q296" s="146"/>
      <c r="R296" s="146"/>
      <c r="S296" s="146"/>
      <c r="T296" s="147"/>
      <c r="AT296" s="148" t="s">
        <v>92</v>
      </c>
      <c r="AU296" s="148" t="s">
        <v>42</v>
      </c>
      <c r="AV296" s="9" t="s">
        <v>46</v>
      </c>
      <c r="AW296" s="9" t="s">
        <v>18</v>
      </c>
      <c r="AX296" s="9" t="s">
        <v>40</v>
      </c>
      <c r="AY296" s="148" t="s">
        <v>82</v>
      </c>
    </row>
    <row r="297" spans="1:65" s="2" customFormat="1" ht="44.25" customHeight="1" x14ac:dyDescent="0.2">
      <c r="A297" s="18"/>
      <c r="B297" s="19"/>
      <c r="C297" s="108" t="s">
        <v>395</v>
      </c>
      <c r="D297" s="108" t="s">
        <v>84</v>
      </c>
      <c r="E297" s="109" t="s">
        <v>396</v>
      </c>
      <c r="F297" s="110" t="s">
        <v>397</v>
      </c>
      <c r="G297" s="111" t="s">
        <v>377</v>
      </c>
      <c r="H297" s="170"/>
      <c r="I297" s="113"/>
      <c r="J297" s="114">
        <f>ROUND(I297*H297,2)</f>
        <v>0</v>
      </c>
      <c r="K297" s="110" t="s">
        <v>88</v>
      </c>
      <c r="L297" s="21"/>
      <c r="M297" s="115" t="s">
        <v>6</v>
      </c>
      <c r="N297" s="116" t="s">
        <v>26</v>
      </c>
      <c r="O297" s="27"/>
      <c r="P297" s="117">
        <f>O297*H297</f>
        <v>0</v>
      </c>
      <c r="Q297" s="117">
        <v>0</v>
      </c>
      <c r="R297" s="117">
        <f>Q297*H297</f>
        <v>0</v>
      </c>
      <c r="S297" s="117">
        <v>0</v>
      </c>
      <c r="T297" s="118">
        <f>S297*H297</f>
        <v>0</v>
      </c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R297" s="119" t="s">
        <v>181</v>
      </c>
      <c r="AT297" s="119" t="s">
        <v>84</v>
      </c>
      <c r="AU297" s="119" t="s">
        <v>42</v>
      </c>
      <c r="AY297" s="11" t="s">
        <v>82</v>
      </c>
      <c r="BE297" s="120">
        <f>IF(N297="základní",J297,0)</f>
        <v>0</v>
      </c>
      <c r="BF297" s="120">
        <f>IF(N297="snížená",J297,0)</f>
        <v>0</v>
      </c>
      <c r="BG297" s="120">
        <f>IF(N297="zákl. přenesená",J297,0)</f>
        <v>0</v>
      </c>
      <c r="BH297" s="120">
        <f>IF(N297="sníž. přenesená",J297,0)</f>
        <v>0</v>
      </c>
      <c r="BI297" s="120">
        <f>IF(N297="nulová",J297,0)</f>
        <v>0</v>
      </c>
      <c r="BJ297" s="11" t="s">
        <v>40</v>
      </c>
      <c r="BK297" s="120">
        <f>ROUND(I297*H297,2)</f>
        <v>0</v>
      </c>
      <c r="BL297" s="11" t="s">
        <v>181</v>
      </c>
      <c r="BM297" s="119" t="s">
        <v>398</v>
      </c>
    </row>
    <row r="298" spans="1:65" s="2" customFormat="1" x14ac:dyDescent="0.2">
      <c r="A298" s="18"/>
      <c r="B298" s="19"/>
      <c r="C298" s="20"/>
      <c r="D298" s="121" t="s">
        <v>90</v>
      </c>
      <c r="E298" s="20"/>
      <c r="F298" s="122" t="s">
        <v>399</v>
      </c>
      <c r="G298" s="20"/>
      <c r="H298" s="20"/>
      <c r="I298" s="123"/>
      <c r="J298" s="20"/>
      <c r="K298" s="20"/>
      <c r="L298" s="21"/>
      <c r="M298" s="124"/>
      <c r="N298" s="125"/>
      <c r="O298" s="27"/>
      <c r="P298" s="27"/>
      <c r="Q298" s="27"/>
      <c r="R298" s="27"/>
      <c r="S298" s="27"/>
      <c r="T298" s="2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T298" s="11" t="s">
        <v>90</v>
      </c>
      <c r="AU298" s="11" t="s">
        <v>42</v>
      </c>
    </row>
    <row r="299" spans="1:65" s="7" customFormat="1" ht="22.9" customHeight="1" x14ac:dyDescent="0.2">
      <c r="B299" s="92"/>
      <c r="C299" s="93"/>
      <c r="D299" s="94" t="s">
        <v>38</v>
      </c>
      <c r="E299" s="106" t="s">
        <v>400</v>
      </c>
      <c r="F299" s="106" t="s">
        <v>401</v>
      </c>
      <c r="G299" s="93"/>
      <c r="H299" s="93"/>
      <c r="I299" s="96"/>
      <c r="J299" s="107">
        <f>BK299</f>
        <v>0</v>
      </c>
      <c r="K299" s="93"/>
      <c r="L299" s="98"/>
      <c r="M299" s="99"/>
      <c r="N299" s="100"/>
      <c r="O299" s="100"/>
      <c r="P299" s="101">
        <f>SUM(P300:P349)</f>
        <v>0</v>
      </c>
      <c r="Q299" s="100"/>
      <c r="R299" s="101">
        <f>SUM(R300:R349)</f>
        <v>6.6040349999999998E-2</v>
      </c>
      <c r="S299" s="100"/>
      <c r="T299" s="102">
        <f>SUM(T300:T349)</f>
        <v>0.37360000000000004</v>
      </c>
      <c r="AR299" s="103" t="s">
        <v>42</v>
      </c>
      <c r="AT299" s="104" t="s">
        <v>38</v>
      </c>
      <c r="AU299" s="104" t="s">
        <v>40</v>
      </c>
      <c r="AY299" s="103" t="s">
        <v>82</v>
      </c>
      <c r="BK299" s="105">
        <f>SUM(BK300:BK349)</f>
        <v>0</v>
      </c>
    </row>
    <row r="300" spans="1:65" s="2" customFormat="1" ht="16.5" customHeight="1" x14ac:dyDescent="0.2">
      <c r="A300" s="18"/>
      <c r="B300" s="19"/>
      <c r="C300" s="108" t="s">
        <v>402</v>
      </c>
      <c r="D300" s="108" t="s">
        <v>84</v>
      </c>
      <c r="E300" s="109" t="s">
        <v>403</v>
      </c>
      <c r="F300" s="110" t="s">
        <v>404</v>
      </c>
      <c r="G300" s="111" t="s">
        <v>152</v>
      </c>
      <c r="H300" s="112">
        <v>6</v>
      </c>
      <c r="I300" s="113"/>
      <c r="J300" s="114">
        <f>ROUND(I300*H300,2)</f>
        <v>0</v>
      </c>
      <c r="K300" s="110" t="s">
        <v>88</v>
      </c>
      <c r="L300" s="21"/>
      <c r="M300" s="115" t="s">
        <v>6</v>
      </c>
      <c r="N300" s="116" t="s">
        <v>26</v>
      </c>
      <c r="O300" s="27"/>
      <c r="P300" s="117">
        <f>O300*H300</f>
        <v>0</v>
      </c>
      <c r="Q300" s="117">
        <v>6.0000000000000002E-5</v>
      </c>
      <c r="R300" s="117">
        <f>Q300*H300</f>
        <v>3.6000000000000002E-4</v>
      </c>
      <c r="S300" s="117">
        <v>0</v>
      </c>
      <c r="T300" s="118">
        <f>S300*H300</f>
        <v>0</v>
      </c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R300" s="119" t="s">
        <v>181</v>
      </c>
      <c r="AT300" s="119" t="s">
        <v>84</v>
      </c>
      <c r="AU300" s="119" t="s">
        <v>42</v>
      </c>
      <c r="AY300" s="11" t="s">
        <v>82</v>
      </c>
      <c r="BE300" s="120">
        <f>IF(N300="základní",J300,0)</f>
        <v>0</v>
      </c>
      <c r="BF300" s="120">
        <f>IF(N300="snížená",J300,0)</f>
        <v>0</v>
      </c>
      <c r="BG300" s="120">
        <f>IF(N300="zákl. přenesená",J300,0)</f>
        <v>0</v>
      </c>
      <c r="BH300" s="120">
        <f>IF(N300="sníž. přenesená",J300,0)</f>
        <v>0</v>
      </c>
      <c r="BI300" s="120">
        <f>IF(N300="nulová",J300,0)</f>
        <v>0</v>
      </c>
      <c r="BJ300" s="11" t="s">
        <v>40</v>
      </c>
      <c r="BK300" s="120">
        <f>ROUND(I300*H300,2)</f>
        <v>0</v>
      </c>
      <c r="BL300" s="11" t="s">
        <v>181</v>
      </c>
      <c r="BM300" s="119" t="s">
        <v>405</v>
      </c>
    </row>
    <row r="301" spans="1:65" s="2" customFormat="1" x14ac:dyDescent="0.2">
      <c r="A301" s="18"/>
      <c r="B301" s="19"/>
      <c r="C301" s="20"/>
      <c r="D301" s="121" t="s">
        <v>90</v>
      </c>
      <c r="E301" s="20"/>
      <c r="F301" s="122" t="s">
        <v>406</v>
      </c>
      <c r="G301" s="20"/>
      <c r="H301" s="20"/>
      <c r="I301" s="123"/>
      <c r="J301" s="20"/>
      <c r="K301" s="20"/>
      <c r="L301" s="21"/>
      <c r="M301" s="124"/>
      <c r="N301" s="125"/>
      <c r="O301" s="27"/>
      <c r="P301" s="27"/>
      <c r="Q301" s="27"/>
      <c r="R301" s="27"/>
      <c r="S301" s="27"/>
      <c r="T301" s="2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T301" s="11" t="s">
        <v>90</v>
      </c>
      <c r="AU301" s="11" t="s">
        <v>42</v>
      </c>
    </row>
    <row r="302" spans="1:65" s="8" customFormat="1" x14ac:dyDescent="0.2">
      <c r="B302" s="126"/>
      <c r="C302" s="127"/>
      <c r="D302" s="128" t="s">
        <v>92</v>
      </c>
      <c r="E302" s="129" t="s">
        <v>6</v>
      </c>
      <c r="F302" s="130" t="s">
        <v>407</v>
      </c>
      <c r="G302" s="127"/>
      <c r="H302" s="131">
        <v>6</v>
      </c>
      <c r="I302" s="132"/>
      <c r="J302" s="127"/>
      <c r="K302" s="127"/>
      <c r="L302" s="133"/>
      <c r="M302" s="134"/>
      <c r="N302" s="135"/>
      <c r="O302" s="135"/>
      <c r="P302" s="135"/>
      <c r="Q302" s="135"/>
      <c r="R302" s="135"/>
      <c r="S302" s="135"/>
      <c r="T302" s="136"/>
      <c r="AT302" s="137" t="s">
        <v>92</v>
      </c>
      <c r="AU302" s="137" t="s">
        <v>42</v>
      </c>
      <c r="AV302" s="8" t="s">
        <v>42</v>
      </c>
      <c r="AW302" s="8" t="s">
        <v>18</v>
      </c>
      <c r="AX302" s="8" t="s">
        <v>39</v>
      </c>
      <c r="AY302" s="137" t="s">
        <v>82</v>
      </c>
    </row>
    <row r="303" spans="1:65" s="9" customFormat="1" x14ac:dyDescent="0.2">
      <c r="B303" s="138"/>
      <c r="C303" s="139"/>
      <c r="D303" s="128" t="s">
        <v>92</v>
      </c>
      <c r="E303" s="140" t="s">
        <v>6</v>
      </c>
      <c r="F303" s="141" t="s">
        <v>94</v>
      </c>
      <c r="G303" s="139"/>
      <c r="H303" s="142">
        <v>6</v>
      </c>
      <c r="I303" s="143"/>
      <c r="J303" s="139"/>
      <c r="K303" s="139"/>
      <c r="L303" s="144"/>
      <c r="M303" s="145"/>
      <c r="N303" s="146"/>
      <c r="O303" s="146"/>
      <c r="P303" s="146"/>
      <c r="Q303" s="146"/>
      <c r="R303" s="146"/>
      <c r="S303" s="146"/>
      <c r="T303" s="147"/>
      <c r="AT303" s="148" t="s">
        <v>92</v>
      </c>
      <c r="AU303" s="148" t="s">
        <v>42</v>
      </c>
      <c r="AV303" s="9" t="s">
        <v>46</v>
      </c>
      <c r="AW303" s="9" t="s">
        <v>18</v>
      </c>
      <c r="AX303" s="9" t="s">
        <v>40</v>
      </c>
      <c r="AY303" s="148" t="s">
        <v>82</v>
      </c>
    </row>
    <row r="304" spans="1:65" s="2" customFormat="1" ht="16.5" customHeight="1" x14ac:dyDescent="0.2">
      <c r="A304" s="18"/>
      <c r="B304" s="19"/>
      <c r="C304" s="159" t="s">
        <v>408</v>
      </c>
      <c r="D304" s="159" t="s">
        <v>102</v>
      </c>
      <c r="E304" s="160" t="s">
        <v>409</v>
      </c>
      <c r="F304" s="161" t="s">
        <v>410</v>
      </c>
      <c r="G304" s="162" t="s">
        <v>152</v>
      </c>
      <c r="H304" s="163">
        <v>6</v>
      </c>
      <c r="I304" s="164"/>
      <c r="J304" s="165">
        <f>ROUND(I304*H304,2)</f>
        <v>0</v>
      </c>
      <c r="K304" s="161" t="s">
        <v>88</v>
      </c>
      <c r="L304" s="166"/>
      <c r="M304" s="167" t="s">
        <v>6</v>
      </c>
      <c r="N304" s="168" t="s">
        <v>26</v>
      </c>
      <c r="O304" s="27"/>
      <c r="P304" s="117">
        <f>O304*H304</f>
        <v>0</v>
      </c>
      <c r="Q304" s="117">
        <v>1.1800000000000001E-3</v>
      </c>
      <c r="R304" s="117">
        <f>Q304*H304</f>
        <v>7.0800000000000004E-3</v>
      </c>
      <c r="S304" s="117">
        <v>0</v>
      </c>
      <c r="T304" s="118">
        <f>S304*H304</f>
        <v>0</v>
      </c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R304" s="119" t="s">
        <v>277</v>
      </c>
      <c r="AT304" s="119" t="s">
        <v>102</v>
      </c>
      <c r="AU304" s="119" t="s">
        <v>42</v>
      </c>
      <c r="AY304" s="11" t="s">
        <v>82</v>
      </c>
      <c r="BE304" s="120">
        <f>IF(N304="základní",J304,0)</f>
        <v>0</v>
      </c>
      <c r="BF304" s="120">
        <f>IF(N304="snížená",J304,0)</f>
        <v>0</v>
      </c>
      <c r="BG304" s="120">
        <f>IF(N304="zákl. přenesená",J304,0)</f>
        <v>0</v>
      </c>
      <c r="BH304" s="120">
        <f>IF(N304="sníž. přenesená",J304,0)</f>
        <v>0</v>
      </c>
      <c r="BI304" s="120">
        <f>IF(N304="nulová",J304,0)</f>
        <v>0</v>
      </c>
      <c r="BJ304" s="11" t="s">
        <v>40</v>
      </c>
      <c r="BK304" s="120">
        <f>ROUND(I304*H304,2)</f>
        <v>0</v>
      </c>
      <c r="BL304" s="11" t="s">
        <v>181</v>
      </c>
      <c r="BM304" s="119" t="s">
        <v>411</v>
      </c>
    </row>
    <row r="305" spans="1:65" s="2" customFormat="1" ht="24.2" customHeight="1" x14ac:dyDescent="0.2">
      <c r="A305" s="18"/>
      <c r="B305" s="19"/>
      <c r="C305" s="108" t="s">
        <v>412</v>
      </c>
      <c r="D305" s="108" t="s">
        <v>84</v>
      </c>
      <c r="E305" s="109" t="s">
        <v>413</v>
      </c>
      <c r="F305" s="110" t="s">
        <v>414</v>
      </c>
      <c r="G305" s="111" t="s">
        <v>97</v>
      </c>
      <c r="H305" s="112">
        <v>24</v>
      </c>
      <c r="I305" s="113"/>
      <c r="J305" s="114">
        <f>ROUND(I305*H305,2)</f>
        <v>0</v>
      </c>
      <c r="K305" s="110" t="s">
        <v>88</v>
      </c>
      <c r="L305" s="21"/>
      <c r="M305" s="115" t="s">
        <v>6</v>
      </c>
      <c r="N305" s="116" t="s">
        <v>26</v>
      </c>
      <c r="O305" s="27"/>
      <c r="P305" s="117">
        <f>O305*H305</f>
        <v>0</v>
      </c>
      <c r="Q305" s="117">
        <v>0</v>
      </c>
      <c r="R305" s="117">
        <f>Q305*H305</f>
        <v>0</v>
      </c>
      <c r="S305" s="117">
        <v>4.0000000000000001E-3</v>
      </c>
      <c r="T305" s="118">
        <f>S305*H305</f>
        <v>9.6000000000000002E-2</v>
      </c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R305" s="119" t="s">
        <v>181</v>
      </c>
      <c r="AT305" s="119" t="s">
        <v>84</v>
      </c>
      <c r="AU305" s="119" t="s">
        <v>42</v>
      </c>
      <c r="AY305" s="11" t="s">
        <v>82</v>
      </c>
      <c r="BE305" s="120">
        <f>IF(N305="základní",J305,0)</f>
        <v>0</v>
      </c>
      <c r="BF305" s="120">
        <f>IF(N305="snížená",J305,0)</f>
        <v>0</v>
      </c>
      <c r="BG305" s="120">
        <f>IF(N305="zákl. přenesená",J305,0)</f>
        <v>0</v>
      </c>
      <c r="BH305" s="120">
        <f>IF(N305="sníž. přenesená",J305,0)</f>
        <v>0</v>
      </c>
      <c r="BI305" s="120">
        <f>IF(N305="nulová",J305,0)</f>
        <v>0</v>
      </c>
      <c r="BJ305" s="11" t="s">
        <v>40</v>
      </c>
      <c r="BK305" s="120">
        <f>ROUND(I305*H305,2)</f>
        <v>0</v>
      </c>
      <c r="BL305" s="11" t="s">
        <v>181</v>
      </c>
      <c r="BM305" s="119" t="s">
        <v>415</v>
      </c>
    </row>
    <row r="306" spans="1:65" s="2" customFormat="1" x14ac:dyDescent="0.2">
      <c r="A306" s="18"/>
      <c r="B306" s="19"/>
      <c r="C306" s="20"/>
      <c r="D306" s="121" t="s">
        <v>90</v>
      </c>
      <c r="E306" s="20"/>
      <c r="F306" s="122" t="s">
        <v>416</v>
      </c>
      <c r="G306" s="20"/>
      <c r="H306" s="20"/>
      <c r="I306" s="123"/>
      <c r="J306" s="20"/>
      <c r="K306" s="20"/>
      <c r="L306" s="21"/>
      <c r="M306" s="124"/>
      <c r="N306" s="125"/>
      <c r="O306" s="27"/>
      <c r="P306" s="27"/>
      <c r="Q306" s="27"/>
      <c r="R306" s="27"/>
      <c r="S306" s="27"/>
      <c r="T306" s="2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T306" s="11" t="s">
        <v>90</v>
      </c>
      <c r="AU306" s="11" t="s">
        <v>42</v>
      </c>
    </row>
    <row r="307" spans="1:65" s="8" customFormat="1" x14ac:dyDescent="0.2">
      <c r="B307" s="126"/>
      <c r="C307" s="127"/>
      <c r="D307" s="128" t="s">
        <v>92</v>
      </c>
      <c r="E307" s="129" t="s">
        <v>6</v>
      </c>
      <c r="F307" s="130" t="s">
        <v>417</v>
      </c>
      <c r="G307" s="127"/>
      <c r="H307" s="131">
        <v>24</v>
      </c>
      <c r="I307" s="132"/>
      <c r="J307" s="127"/>
      <c r="K307" s="127"/>
      <c r="L307" s="133"/>
      <c r="M307" s="134"/>
      <c r="N307" s="135"/>
      <c r="O307" s="135"/>
      <c r="P307" s="135"/>
      <c r="Q307" s="135"/>
      <c r="R307" s="135"/>
      <c r="S307" s="135"/>
      <c r="T307" s="136"/>
      <c r="AT307" s="137" t="s">
        <v>92</v>
      </c>
      <c r="AU307" s="137" t="s">
        <v>42</v>
      </c>
      <c r="AV307" s="8" t="s">
        <v>42</v>
      </c>
      <c r="AW307" s="8" t="s">
        <v>18</v>
      </c>
      <c r="AX307" s="8" t="s">
        <v>39</v>
      </c>
      <c r="AY307" s="137" t="s">
        <v>82</v>
      </c>
    </row>
    <row r="308" spans="1:65" s="9" customFormat="1" x14ac:dyDescent="0.2">
      <c r="B308" s="138"/>
      <c r="C308" s="139"/>
      <c r="D308" s="128" t="s">
        <v>92</v>
      </c>
      <c r="E308" s="140" t="s">
        <v>6</v>
      </c>
      <c r="F308" s="141" t="s">
        <v>94</v>
      </c>
      <c r="G308" s="139"/>
      <c r="H308" s="142">
        <v>24</v>
      </c>
      <c r="I308" s="143"/>
      <c r="J308" s="139"/>
      <c r="K308" s="139"/>
      <c r="L308" s="144"/>
      <c r="M308" s="145"/>
      <c r="N308" s="146"/>
      <c r="O308" s="146"/>
      <c r="P308" s="146"/>
      <c r="Q308" s="146"/>
      <c r="R308" s="146"/>
      <c r="S308" s="146"/>
      <c r="T308" s="147"/>
      <c r="AT308" s="148" t="s">
        <v>92</v>
      </c>
      <c r="AU308" s="148" t="s">
        <v>42</v>
      </c>
      <c r="AV308" s="9" t="s">
        <v>46</v>
      </c>
      <c r="AW308" s="9" t="s">
        <v>18</v>
      </c>
      <c r="AX308" s="9" t="s">
        <v>40</v>
      </c>
      <c r="AY308" s="148" t="s">
        <v>82</v>
      </c>
    </row>
    <row r="309" spans="1:65" s="2" customFormat="1" ht="33" customHeight="1" x14ac:dyDescent="0.2">
      <c r="A309" s="18"/>
      <c r="B309" s="19"/>
      <c r="C309" s="108" t="s">
        <v>418</v>
      </c>
      <c r="D309" s="108" t="s">
        <v>84</v>
      </c>
      <c r="E309" s="109" t="s">
        <v>419</v>
      </c>
      <c r="F309" s="110" t="s">
        <v>420</v>
      </c>
      <c r="G309" s="111" t="s">
        <v>252</v>
      </c>
      <c r="H309" s="112">
        <v>1</v>
      </c>
      <c r="I309" s="113"/>
      <c r="J309" s="114">
        <f>ROUND(I309*H309,2)</f>
        <v>0</v>
      </c>
      <c r="K309" s="110" t="s">
        <v>88</v>
      </c>
      <c r="L309" s="21"/>
      <c r="M309" s="115" t="s">
        <v>6</v>
      </c>
      <c r="N309" s="116" t="s">
        <v>26</v>
      </c>
      <c r="O309" s="27"/>
      <c r="P309" s="117">
        <f>O309*H309</f>
        <v>0</v>
      </c>
      <c r="Q309" s="117">
        <v>0</v>
      </c>
      <c r="R309" s="117">
        <f>Q309*H309</f>
        <v>0</v>
      </c>
      <c r="S309" s="117">
        <v>0.27</v>
      </c>
      <c r="T309" s="118">
        <f>S309*H309</f>
        <v>0.27</v>
      </c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R309" s="119" t="s">
        <v>46</v>
      </c>
      <c r="AT309" s="119" t="s">
        <v>84</v>
      </c>
      <c r="AU309" s="119" t="s">
        <v>42</v>
      </c>
      <c r="AY309" s="11" t="s">
        <v>82</v>
      </c>
      <c r="BE309" s="120">
        <f>IF(N309="základní",J309,0)</f>
        <v>0</v>
      </c>
      <c r="BF309" s="120">
        <f>IF(N309="snížená",J309,0)</f>
        <v>0</v>
      </c>
      <c r="BG309" s="120">
        <f>IF(N309="zákl. přenesená",J309,0)</f>
        <v>0</v>
      </c>
      <c r="BH309" s="120">
        <f>IF(N309="sníž. přenesená",J309,0)</f>
        <v>0</v>
      </c>
      <c r="BI309" s="120">
        <f>IF(N309="nulová",J309,0)</f>
        <v>0</v>
      </c>
      <c r="BJ309" s="11" t="s">
        <v>40</v>
      </c>
      <c r="BK309" s="120">
        <f>ROUND(I309*H309,2)</f>
        <v>0</v>
      </c>
      <c r="BL309" s="11" t="s">
        <v>46</v>
      </c>
      <c r="BM309" s="119" t="s">
        <v>421</v>
      </c>
    </row>
    <row r="310" spans="1:65" s="2" customFormat="1" x14ac:dyDescent="0.2">
      <c r="A310" s="18"/>
      <c r="B310" s="19"/>
      <c r="C310" s="20"/>
      <c r="D310" s="121" t="s">
        <v>90</v>
      </c>
      <c r="E310" s="20"/>
      <c r="F310" s="122" t="s">
        <v>422</v>
      </c>
      <c r="G310" s="20"/>
      <c r="H310" s="20"/>
      <c r="I310" s="123"/>
      <c r="J310" s="20"/>
      <c r="K310" s="20"/>
      <c r="L310" s="21"/>
      <c r="M310" s="124"/>
      <c r="N310" s="125"/>
      <c r="O310" s="27"/>
      <c r="P310" s="27"/>
      <c r="Q310" s="27"/>
      <c r="R310" s="27"/>
      <c r="S310" s="27"/>
      <c r="T310" s="2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T310" s="11" t="s">
        <v>90</v>
      </c>
      <c r="AU310" s="11" t="s">
        <v>42</v>
      </c>
    </row>
    <row r="311" spans="1:65" s="8" customFormat="1" x14ac:dyDescent="0.2">
      <c r="B311" s="126"/>
      <c r="C311" s="127"/>
      <c r="D311" s="128" t="s">
        <v>92</v>
      </c>
      <c r="E311" s="129" t="s">
        <v>6</v>
      </c>
      <c r="F311" s="130" t="s">
        <v>40</v>
      </c>
      <c r="G311" s="127"/>
      <c r="H311" s="131">
        <v>1</v>
      </c>
      <c r="I311" s="132"/>
      <c r="J311" s="127"/>
      <c r="K311" s="127"/>
      <c r="L311" s="133"/>
      <c r="M311" s="134"/>
      <c r="N311" s="135"/>
      <c r="O311" s="135"/>
      <c r="P311" s="135"/>
      <c r="Q311" s="135"/>
      <c r="R311" s="135"/>
      <c r="S311" s="135"/>
      <c r="T311" s="136"/>
      <c r="AT311" s="137" t="s">
        <v>92</v>
      </c>
      <c r="AU311" s="137" t="s">
        <v>42</v>
      </c>
      <c r="AV311" s="8" t="s">
        <v>42</v>
      </c>
      <c r="AW311" s="8" t="s">
        <v>18</v>
      </c>
      <c r="AX311" s="8" t="s">
        <v>39</v>
      </c>
      <c r="AY311" s="137" t="s">
        <v>82</v>
      </c>
    </row>
    <row r="312" spans="1:65" s="9" customFormat="1" x14ac:dyDescent="0.2">
      <c r="B312" s="138"/>
      <c r="C312" s="139"/>
      <c r="D312" s="128" t="s">
        <v>92</v>
      </c>
      <c r="E312" s="140" t="s">
        <v>6</v>
      </c>
      <c r="F312" s="141" t="s">
        <v>94</v>
      </c>
      <c r="G312" s="139"/>
      <c r="H312" s="142">
        <v>1</v>
      </c>
      <c r="I312" s="143"/>
      <c r="J312" s="139"/>
      <c r="K312" s="139"/>
      <c r="L312" s="144"/>
      <c r="M312" s="145"/>
      <c r="N312" s="146"/>
      <c r="O312" s="146"/>
      <c r="P312" s="146"/>
      <c r="Q312" s="146"/>
      <c r="R312" s="146"/>
      <c r="S312" s="146"/>
      <c r="T312" s="147"/>
      <c r="AT312" s="148" t="s">
        <v>92</v>
      </c>
      <c r="AU312" s="148" t="s">
        <v>42</v>
      </c>
      <c r="AV312" s="9" t="s">
        <v>46</v>
      </c>
      <c r="AW312" s="9" t="s">
        <v>18</v>
      </c>
      <c r="AX312" s="9" t="s">
        <v>40</v>
      </c>
      <c r="AY312" s="148" t="s">
        <v>82</v>
      </c>
    </row>
    <row r="313" spans="1:65" s="2" customFormat="1" ht="33" customHeight="1" x14ac:dyDescent="0.2">
      <c r="A313" s="18"/>
      <c r="B313" s="19"/>
      <c r="C313" s="108" t="s">
        <v>423</v>
      </c>
      <c r="D313" s="108" t="s">
        <v>84</v>
      </c>
      <c r="E313" s="109" t="s">
        <v>424</v>
      </c>
      <c r="F313" s="110" t="s">
        <v>425</v>
      </c>
      <c r="G313" s="111" t="s">
        <v>252</v>
      </c>
      <c r="H313" s="112">
        <v>1</v>
      </c>
      <c r="I313" s="113"/>
      <c r="J313" s="114">
        <f>ROUND(I313*H313,2)</f>
        <v>0</v>
      </c>
      <c r="K313" s="110" t="s">
        <v>88</v>
      </c>
      <c r="L313" s="21"/>
      <c r="M313" s="115" t="s">
        <v>6</v>
      </c>
      <c r="N313" s="116" t="s">
        <v>26</v>
      </c>
      <c r="O313" s="27"/>
      <c r="P313" s="117">
        <f>O313*H313</f>
        <v>0</v>
      </c>
      <c r="Q313" s="117">
        <v>0</v>
      </c>
      <c r="R313" s="117">
        <f>Q313*H313</f>
        <v>0</v>
      </c>
      <c r="S313" s="117">
        <v>1.8E-3</v>
      </c>
      <c r="T313" s="118">
        <f>S313*H313</f>
        <v>1.8E-3</v>
      </c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R313" s="119" t="s">
        <v>181</v>
      </c>
      <c r="AT313" s="119" t="s">
        <v>84</v>
      </c>
      <c r="AU313" s="119" t="s">
        <v>42</v>
      </c>
      <c r="AY313" s="11" t="s">
        <v>82</v>
      </c>
      <c r="BE313" s="120">
        <f>IF(N313="základní",J313,0)</f>
        <v>0</v>
      </c>
      <c r="BF313" s="120">
        <f>IF(N313="snížená",J313,0)</f>
        <v>0</v>
      </c>
      <c r="BG313" s="120">
        <f>IF(N313="zákl. přenesená",J313,0)</f>
        <v>0</v>
      </c>
      <c r="BH313" s="120">
        <f>IF(N313="sníž. přenesená",J313,0)</f>
        <v>0</v>
      </c>
      <c r="BI313" s="120">
        <f>IF(N313="nulová",J313,0)</f>
        <v>0</v>
      </c>
      <c r="BJ313" s="11" t="s">
        <v>40</v>
      </c>
      <c r="BK313" s="120">
        <f>ROUND(I313*H313,2)</f>
        <v>0</v>
      </c>
      <c r="BL313" s="11" t="s">
        <v>181</v>
      </c>
      <c r="BM313" s="119" t="s">
        <v>426</v>
      </c>
    </row>
    <row r="314" spans="1:65" s="2" customFormat="1" x14ac:dyDescent="0.2">
      <c r="A314" s="18"/>
      <c r="B314" s="19"/>
      <c r="C314" s="20"/>
      <c r="D314" s="121" t="s">
        <v>90</v>
      </c>
      <c r="E314" s="20"/>
      <c r="F314" s="122" t="s">
        <v>427</v>
      </c>
      <c r="G314" s="20"/>
      <c r="H314" s="20"/>
      <c r="I314" s="123"/>
      <c r="J314" s="20"/>
      <c r="K314" s="20"/>
      <c r="L314" s="21"/>
      <c r="M314" s="124"/>
      <c r="N314" s="125"/>
      <c r="O314" s="27"/>
      <c r="P314" s="27"/>
      <c r="Q314" s="27"/>
      <c r="R314" s="27"/>
      <c r="S314" s="27"/>
      <c r="T314" s="2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T314" s="11" t="s">
        <v>90</v>
      </c>
      <c r="AU314" s="11" t="s">
        <v>42</v>
      </c>
    </row>
    <row r="315" spans="1:65" s="2" customFormat="1" ht="24.2" customHeight="1" x14ac:dyDescent="0.2">
      <c r="A315" s="18"/>
      <c r="B315" s="19"/>
      <c r="C315" s="108" t="s">
        <v>428</v>
      </c>
      <c r="D315" s="108" t="s">
        <v>84</v>
      </c>
      <c r="E315" s="109" t="s">
        <v>429</v>
      </c>
      <c r="F315" s="110" t="s">
        <v>430</v>
      </c>
      <c r="G315" s="111" t="s">
        <v>252</v>
      </c>
      <c r="H315" s="112">
        <v>1</v>
      </c>
      <c r="I315" s="113"/>
      <c r="J315" s="114">
        <f>ROUND(I315*H315,2)</f>
        <v>0</v>
      </c>
      <c r="K315" s="110" t="s">
        <v>88</v>
      </c>
      <c r="L315" s="21"/>
      <c r="M315" s="115" t="s">
        <v>6</v>
      </c>
      <c r="N315" s="116" t="s">
        <v>26</v>
      </c>
      <c r="O315" s="27"/>
      <c r="P315" s="117">
        <f>O315*H315</f>
        <v>0</v>
      </c>
      <c r="Q315" s="117">
        <v>0</v>
      </c>
      <c r="R315" s="117">
        <f>Q315*H315</f>
        <v>0</v>
      </c>
      <c r="S315" s="117">
        <v>3.5000000000000001E-3</v>
      </c>
      <c r="T315" s="118">
        <f>S315*H315</f>
        <v>3.5000000000000001E-3</v>
      </c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R315" s="119" t="s">
        <v>181</v>
      </c>
      <c r="AT315" s="119" t="s">
        <v>84</v>
      </c>
      <c r="AU315" s="119" t="s">
        <v>42</v>
      </c>
      <c r="AY315" s="11" t="s">
        <v>82</v>
      </c>
      <c r="BE315" s="120">
        <f>IF(N315="základní",J315,0)</f>
        <v>0</v>
      </c>
      <c r="BF315" s="120">
        <f>IF(N315="snížená",J315,0)</f>
        <v>0</v>
      </c>
      <c r="BG315" s="120">
        <f>IF(N315="zákl. přenesená",J315,0)</f>
        <v>0</v>
      </c>
      <c r="BH315" s="120">
        <f>IF(N315="sníž. přenesená",J315,0)</f>
        <v>0</v>
      </c>
      <c r="BI315" s="120">
        <f>IF(N315="nulová",J315,0)</f>
        <v>0</v>
      </c>
      <c r="BJ315" s="11" t="s">
        <v>40</v>
      </c>
      <c r="BK315" s="120">
        <f>ROUND(I315*H315,2)</f>
        <v>0</v>
      </c>
      <c r="BL315" s="11" t="s">
        <v>181</v>
      </c>
      <c r="BM315" s="119" t="s">
        <v>431</v>
      </c>
    </row>
    <row r="316" spans="1:65" s="2" customFormat="1" x14ac:dyDescent="0.2">
      <c r="A316" s="18"/>
      <c r="B316" s="19"/>
      <c r="C316" s="20"/>
      <c r="D316" s="121" t="s">
        <v>90</v>
      </c>
      <c r="E316" s="20"/>
      <c r="F316" s="122" t="s">
        <v>432</v>
      </c>
      <c r="G316" s="20"/>
      <c r="H316" s="20"/>
      <c r="I316" s="123"/>
      <c r="J316" s="20"/>
      <c r="K316" s="20"/>
      <c r="L316" s="21"/>
      <c r="M316" s="124"/>
      <c r="N316" s="125"/>
      <c r="O316" s="27"/>
      <c r="P316" s="27"/>
      <c r="Q316" s="27"/>
      <c r="R316" s="27"/>
      <c r="S316" s="27"/>
      <c r="T316" s="2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T316" s="11" t="s">
        <v>90</v>
      </c>
      <c r="AU316" s="11" t="s">
        <v>42</v>
      </c>
    </row>
    <row r="317" spans="1:65" s="2" customFormat="1" ht="24.2" customHeight="1" x14ac:dyDescent="0.2">
      <c r="A317" s="18"/>
      <c r="B317" s="19"/>
      <c r="C317" s="108" t="s">
        <v>433</v>
      </c>
      <c r="D317" s="108" t="s">
        <v>84</v>
      </c>
      <c r="E317" s="109" t="s">
        <v>434</v>
      </c>
      <c r="F317" s="110" t="s">
        <v>435</v>
      </c>
      <c r="G317" s="111" t="s">
        <v>436</v>
      </c>
      <c r="H317" s="112">
        <v>1</v>
      </c>
      <c r="I317" s="113"/>
      <c r="J317" s="114">
        <f>ROUND(I317*H317,2)</f>
        <v>0</v>
      </c>
      <c r="K317" s="110" t="s">
        <v>88</v>
      </c>
      <c r="L317" s="21"/>
      <c r="M317" s="115" t="s">
        <v>6</v>
      </c>
      <c r="N317" s="116" t="s">
        <v>26</v>
      </c>
      <c r="O317" s="27"/>
      <c r="P317" s="117">
        <f>O317*H317</f>
        <v>0</v>
      </c>
      <c r="Q317" s="117">
        <v>0</v>
      </c>
      <c r="R317" s="117">
        <f>Q317*H317</f>
        <v>0</v>
      </c>
      <c r="S317" s="117">
        <v>2.3E-3</v>
      </c>
      <c r="T317" s="118">
        <f>S317*H317</f>
        <v>2.3E-3</v>
      </c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R317" s="119" t="s">
        <v>181</v>
      </c>
      <c r="AT317" s="119" t="s">
        <v>84</v>
      </c>
      <c r="AU317" s="119" t="s">
        <v>42</v>
      </c>
      <c r="AY317" s="11" t="s">
        <v>82</v>
      </c>
      <c r="BE317" s="120">
        <f>IF(N317="základní",J317,0)</f>
        <v>0</v>
      </c>
      <c r="BF317" s="120">
        <f>IF(N317="snížená",J317,0)</f>
        <v>0</v>
      </c>
      <c r="BG317" s="120">
        <f>IF(N317="zákl. přenesená",J317,0)</f>
        <v>0</v>
      </c>
      <c r="BH317" s="120">
        <f>IF(N317="sníž. přenesená",J317,0)</f>
        <v>0</v>
      </c>
      <c r="BI317" s="120">
        <f>IF(N317="nulová",J317,0)</f>
        <v>0</v>
      </c>
      <c r="BJ317" s="11" t="s">
        <v>40</v>
      </c>
      <c r="BK317" s="120">
        <f>ROUND(I317*H317,2)</f>
        <v>0</v>
      </c>
      <c r="BL317" s="11" t="s">
        <v>181</v>
      </c>
      <c r="BM317" s="119" t="s">
        <v>437</v>
      </c>
    </row>
    <row r="318" spans="1:65" s="2" customFormat="1" x14ac:dyDescent="0.2">
      <c r="A318" s="18"/>
      <c r="B318" s="19"/>
      <c r="C318" s="20"/>
      <c r="D318" s="121" t="s">
        <v>90</v>
      </c>
      <c r="E318" s="20"/>
      <c r="F318" s="122" t="s">
        <v>438</v>
      </c>
      <c r="G318" s="20"/>
      <c r="H318" s="20"/>
      <c r="I318" s="123"/>
      <c r="J318" s="20"/>
      <c r="K318" s="20"/>
      <c r="L318" s="21"/>
      <c r="M318" s="124"/>
      <c r="N318" s="125"/>
      <c r="O318" s="27"/>
      <c r="P318" s="27"/>
      <c r="Q318" s="27"/>
      <c r="R318" s="27"/>
      <c r="S318" s="27"/>
      <c r="T318" s="2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T318" s="11" t="s">
        <v>90</v>
      </c>
      <c r="AU318" s="11" t="s">
        <v>42</v>
      </c>
    </row>
    <row r="319" spans="1:65" s="2" customFormat="1" ht="24.2" customHeight="1" x14ac:dyDescent="0.2">
      <c r="A319" s="18"/>
      <c r="B319" s="19"/>
      <c r="C319" s="108" t="s">
        <v>439</v>
      </c>
      <c r="D319" s="108" t="s">
        <v>84</v>
      </c>
      <c r="E319" s="109" t="s">
        <v>440</v>
      </c>
      <c r="F319" s="110" t="s">
        <v>441</v>
      </c>
      <c r="G319" s="111" t="s">
        <v>442</v>
      </c>
      <c r="H319" s="112">
        <v>24.38</v>
      </c>
      <c r="I319" s="113"/>
      <c r="J319" s="114">
        <f>ROUND(I319*H319,2)</f>
        <v>0</v>
      </c>
      <c r="K319" s="110" t="s">
        <v>88</v>
      </c>
      <c r="L319" s="21"/>
      <c r="M319" s="115" t="s">
        <v>6</v>
      </c>
      <c r="N319" s="116" t="s">
        <v>26</v>
      </c>
      <c r="O319" s="27"/>
      <c r="P319" s="117">
        <f>O319*H319</f>
        <v>0</v>
      </c>
      <c r="Q319" s="117">
        <v>6.0000000000000002E-5</v>
      </c>
      <c r="R319" s="117">
        <f>Q319*H319</f>
        <v>1.4628E-3</v>
      </c>
      <c r="S319" s="117">
        <v>0</v>
      </c>
      <c r="T319" s="118">
        <f>S319*H319</f>
        <v>0</v>
      </c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R319" s="119" t="s">
        <v>181</v>
      </c>
      <c r="AT319" s="119" t="s">
        <v>84</v>
      </c>
      <c r="AU319" s="119" t="s">
        <v>42</v>
      </c>
      <c r="AY319" s="11" t="s">
        <v>82</v>
      </c>
      <c r="BE319" s="120">
        <f>IF(N319="základní",J319,0)</f>
        <v>0</v>
      </c>
      <c r="BF319" s="120">
        <f>IF(N319="snížená",J319,0)</f>
        <v>0</v>
      </c>
      <c r="BG319" s="120">
        <f>IF(N319="zákl. přenesená",J319,0)</f>
        <v>0</v>
      </c>
      <c r="BH319" s="120">
        <f>IF(N319="sníž. přenesená",J319,0)</f>
        <v>0</v>
      </c>
      <c r="BI319" s="120">
        <f>IF(N319="nulová",J319,0)</f>
        <v>0</v>
      </c>
      <c r="BJ319" s="11" t="s">
        <v>40</v>
      </c>
      <c r="BK319" s="120">
        <f>ROUND(I319*H319,2)</f>
        <v>0</v>
      </c>
      <c r="BL319" s="11" t="s">
        <v>181</v>
      </c>
      <c r="BM319" s="119" t="s">
        <v>443</v>
      </c>
    </row>
    <row r="320" spans="1:65" s="2" customFormat="1" x14ac:dyDescent="0.2">
      <c r="A320" s="18"/>
      <c r="B320" s="19"/>
      <c r="C320" s="20"/>
      <c r="D320" s="121" t="s">
        <v>90</v>
      </c>
      <c r="E320" s="20"/>
      <c r="F320" s="122" t="s">
        <v>444</v>
      </c>
      <c r="G320" s="20"/>
      <c r="H320" s="20"/>
      <c r="I320" s="123"/>
      <c r="J320" s="20"/>
      <c r="K320" s="20"/>
      <c r="L320" s="21"/>
      <c r="M320" s="124"/>
      <c r="N320" s="125"/>
      <c r="O320" s="27"/>
      <c r="P320" s="27"/>
      <c r="Q320" s="27"/>
      <c r="R320" s="27"/>
      <c r="S320" s="27"/>
      <c r="T320" s="2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T320" s="11" t="s">
        <v>90</v>
      </c>
      <c r="AU320" s="11" t="s">
        <v>42</v>
      </c>
    </row>
    <row r="321" spans="1:65" s="10" customFormat="1" x14ac:dyDescent="0.2">
      <c r="B321" s="149"/>
      <c r="C321" s="150"/>
      <c r="D321" s="128" t="s">
        <v>92</v>
      </c>
      <c r="E321" s="151" t="s">
        <v>6</v>
      </c>
      <c r="F321" s="152" t="s">
        <v>445</v>
      </c>
      <c r="G321" s="150"/>
      <c r="H321" s="151" t="s">
        <v>6</v>
      </c>
      <c r="I321" s="153"/>
      <c r="J321" s="150"/>
      <c r="K321" s="150"/>
      <c r="L321" s="154"/>
      <c r="M321" s="155"/>
      <c r="N321" s="156"/>
      <c r="O321" s="156"/>
      <c r="P321" s="156"/>
      <c r="Q321" s="156"/>
      <c r="R321" s="156"/>
      <c r="S321" s="156"/>
      <c r="T321" s="157"/>
      <c r="AT321" s="158" t="s">
        <v>92</v>
      </c>
      <c r="AU321" s="158" t="s">
        <v>42</v>
      </c>
      <c r="AV321" s="10" t="s">
        <v>40</v>
      </c>
      <c r="AW321" s="10" t="s">
        <v>18</v>
      </c>
      <c r="AX321" s="10" t="s">
        <v>39</v>
      </c>
      <c r="AY321" s="158" t="s">
        <v>82</v>
      </c>
    </row>
    <row r="322" spans="1:65" s="8" customFormat="1" x14ac:dyDescent="0.2">
      <c r="B322" s="126"/>
      <c r="C322" s="127"/>
      <c r="D322" s="128" t="s">
        <v>92</v>
      </c>
      <c r="E322" s="129" t="s">
        <v>6</v>
      </c>
      <c r="F322" s="130" t="s">
        <v>446</v>
      </c>
      <c r="G322" s="127"/>
      <c r="H322" s="131">
        <v>24.38</v>
      </c>
      <c r="I322" s="132"/>
      <c r="J322" s="127"/>
      <c r="K322" s="127"/>
      <c r="L322" s="133"/>
      <c r="M322" s="134"/>
      <c r="N322" s="135"/>
      <c r="O322" s="135"/>
      <c r="P322" s="135"/>
      <c r="Q322" s="135"/>
      <c r="R322" s="135"/>
      <c r="S322" s="135"/>
      <c r="T322" s="136"/>
      <c r="AT322" s="137" t="s">
        <v>92</v>
      </c>
      <c r="AU322" s="137" t="s">
        <v>42</v>
      </c>
      <c r="AV322" s="8" t="s">
        <v>42</v>
      </c>
      <c r="AW322" s="8" t="s">
        <v>18</v>
      </c>
      <c r="AX322" s="8" t="s">
        <v>39</v>
      </c>
      <c r="AY322" s="137" t="s">
        <v>82</v>
      </c>
    </row>
    <row r="323" spans="1:65" s="9" customFormat="1" x14ac:dyDescent="0.2">
      <c r="B323" s="138"/>
      <c r="C323" s="139"/>
      <c r="D323" s="128" t="s">
        <v>92</v>
      </c>
      <c r="E323" s="140" t="s">
        <v>6</v>
      </c>
      <c r="F323" s="141" t="s">
        <v>94</v>
      </c>
      <c r="G323" s="139"/>
      <c r="H323" s="142">
        <v>24.38</v>
      </c>
      <c r="I323" s="143"/>
      <c r="J323" s="139"/>
      <c r="K323" s="139"/>
      <c r="L323" s="144"/>
      <c r="M323" s="145"/>
      <c r="N323" s="146"/>
      <c r="O323" s="146"/>
      <c r="P323" s="146"/>
      <c r="Q323" s="146"/>
      <c r="R323" s="146"/>
      <c r="S323" s="146"/>
      <c r="T323" s="147"/>
      <c r="AT323" s="148" t="s">
        <v>92</v>
      </c>
      <c r="AU323" s="148" t="s">
        <v>42</v>
      </c>
      <c r="AV323" s="9" t="s">
        <v>46</v>
      </c>
      <c r="AW323" s="9" t="s">
        <v>18</v>
      </c>
      <c r="AX323" s="9" t="s">
        <v>40</v>
      </c>
      <c r="AY323" s="148" t="s">
        <v>82</v>
      </c>
    </row>
    <row r="324" spans="1:65" s="2" customFormat="1" ht="16.5" customHeight="1" x14ac:dyDescent="0.2">
      <c r="A324" s="18"/>
      <c r="B324" s="19"/>
      <c r="C324" s="159" t="s">
        <v>447</v>
      </c>
      <c r="D324" s="159" t="s">
        <v>102</v>
      </c>
      <c r="E324" s="160" t="s">
        <v>448</v>
      </c>
      <c r="F324" s="161" t="s">
        <v>449</v>
      </c>
      <c r="G324" s="162" t="s">
        <v>442</v>
      </c>
      <c r="H324" s="163">
        <v>26.33</v>
      </c>
      <c r="I324" s="164"/>
      <c r="J324" s="165">
        <f>ROUND(I324*H324,2)</f>
        <v>0</v>
      </c>
      <c r="K324" s="161" t="s">
        <v>6</v>
      </c>
      <c r="L324" s="166"/>
      <c r="M324" s="167" t="s">
        <v>6</v>
      </c>
      <c r="N324" s="168" t="s">
        <v>26</v>
      </c>
      <c r="O324" s="27"/>
      <c r="P324" s="117">
        <f>O324*H324</f>
        <v>0</v>
      </c>
      <c r="Q324" s="117">
        <v>0</v>
      </c>
      <c r="R324" s="117">
        <f>Q324*H324</f>
        <v>0</v>
      </c>
      <c r="S324" s="117">
        <v>0</v>
      </c>
      <c r="T324" s="118">
        <f>S324*H324</f>
        <v>0</v>
      </c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R324" s="119" t="s">
        <v>277</v>
      </c>
      <c r="AT324" s="119" t="s">
        <v>102</v>
      </c>
      <c r="AU324" s="119" t="s">
        <v>42</v>
      </c>
      <c r="AY324" s="11" t="s">
        <v>82</v>
      </c>
      <c r="BE324" s="120">
        <f>IF(N324="základní",J324,0)</f>
        <v>0</v>
      </c>
      <c r="BF324" s="120">
        <f>IF(N324="snížená",J324,0)</f>
        <v>0</v>
      </c>
      <c r="BG324" s="120">
        <f>IF(N324="zákl. přenesená",J324,0)</f>
        <v>0</v>
      </c>
      <c r="BH324" s="120">
        <f>IF(N324="sníž. přenesená",J324,0)</f>
        <v>0</v>
      </c>
      <c r="BI324" s="120">
        <f>IF(N324="nulová",J324,0)</f>
        <v>0</v>
      </c>
      <c r="BJ324" s="11" t="s">
        <v>40</v>
      </c>
      <c r="BK324" s="120">
        <f>ROUND(I324*H324,2)</f>
        <v>0</v>
      </c>
      <c r="BL324" s="11" t="s">
        <v>181</v>
      </c>
      <c r="BM324" s="119" t="s">
        <v>450</v>
      </c>
    </row>
    <row r="325" spans="1:65" s="8" customFormat="1" x14ac:dyDescent="0.2">
      <c r="B325" s="126"/>
      <c r="C325" s="127"/>
      <c r="D325" s="128" t="s">
        <v>92</v>
      </c>
      <c r="E325" s="129" t="s">
        <v>6</v>
      </c>
      <c r="F325" s="130" t="s">
        <v>451</v>
      </c>
      <c r="G325" s="127"/>
      <c r="H325" s="131">
        <v>26.33</v>
      </c>
      <c r="I325" s="132"/>
      <c r="J325" s="127"/>
      <c r="K325" s="127"/>
      <c r="L325" s="133"/>
      <c r="M325" s="134"/>
      <c r="N325" s="135"/>
      <c r="O325" s="135"/>
      <c r="P325" s="135"/>
      <c r="Q325" s="135"/>
      <c r="R325" s="135"/>
      <c r="S325" s="135"/>
      <c r="T325" s="136"/>
      <c r="AT325" s="137" t="s">
        <v>92</v>
      </c>
      <c r="AU325" s="137" t="s">
        <v>42</v>
      </c>
      <c r="AV325" s="8" t="s">
        <v>42</v>
      </c>
      <c r="AW325" s="8" t="s">
        <v>18</v>
      </c>
      <c r="AX325" s="8" t="s">
        <v>39</v>
      </c>
      <c r="AY325" s="137" t="s">
        <v>82</v>
      </c>
    </row>
    <row r="326" spans="1:65" s="9" customFormat="1" x14ac:dyDescent="0.2">
      <c r="B326" s="138"/>
      <c r="C326" s="139"/>
      <c r="D326" s="128" t="s">
        <v>92</v>
      </c>
      <c r="E326" s="140" t="s">
        <v>6</v>
      </c>
      <c r="F326" s="141" t="s">
        <v>94</v>
      </c>
      <c r="G326" s="139"/>
      <c r="H326" s="142">
        <v>26.33</v>
      </c>
      <c r="I326" s="143"/>
      <c r="J326" s="139"/>
      <c r="K326" s="139"/>
      <c r="L326" s="144"/>
      <c r="M326" s="145"/>
      <c r="N326" s="146"/>
      <c r="O326" s="146"/>
      <c r="P326" s="146"/>
      <c r="Q326" s="146"/>
      <c r="R326" s="146"/>
      <c r="S326" s="146"/>
      <c r="T326" s="147"/>
      <c r="AT326" s="148" t="s">
        <v>92</v>
      </c>
      <c r="AU326" s="148" t="s">
        <v>42</v>
      </c>
      <c r="AV326" s="9" t="s">
        <v>46</v>
      </c>
      <c r="AW326" s="9" t="s">
        <v>18</v>
      </c>
      <c r="AX326" s="9" t="s">
        <v>40</v>
      </c>
      <c r="AY326" s="148" t="s">
        <v>82</v>
      </c>
    </row>
    <row r="327" spans="1:65" s="2" customFormat="1" ht="24.2" customHeight="1" x14ac:dyDescent="0.2">
      <c r="A327" s="18"/>
      <c r="B327" s="19"/>
      <c r="C327" s="108" t="s">
        <v>452</v>
      </c>
      <c r="D327" s="108" t="s">
        <v>84</v>
      </c>
      <c r="E327" s="109" t="s">
        <v>453</v>
      </c>
      <c r="F327" s="110" t="s">
        <v>454</v>
      </c>
      <c r="G327" s="111" t="s">
        <v>442</v>
      </c>
      <c r="H327" s="112">
        <v>361.935</v>
      </c>
      <c r="I327" s="113"/>
      <c r="J327" s="114">
        <f>ROUND(I327*H327,2)</f>
        <v>0</v>
      </c>
      <c r="K327" s="110" t="s">
        <v>88</v>
      </c>
      <c r="L327" s="21"/>
      <c r="M327" s="115" t="s">
        <v>6</v>
      </c>
      <c r="N327" s="116" t="s">
        <v>26</v>
      </c>
      <c r="O327" s="27"/>
      <c r="P327" s="117">
        <f>O327*H327</f>
        <v>0</v>
      </c>
      <c r="Q327" s="117">
        <v>5.0000000000000002E-5</v>
      </c>
      <c r="R327" s="117">
        <f>Q327*H327</f>
        <v>1.8096750000000002E-2</v>
      </c>
      <c r="S327" s="117">
        <v>0</v>
      </c>
      <c r="T327" s="118">
        <f>S327*H327</f>
        <v>0</v>
      </c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R327" s="119" t="s">
        <v>181</v>
      </c>
      <c r="AT327" s="119" t="s">
        <v>84</v>
      </c>
      <c r="AU327" s="119" t="s">
        <v>42</v>
      </c>
      <c r="AY327" s="11" t="s">
        <v>82</v>
      </c>
      <c r="BE327" s="120">
        <f>IF(N327="základní",J327,0)</f>
        <v>0</v>
      </c>
      <c r="BF327" s="120">
        <f>IF(N327="snížená",J327,0)</f>
        <v>0</v>
      </c>
      <c r="BG327" s="120">
        <f>IF(N327="zákl. přenesená",J327,0)</f>
        <v>0</v>
      </c>
      <c r="BH327" s="120">
        <f>IF(N327="sníž. přenesená",J327,0)</f>
        <v>0</v>
      </c>
      <c r="BI327" s="120">
        <f>IF(N327="nulová",J327,0)</f>
        <v>0</v>
      </c>
      <c r="BJ327" s="11" t="s">
        <v>40</v>
      </c>
      <c r="BK327" s="120">
        <f>ROUND(I327*H327,2)</f>
        <v>0</v>
      </c>
      <c r="BL327" s="11" t="s">
        <v>181</v>
      </c>
      <c r="BM327" s="119" t="s">
        <v>455</v>
      </c>
    </row>
    <row r="328" spans="1:65" s="2" customFormat="1" x14ac:dyDescent="0.2">
      <c r="A328" s="18"/>
      <c r="B328" s="19"/>
      <c r="C328" s="20"/>
      <c r="D328" s="121" t="s">
        <v>90</v>
      </c>
      <c r="E328" s="20"/>
      <c r="F328" s="122" t="s">
        <v>456</v>
      </c>
      <c r="G328" s="20"/>
      <c r="H328" s="20"/>
      <c r="I328" s="123"/>
      <c r="J328" s="20"/>
      <c r="K328" s="20"/>
      <c r="L328" s="21"/>
      <c r="M328" s="124"/>
      <c r="N328" s="125"/>
      <c r="O328" s="27"/>
      <c r="P328" s="27"/>
      <c r="Q328" s="27"/>
      <c r="R328" s="27"/>
      <c r="S328" s="27"/>
      <c r="T328" s="2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T328" s="11" t="s">
        <v>90</v>
      </c>
      <c r="AU328" s="11" t="s">
        <v>42</v>
      </c>
    </row>
    <row r="329" spans="1:65" s="8" customFormat="1" x14ac:dyDescent="0.2">
      <c r="B329" s="126"/>
      <c r="C329" s="127"/>
      <c r="D329" s="128" t="s">
        <v>92</v>
      </c>
      <c r="E329" s="129" t="s">
        <v>6</v>
      </c>
      <c r="F329" s="130" t="s">
        <v>457</v>
      </c>
      <c r="G329" s="127"/>
      <c r="H329" s="131">
        <v>341.77499999999998</v>
      </c>
      <c r="I329" s="132"/>
      <c r="J329" s="127"/>
      <c r="K329" s="127"/>
      <c r="L329" s="133"/>
      <c r="M329" s="134"/>
      <c r="N329" s="135"/>
      <c r="O329" s="135"/>
      <c r="P329" s="135"/>
      <c r="Q329" s="135"/>
      <c r="R329" s="135"/>
      <c r="S329" s="135"/>
      <c r="T329" s="136"/>
      <c r="AT329" s="137" t="s">
        <v>92</v>
      </c>
      <c r="AU329" s="137" t="s">
        <v>42</v>
      </c>
      <c r="AV329" s="8" t="s">
        <v>42</v>
      </c>
      <c r="AW329" s="8" t="s">
        <v>18</v>
      </c>
      <c r="AX329" s="8" t="s">
        <v>39</v>
      </c>
      <c r="AY329" s="137" t="s">
        <v>82</v>
      </c>
    </row>
    <row r="330" spans="1:65" s="8" customFormat="1" x14ac:dyDescent="0.2">
      <c r="B330" s="126"/>
      <c r="C330" s="127"/>
      <c r="D330" s="128" t="s">
        <v>92</v>
      </c>
      <c r="E330" s="129" t="s">
        <v>6</v>
      </c>
      <c r="F330" s="130" t="s">
        <v>458</v>
      </c>
      <c r="G330" s="127"/>
      <c r="H330" s="131">
        <v>20.16</v>
      </c>
      <c r="I330" s="132"/>
      <c r="J330" s="127"/>
      <c r="K330" s="127"/>
      <c r="L330" s="133"/>
      <c r="M330" s="134"/>
      <c r="N330" s="135"/>
      <c r="O330" s="135"/>
      <c r="P330" s="135"/>
      <c r="Q330" s="135"/>
      <c r="R330" s="135"/>
      <c r="S330" s="135"/>
      <c r="T330" s="136"/>
      <c r="AT330" s="137" t="s">
        <v>92</v>
      </c>
      <c r="AU330" s="137" t="s">
        <v>42</v>
      </c>
      <c r="AV330" s="8" t="s">
        <v>42</v>
      </c>
      <c r="AW330" s="8" t="s">
        <v>18</v>
      </c>
      <c r="AX330" s="8" t="s">
        <v>39</v>
      </c>
      <c r="AY330" s="137" t="s">
        <v>82</v>
      </c>
    </row>
    <row r="331" spans="1:65" s="9" customFormat="1" x14ac:dyDescent="0.2">
      <c r="B331" s="138"/>
      <c r="C331" s="139"/>
      <c r="D331" s="128" t="s">
        <v>92</v>
      </c>
      <c r="E331" s="140" t="s">
        <v>6</v>
      </c>
      <c r="F331" s="141" t="s">
        <v>94</v>
      </c>
      <c r="G331" s="139"/>
      <c r="H331" s="142">
        <v>361.935</v>
      </c>
      <c r="I331" s="143"/>
      <c r="J331" s="139"/>
      <c r="K331" s="139"/>
      <c r="L331" s="144"/>
      <c r="M331" s="145"/>
      <c r="N331" s="146"/>
      <c r="O331" s="146"/>
      <c r="P331" s="146"/>
      <c r="Q331" s="146"/>
      <c r="R331" s="146"/>
      <c r="S331" s="146"/>
      <c r="T331" s="147"/>
      <c r="AT331" s="148" t="s">
        <v>92</v>
      </c>
      <c r="AU331" s="148" t="s">
        <v>42</v>
      </c>
      <c r="AV331" s="9" t="s">
        <v>46</v>
      </c>
      <c r="AW331" s="9" t="s">
        <v>18</v>
      </c>
      <c r="AX331" s="9" t="s">
        <v>40</v>
      </c>
      <c r="AY331" s="148" t="s">
        <v>82</v>
      </c>
    </row>
    <row r="332" spans="1:65" s="2" customFormat="1" ht="24.2" customHeight="1" x14ac:dyDescent="0.2">
      <c r="A332" s="18"/>
      <c r="B332" s="19"/>
      <c r="C332" s="159" t="s">
        <v>459</v>
      </c>
      <c r="D332" s="159" t="s">
        <v>102</v>
      </c>
      <c r="E332" s="160" t="s">
        <v>460</v>
      </c>
      <c r="F332" s="161" t="s">
        <v>461</v>
      </c>
      <c r="G332" s="162" t="s">
        <v>442</v>
      </c>
      <c r="H332" s="163">
        <v>390.89</v>
      </c>
      <c r="I332" s="164"/>
      <c r="J332" s="165">
        <f>ROUND(I332*H332,2)</f>
        <v>0</v>
      </c>
      <c r="K332" s="161" t="s">
        <v>6</v>
      </c>
      <c r="L332" s="166"/>
      <c r="M332" s="167" t="s">
        <v>6</v>
      </c>
      <c r="N332" s="168" t="s">
        <v>26</v>
      </c>
      <c r="O332" s="27"/>
      <c r="P332" s="117">
        <f>O332*H332</f>
        <v>0</v>
      </c>
      <c r="Q332" s="117">
        <v>0</v>
      </c>
      <c r="R332" s="117">
        <f>Q332*H332</f>
        <v>0</v>
      </c>
      <c r="S332" s="117">
        <v>0</v>
      </c>
      <c r="T332" s="118">
        <f>S332*H332</f>
        <v>0</v>
      </c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R332" s="119" t="s">
        <v>277</v>
      </c>
      <c r="AT332" s="119" t="s">
        <v>102</v>
      </c>
      <c r="AU332" s="119" t="s">
        <v>42</v>
      </c>
      <c r="AY332" s="11" t="s">
        <v>82</v>
      </c>
      <c r="BE332" s="120">
        <f>IF(N332="základní",J332,0)</f>
        <v>0</v>
      </c>
      <c r="BF332" s="120">
        <f>IF(N332="snížená",J332,0)</f>
        <v>0</v>
      </c>
      <c r="BG332" s="120">
        <f>IF(N332="zákl. přenesená",J332,0)</f>
        <v>0</v>
      </c>
      <c r="BH332" s="120">
        <f>IF(N332="sníž. přenesená",J332,0)</f>
        <v>0</v>
      </c>
      <c r="BI332" s="120">
        <f>IF(N332="nulová",J332,0)</f>
        <v>0</v>
      </c>
      <c r="BJ332" s="11" t="s">
        <v>40</v>
      </c>
      <c r="BK332" s="120">
        <f>ROUND(I332*H332,2)</f>
        <v>0</v>
      </c>
      <c r="BL332" s="11" t="s">
        <v>181</v>
      </c>
      <c r="BM332" s="119" t="s">
        <v>462</v>
      </c>
    </row>
    <row r="333" spans="1:65" s="8" customFormat="1" x14ac:dyDescent="0.2">
      <c r="B333" s="126"/>
      <c r="C333" s="127"/>
      <c r="D333" s="128" t="s">
        <v>92</v>
      </c>
      <c r="E333" s="129" t="s">
        <v>6</v>
      </c>
      <c r="F333" s="130" t="s">
        <v>463</v>
      </c>
      <c r="G333" s="127"/>
      <c r="H333" s="131">
        <v>390.89</v>
      </c>
      <c r="I333" s="132"/>
      <c r="J333" s="127"/>
      <c r="K333" s="127"/>
      <c r="L333" s="133"/>
      <c r="M333" s="134"/>
      <c r="N333" s="135"/>
      <c r="O333" s="135"/>
      <c r="P333" s="135"/>
      <c r="Q333" s="135"/>
      <c r="R333" s="135"/>
      <c r="S333" s="135"/>
      <c r="T333" s="136"/>
      <c r="AT333" s="137" t="s">
        <v>92</v>
      </c>
      <c r="AU333" s="137" t="s">
        <v>42</v>
      </c>
      <c r="AV333" s="8" t="s">
        <v>42</v>
      </c>
      <c r="AW333" s="8" t="s">
        <v>18</v>
      </c>
      <c r="AX333" s="8" t="s">
        <v>39</v>
      </c>
      <c r="AY333" s="137" t="s">
        <v>82</v>
      </c>
    </row>
    <row r="334" spans="1:65" s="9" customFormat="1" x14ac:dyDescent="0.2">
      <c r="B334" s="138"/>
      <c r="C334" s="139"/>
      <c r="D334" s="128" t="s">
        <v>92</v>
      </c>
      <c r="E334" s="140" t="s">
        <v>6</v>
      </c>
      <c r="F334" s="141" t="s">
        <v>94</v>
      </c>
      <c r="G334" s="139"/>
      <c r="H334" s="142">
        <v>390.89</v>
      </c>
      <c r="I334" s="143"/>
      <c r="J334" s="139"/>
      <c r="K334" s="139"/>
      <c r="L334" s="144"/>
      <c r="M334" s="145"/>
      <c r="N334" s="146"/>
      <c r="O334" s="146"/>
      <c r="P334" s="146"/>
      <c r="Q334" s="146"/>
      <c r="R334" s="146"/>
      <c r="S334" s="146"/>
      <c r="T334" s="147"/>
      <c r="AT334" s="148" t="s">
        <v>92</v>
      </c>
      <c r="AU334" s="148" t="s">
        <v>42</v>
      </c>
      <c r="AV334" s="9" t="s">
        <v>46</v>
      </c>
      <c r="AW334" s="9" t="s">
        <v>18</v>
      </c>
      <c r="AX334" s="9" t="s">
        <v>40</v>
      </c>
      <c r="AY334" s="148" t="s">
        <v>82</v>
      </c>
    </row>
    <row r="335" spans="1:65" s="2" customFormat="1" ht="24.2" customHeight="1" x14ac:dyDescent="0.2">
      <c r="A335" s="18"/>
      <c r="B335" s="19"/>
      <c r="C335" s="108" t="s">
        <v>464</v>
      </c>
      <c r="D335" s="108" t="s">
        <v>84</v>
      </c>
      <c r="E335" s="109" t="s">
        <v>465</v>
      </c>
      <c r="F335" s="110" t="s">
        <v>466</v>
      </c>
      <c r="G335" s="111" t="s">
        <v>442</v>
      </c>
      <c r="H335" s="112">
        <v>780.81600000000003</v>
      </c>
      <c r="I335" s="113"/>
      <c r="J335" s="114">
        <f>ROUND(I335*H335,2)</f>
        <v>0</v>
      </c>
      <c r="K335" s="110" t="s">
        <v>88</v>
      </c>
      <c r="L335" s="21"/>
      <c r="M335" s="115" t="s">
        <v>6</v>
      </c>
      <c r="N335" s="116" t="s">
        <v>26</v>
      </c>
      <c r="O335" s="27"/>
      <c r="P335" s="117">
        <f>O335*H335</f>
        <v>0</v>
      </c>
      <c r="Q335" s="117">
        <v>5.0000000000000002E-5</v>
      </c>
      <c r="R335" s="117">
        <f>Q335*H335</f>
        <v>3.9040800000000001E-2</v>
      </c>
      <c r="S335" s="117">
        <v>0</v>
      </c>
      <c r="T335" s="118">
        <f>S335*H335</f>
        <v>0</v>
      </c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R335" s="119" t="s">
        <v>181</v>
      </c>
      <c r="AT335" s="119" t="s">
        <v>84</v>
      </c>
      <c r="AU335" s="119" t="s">
        <v>42</v>
      </c>
      <c r="AY335" s="11" t="s">
        <v>82</v>
      </c>
      <c r="BE335" s="120">
        <f>IF(N335="základní",J335,0)</f>
        <v>0</v>
      </c>
      <c r="BF335" s="120">
        <f>IF(N335="snížená",J335,0)</f>
        <v>0</v>
      </c>
      <c r="BG335" s="120">
        <f>IF(N335="zákl. přenesená",J335,0)</f>
        <v>0</v>
      </c>
      <c r="BH335" s="120">
        <f>IF(N335="sníž. přenesená",J335,0)</f>
        <v>0</v>
      </c>
      <c r="BI335" s="120">
        <f>IF(N335="nulová",J335,0)</f>
        <v>0</v>
      </c>
      <c r="BJ335" s="11" t="s">
        <v>40</v>
      </c>
      <c r="BK335" s="120">
        <f>ROUND(I335*H335,2)</f>
        <v>0</v>
      </c>
      <c r="BL335" s="11" t="s">
        <v>181</v>
      </c>
      <c r="BM335" s="119" t="s">
        <v>467</v>
      </c>
    </row>
    <row r="336" spans="1:65" s="2" customFormat="1" x14ac:dyDescent="0.2">
      <c r="A336" s="18"/>
      <c r="B336" s="19"/>
      <c r="C336" s="20"/>
      <c r="D336" s="121" t="s">
        <v>90</v>
      </c>
      <c r="E336" s="20"/>
      <c r="F336" s="122" t="s">
        <v>468</v>
      </c>
      <c r="G336" s="20"/>
      <c r="H336" s="20"/>
      <c r="I336" s="123"/>
      <c r="J336" s="20"/>
      <c r="K336" s="20"/>
      <c r="L336" s="21"/>
      <c r="M336" s="124"/>
      <c r="N336" s="125"/>
      <c r="O336" s="27"/>
      <c r="P336" s="27"/>
      <c r="Q336" s="27"/>
      <c r="R336" s="27"/>
      <c r="S336" s="27"/>
      <c r="T336" s="2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T336" s="11" t="s">
        <v>90</v>
      </c>
      <c r="AU336" s="11" t="s">
        <v>42</v>
      </c>
    </row>
    <row r="337" spans="1:65" s="8" customFormat="1" x14ac:dyDescent="0.2">
      <c r="B337" s="126"/>
      <c r="C337" s="127"/>
      <c r="D337" s="128" t="s">
        <v>92</v>
      </c>
      <c r="E337" s="129" t="s">
        <v>6</v>
      </c>
      <c r="F337" s="130" t="s">
        <v>469</v>
      </c>
      <c r="G337" s="127"/>
      <c r="H337" s="131">
        <v>218.29499999999999</v>
      </c>
      <c r="I337" s="132"/>
      <c r="J337" s="127"/>
      <c r="K337" s="127"/>
      <c r="L337" s="133"/>
      <c r="M337" s="134"/>
      <c r="N337" s="135"/>
      <c r="O337" s="135"/>
      <c r="P337" s="135"/>
      <c r="Q337" s="135"/>
      <c r="R337" s="135"/>
      <c r="S337" s="135"/>
      <c r="T337" s="136"/>
      <c r="AT337" s="137" t="s">
        <v>92</v>
      </c>
      <c r="AU337" s="137" t="s">
        <v>42</v>
      </c>
      <c r="AV337" s="8" t="s">
        <v>42</v>
      </c>
      <c r="AW337" s="8" t="s">
        <v>18</v>
      </c>
      <c r="AX337" s="8" t="s">
        <v>39</v>
      </c>
      <c r="AY337" s="137" t="s">
        <v>82</v>
      </c>
    </row>
    <row r="338" spans="1:65" s="8" customFormat="1" x14ac:dyDescent="0.2">
      <c r="B338" s="126"/>
      <c r="C338" s="127"/>
      <c r="D338" s="128" t="s">
        <v>92</v>
      </c>
      <c r="E338" s="129" t="s">
        <v>6</v>
      </c>
      <c r="F338" s="130" t="s">
        <v>470</v>
      </c>
      <c r="G338" s="127"/>
      <c r="H338" s="131">
        <v>2.625</v>
      </c>
      <c r="I338" s="132"/>
      <c r="J338" s="127"/>
      <c r="K338" s="127"/>
      <c r="L338" s="133"/>
      <c r="M338" s="134"/>
      <c r="N338" s="135"/>
      <c r="O338" s="135"/>
      <c r="P338" s="135"/>
      <c r="Q338" s="135"/>
      <c r="R338" s="135"/>
      <c r="S338" s="135"/>
      <c r="T338" s="136"/>
      <c r="AT338" s="137" t="s">
        <v>92</v>
      </c>
      <c r="AU338" s="137" t="s">
        <v>42</v>
      </c>
      <c r="AV338" s="8" t="s">
        <v>42</v>
      </c>
      <c r="AW338" s="8" t="s">
        <v>18</v>
      </c>
      <c r="AX338" s="8" t="s">
        <v>39</v>
      </c>
      <c r="AY338" s="137" t="s">
        <v>82</v>
      </c>
    </row>
    <row r="339" spans="1:65" s="8" customFormat="1" x14ac:dyDescent="0.2">
      <c r="B339" s="126"/>
      <c r="C339" s="127"/>
      <c r="D339" s="128" t="s">
        <v>92</v>
      </c>
      <c r="E339" s="129" t="s">
        <v>6</v>
      </c>
      <c r="F339" s="130" t="s">
        <v>471</v>
      </c>
      <c r="G339" s="127"/>
      <c r="H339" s="131">
        <v>14.4</v>
      </c>
      <c r="I339" s="132"/>
      <c r="J339" s="127"/>
      <c r="K339" s="127"/>
      <c r="L339" s="133"/>
      <c r="M339" s="134"/>
      <c r="N339" s="135"/>
      <c r="O339" s="135"/>
      <c r="P339" s="135"/>
      <c r="Q339" s="135"/>
      <c r="R339" s="135"/>
      <c r="S339" s="135"/>
      <c r="T339" s="136"/>
      <c r="AT339" s="137" t="s">
        <v>92</v>
      </c>
      <c r="AU339" s="137" t="s">
        <v>42</v>
      </c>
      <c r="AV339" s="8" t="s">
        <v>42</v>
      </c>
      <c r="AW339" s="8" t="s">
        <v>18</v>
      </c>
      <c r="AX339" s="8" t="s">
        <v>39</v>
      </c>
      <c r="AY339" s="137" t="s">
        <v>82</v>
      </c>
    </row>
    <row r="340" spans="1:65" s="8" customFormat="1" x14ac:dyDescent="0.2">
      <c r="B340" s="126"/>
      <c r="C340" s="127"/>
      <c r="D340" s="128" t="s">
        <v>92</v>
      </c>
      <c r="E340" s="129" t="s">
        <v>6</v>
      </c>
      <c r="F340" s="130" t="s">
        <v>472</v>
      </c>
      <c r="G340" s="127"/>
      <c r="H340" s="131">
        <v>525.33600000000001</v>
      </c>
      <c r="I340" s="132"/>
      <c r="J340" s="127"/>
      <c r="K340" s="127"/>
      <c r="L340" s="133"/>
      <c r="M340" s="134"/>
      <c r="N340" s="135"/>
      <c r="O340" s="135"/>
      <c r="P340" s="135"/>
      <c r="Q340" s="135"/>
      <c r="R340" s="135"/>
      <c r="S340" s="135"/>
      <c r="T340" s="136"/>
      <c r="AT340" s="137" t="s">
        <v>92</v>
      </c>
      <c r="AU340" s="137" t="s">
        <v>42</v>
      </c>
      <c r="AV340" s="8" t="s">
        <v>42</v>
      </c>
      <c r="AW340" s="8" t="s">
        <v>18</v>
      </c>
      <c r="AX340" s="8" t="s">
        <v>39</v>
      </c>
      <c r="AY340" s="137" t="s">
        <v>82</v>
      </c>
    </row>
    <row r="341" spans="1:65" s="8" customFormat="1" x14ac:dyDescent="0.2">
      <c r="B341" s="126"/>
      <c r="C341" s="127"/>
      <c r="D341" s="128" t="s">
        <v>92</v>
      </c>
      <c r="E341" s="129" t="s">
        <v>6</v>
      </c>
      <c r="F341" s="130" t="s">
        <v>473</v>
      </c>
      <c r="G341" s="127"/>
      <c r="H341" s="131">
        <v>20.16</v>
      </c>
      <c r="I341" s="132"/>
      <c r="J341" s="127"/>
      <c r="K341" s="127"/>
      <c r="L341" s="133"/>
      <c r="M341" s="134"/>
      <c r="N341" s="135"/>
      <c r="O341" s="135"/>
      <c r="P341" s="135"/>
      <c r="Q341" s="135"/>
      <c r="R341" s="135"/>
      <c r="S341" s="135"/>
      <c r="T341" s="136"/>
      <c r="AT341" s="137" t="s">
        <v>92</v>
      </c>
      <c r="AU341" s="137" t="s">
        <v>42</v>
      </c>
      <c r="AV341" s="8" t="s">
        <v>42</v>
      </c>
      <c r="AW341" s="8" t="s">
        <v>18</v>
      </c>
      <c r="AX341" s="8" t="s">
        <v>39</v>
      </c>
      <c r="AY341" s="137" t="s">
        <v>82</v>
      </c>
    </row>
    <row r="342" spans="1:65" s="9" customFormat="1" x14ac:dyDescent="0.2">
      <c r="B342" s="138"/>
      <c r="C342" s="139"/>
      <c r="D342" s="128" t="s">
        <v>92</v>
      </c>
      <c r="E342" s="140" t="s">
        <v>6</v>
      </c>
      <c r="F342" s="141" t="s">
        <v>94</v>
      </c>
      <c r="G342" s="139"/>
      <c r="H342" s="142">
        <v>780.81600000000003</v>
      </c>
      <c r="I342" s="143"/>
      <c r="J342" s="139"/>
      <c r="K342" s="139"/>
      <c r="L342" s="144"/>
      <c r="M342" s="145"/>
      <c r="N342" s="146"/>
      <c r="O342" s="146"/>
      <c r="P342" s="146"/>
      <c r="Q342" s="146"/>
      <c r="R342" s="146"/>
      <c r="S342" s="146"/>
      <c r="T342" s="147"/>
      <c r="AT342" s="148" t="s">
        <v>92</v>
      </c>
      <c r="AU342" s="148" t="s">
        <v>42</v>
      </c>
      <c r="AV342" s="9" t="s">
        <v>46</v>
      </c>
      <c r="AW342" s="9" t="s">
        <v>18</v>
      </c>
      <c r="AX342" s="9" t="s">
        <v>40</v>
      </c>
      <c r="AY342" s="148" t="s">
        <v>82</v>
      </c>
    </row>
    <row r="343" spans="1:65" s="2" customFormat="1" ht="24.2" customHeight="1" x14ac:dyDescent="0.2">
      <c r="A343" s="18"/>
      <c r="B343" s="19"/>
      <c r="C343" s="159" t="s">
        <v>474</v>
      </c>
      <c r="D343" s="159" t="s">
        <v>102</v>
      </c>
      <c r="E343" s="160" t="s">
        <v>475</v>
      </c>
      <c r="F343" s="161" t="s">
        <v>476</v>
      </c>
      <c r="G343" s="162" t="s">
        <v>442</v>
      </c>
      <c r="H343" s="163">
        <v>843.28099999999995</v>
      </c>
      <c r="I343" s="164"/>
      <c r="J343" s="165">
        <f>ROUND(I343*H343,2)</f>
        <v>0</v>
      </c>
      <c r="K343" s="161" t="s">
        <v>6</v>
      </c>
      <c r="L343" s="166"/>
      <c r="M343" s="167" t="s">
        <v>6</v>
      </c>
      <c r="N343" s="168" t="s">
        <v>26</v>
      </c>
      <c r="O343" s="27"/>
      <c r="P343" s="117">
        <f>O343*H343</f>
        <v>0</v>
      </c>
      <c r="Q343" s="117">
        <v>0</v>
      </c>
      <c r="R343" s="117">
        <f>Q343*H343</f>
        <v>0</v>
      </c>
      <c r="S343" s="117">
        <v>0</v>
      </c>
      <c r="T343" s="118">
        <f>S343*H343</f>
        <v>0</v>
      </c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R343" s="119" t="s">
        <v>277</v>
      </c>
      <c r="AT343" s="119" t="s">
        <v>102</v>
      </c>
      <c r="AU343" s="119" t="s">
        <v>42</v>
      </c>
      <c r="AY343" s="11" t="s">
        <v>82</v>
      </c>
      <c r="BE343" s="120">
        <f>IF(N343="základní",J343,0)</f>
        <v>0</v>
      </c>
      <c r="BF343" s="120">
        <f>IF(N343="snížená",J343,0)</f>
        <v>0</v>
      </c>
      <c r="BG343" s="120">
        <f>IF(N343="zákl. přenesená",J343,0)</f>
        <v>0</v>
      </c>
      <c r="BH343" s="120">
        <f>IF(N343="sníž. přenesená",J343,0)</f>
        <v>0</v>
      </c>
      <c r="BI343" s="120">
        <f>IF(N343="nulová",J343,0)</f>
        <v>0</v>
      </c>
      <c r="BJ343" s="11" t="s">
        <v>40</v>
      </c>
      <c r="BK343" s="120">
        <f>ROUND(I343*H343,2)</f>
        <v>0</v>
      </c>
      <c r="BL343" s="11" t="s">
        <v>181</v>
      </c>
      <c r="BM343" s="119" t="s">
        <v>477</v>
      </c>
    </row>
    <row r="344" spans="1:65" s="8" customFormat="1" x14ac:dyDescent="0.2">
      <c r="B344" s="126"/>
      <c r="C344" s="127"/>
      <c r="D344" s="128" t="s">
        <v>92</v>
      </c>
      <c r="E344" s="129" t="s">
        <v>6</v>
      </c>
      <c r="F344" s="130" t="s">
        <v>478</v>
      </c>
      <c r="G344" s="127"/>
      <c r="H344" s="131">
        <v>843.28099999999995</v>
      </c>
      <c r="I344" s="132"/>
      <c r="J344" s="127"/>
      <c r="K344" s="127"/>
      <c r="L344" s="133"/>
      <c r="M344" s="134"/>
      <c r="N344" s="135"/>
      <c r="O344" s="135"/>
      <c r="P344" s="135"/>
      <c r="Q344" s="135"/>
      <c r="R344" s="135"/>
      <c r="S344" s="135"/>
      <c r="T344" s="136"/>
      <c r="AT344" s="137" t="s">
        <v>92</v>
      </c>
      <c r="AU344" s="137" t="s">
        <v>42</v>
      </c>
      <c r="AV344" s="8" t="s">
        <v>42</v>
      </c>
      <c r="AW344" s="8" t="s">
        <v>18</v>
      </c>
      <c r="AX344" s="8" t="s">
        <v>39</v>
      </c>
      <c r="AY344" s="137" t="s">
        <v>82</v>
      </c>
    </row>
    <row r="345" spans="1:65" s="9" customFormat="1" x14ac:dyDescent="0.2">
      <c r="B345" s="138"/>
      <c r="C345" s="139"/>
      <c r="D345" s="128" t="s">
        <v>92</v>
      </c>
      <c r="E345" s="140" t="s">
        <v>6</v>
      </c>
      <c r="F345" s="141" t="s">
        <v>94</v>
      </c>
      <c r="G345" s="139"/>
      <c r="H345" s="142">
        <v>843.28099999999995</v>
      </c>
      <c r="I345" s="143"/>
      <c r="J345" s="139"/>
      <c r="K345" s="139"/>
      <c r="L345" s="144"/>
      <c r="M345" s="145"/>
      <c r="N345" s="146"/>
      <c r="O345" s="146"/>
      <c r="P345" s="146"/>
      <c r="Q345" s="146"/>
      <c r="R345" s="146"/>
      <c r="S345" s="146"/>
      <c r="T345" s="147"/>
      <c r="AT345" s="148" t="s">
        <v>92</v>
      </c>
      <c r="AU345" s="148" t="s">
        <v>42</v>
      </c>
      <c r="AV345" s="9" t="s">
        <v>46</v>
      </c>
      <c r="AW345" s="9" t="s">
        <v>18</v>
      </c>
      <c r="AX345" s="9" t="s">
        <v>40</v>
      </c>
      <c r="AY345" s="148" t="s">
        <v>82</v>
      </c>
    </row>
    <row r="346" spans="1:65" s="2" customFormat="1" ht="33" customHeight="1" x14ac:dyDescent="0.2">
      <c r="A346" s="18"/>
      <c r="B346" s="19"/>
      <c r="C346" s="108" t="s">
        <v>479</v>
      </c>
      <c r="D346" s="108" t="s">
        <v>84</v>
      </c>
      <c r="E346" s="109" t="s">
        <v>480</v>
      </c>
      <c r="F346" s="110" t="s">
        <v>481</v>
      </c>
      <c r="G346" s="111" t="s">
        <v>252</v>
      </c>
      <c r="H346" s="112">
        <v>1</v>
      </c>
      <c r="I346" s="113"/>
      <c r="J346" s="114">
        <f>ROUND(I346*H346,2)</f>
        <v>0</v>
      </c>
      <c r="K346" s="110" t="s">
        <v>6</v>
      </c>
      <c r="L346" s="21"/>
      <c r="M346" s="115" t="s">
        <v>6</v>
      </c>
      <c r="N346" s="116" t="s">
        <v>26</v>
      </c>
      <c r="O346" s="27"/>
      <c r="P346" s="117">
        <f>O346*H346</f>
        <v>0</v>
      </c>
      <c r="Q346" s="117">
        <v>0</v>
      </c>
      <c r="R346" s="117">
        <f>Q346*H346</f>
        <v>0</v>
      </c>
      <c r="S346" s="117">
        <v>0</v>
      </c>
      <c r="T346" s="118">
        <f>S346*H346</f>
        <v>0</v>
      </c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R346" s="119" t="s">
        <v>181</v>
      </c>
      <c r="AT346" s="119" t="s">
        <v>84</v>
      </c>
      <c r="AU346" s="119" t="s">
        <v>42</v>
      </c>
      <c r="AY346" s="11" t="s">
        <v>82</v>
      </c>
      <c r="BE346" s="120">
        <f>IF(N346="základní",J346,0)</f>
        <v>0</v>
      </c>
      <c r="BF346" s="120">
        <f>IF(N346="snížená",J346,0)</f>
        <v>0</v>
      </c>
      <c r="BG346" s="120">
        <f>IF(N346="zákl. přenesená",J346,0)</f>
        <v>0</v>
      </c>
      <c r="BH346" s="120">
        <f>IF(N346="sníž. přenesená",J346,0)</f>
        <v>0</v>
      </c>
      <c r="BI346" s="120">
        <f>IF(N346="nulová",J346,0)</f>
        <v>0</v>
      </c>
      <c r="BJ346" s="11" t="s">
        <v>40</v>
      </c>
      <c r="BK346" s="120">
        <f>ROUND(I346*H346,2)</f>
        <v>0</v>
      </c>
      <c r="BL346" s="11" t="s">
        <v>181</v>
      </c>
      <c r="BM346" s="119" t="s">
        <v>482</v>
      </c>
    </row>
    <row r="347" spans="1:65" s="2" customFormat="1" ht="37.9" customHeight="1" x14ac:dyDescent="0.2">
      <c r="A347" s="18"/>
      <c r="B347" s="19"/>
      <c r="C347" s="108" t="s">
        <v>483</v>
      </c>
      <c r="D347" s="108" t="s">
        <v>84</v>
      </c>
      <c r="E347" s="109" t="s">
        <v>484</v>
      </c>
      <c r="F347" s="110" t="s">
        <v>485</v>
      </c>
      <c r="G347" s="111" t="s">
        <v>252</v>
      </c>
      <c r="H347" s="112">
        <v>1</v>
      </c>
      <c r="I347" s="113"/>
      <c r="J347" s="114">
        <f>ROUND(I347*H347,2)</f>
        <v>0</v>
      </c>
      <c r="K347" s="110" t="s">
        <v>6</v>
      </c>
      <c r="L347" s="21"/>
      <c r="M347" s="115" t="s">
        <v>6</v>
      </c>
      <c r="N347" s="116" t="s">
        <v>26</v>
      </c>
      <c r="O347" s="27"/>
      <c r="P347" s="117">
        <f>O347*H347</f>
        <v>0</v>
      </c>
      <c r="Q347" s="117">
        <v>0</v>
      </c>
      <c r="R347" s="117">
        <f>Q347*H347</f>
        <v>0</v>
      </c>
      <c r="S347" s="117">
        <v>0</v>
      </c>
      <c r="T347" s="118">
        <f>S347*H347</f>
        <v>0</v>
      </c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R347" s="119" t="s">
        <v>181</v>
      </c>
      <c r="AT347" s="119" t="s">
        <v>84</v>
      </c>
      <c r="AU347" s="119" t="s">
        <v>42</v>
      </c>
      <c r="AY347" s="11" t="s">
        <v>82</v>
      </c>
      <c r="BE347" s="120">
        <f>IF(N347="základní",J347,0)</f>
        <v>0</v>
      </c>
      <c r="BF347" s="120">
        <f>IF(N347="snížená",J347,0)</f>
        <v>0</v>
      </c>
      <c r="BG347" s="120">
        <f>IF(N347="zákl. přenesená",J347,0)</f>
        <v>0</v>
      </c>
      <c r="BH347" s="120">
        <f>IF(N347="sníž. přenesená",J347,0)</f>
        <v>0</v>
      </c>
      <c r="BI347" s="120">
        <f>IF(N347="nulová",J347,0)</f>
        <v>0</v>
      </c>
      <c r="BJ347" s="11" t="s">
        <v>40</v>
      </c>
      <c r="BK347" s="120">
        <f>ROUND(I347*H347,2)</f>
        <v>0</v>
      </c>
      <c r="BL347" s="11" t="s">
        <v>181</v>
      </c>
      <c r="BM347" s="119" t="s">
        <v>486</v>
      </c>
    </row>
    <row r="348" spans="1:65" s="2" customFormat="1" ht="44.25" customHeight="1" x14ac:dyDescent="0.2">
      <c r="A348" s="18"/>
      <c r="B348" s="19"/>
      <c r="C348" s="108" t="s">
        <v>487</v>
      </c>
      <c r="D348" s="108" t="s">
        <v>84</v>
      </c>
      <c r="E348" s="109" t="s">
        <v>488</v>
      </c>
      <c r="F348" s="110" t="s">
        <v>489</v>
      </c>
      <c r="G348" s="111" t="s">
        <v>377</v>
      </c>
      <c r="H348" s="170"/>
      <c r="I348" s="113"/>
      <c r="J348" s="114">
        <f>ROUND(I348*H348,2)</f>
        <v>0</v>
      </c>
      <c r="K348" s="110" t="s">
        <v>88</v>
      </c>
      <c r="L348" s="21"/>
      <c r="M348" s="115" t="s">
        <v>6</v>
      </c>
      <c r="N348" s="116" t="s">
        <v>26</v>
      </c>
      <c r="O348" s="27"/>
      <c r="P348" s="117">
        <f>O348*H348</f>
        <v>0</v>
      </c>
      <c r="Q348" s="117">
        <v>0</v>
      </c>
      <c r="R348" s="117">
        <f>Q348*H348</f>
        <v>0</v>
      </c>
      <c r="S348" s="117">
        <v>0</v>
      </c>
      <c r="T348" s="118">
        <f>S348*H348</f>
        <v>0</v>
      </c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R348" s="119" t="s">
        <v>181</v>
      </c>
      <c r="AT348" s="119" t="s">
        <v>84</v>
      </c>
      <c r="AU348" s="119" t="s">
        <v>42</v>
      </c>
      <c r="AY348" s="11" t="s">
        <v>82</v>
      </c>
      <c r="BE348" s="120">
        <f>IF(N348="základní",J348,0)</f>
        <v>0</v>
      </c>
      <c r="BF348" s="120">
        <f>IF(N348="snížená",J348,0)</f>
        <v>0</v>
      </c>
      <c r="BG348" s="120">
        <f>IF(N348="zákl. přenesená",J348,0)</f>
        <v>0</v>
      </c>
      <c r="BH348" s="120">
        <f>IF(N348="sníž. přenesená",J348,0)</f>
        <v>0</v>
      </c>
      <c r="BI348" s="120">
        <f>IF(N348="nulová",J348,0)</f>
        <v>0</v>
      </c>
      <c r="BJ348" s="11" t="s">
        <v>40</v>
      </c>
      <c r="BK348" s="120">
        <f>ROUND(I348*H348,2)</f>
        <v>0</v>
      </c>
      <c r="BL348" s="11" t="s">
        <v>181</v>
      </c>
      <c r="BM348" s="119" t="s">
        <v>490</v>
      </c>
    </row>
    <row r="349" spans="1:65" s="2" customFormat="1" x14ac:dyDescent="0.2">
      <c r="A349" s="18"/>
      <c r="B349" s="19"/>
      <c r="C349" s="20"/>
      <c r="D349" s="121" t="s">
        <v>90</v>
      </c>
      <c r="E349" s="20"/>
      <c r="F349" s="122" t="s">
        <v>491</v>
      </c>
      <c r="G349" s="20"/>
      <c r="H349" s="20"/>
      <c r="I349" s="123"/>
      <c r="J349" s="20"/>
      <c r="K349" s="20"/>
      <c r="L349" s="21"/>
      <c r="M349" s="124"/>
      <c r="N349" s="125"/>
      <c r="O349" s="27"/>
      <c r="P349" s="27"/>
      <c r="Q349" s="27"/>
      <c r="R349" s="27"/>
      <c r="S349" s="27"/>
      <c r="T349" s="2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T349" s="11" t="s">
        <v>90</v>
      </c>
      <c r="AU349" s="11" t="s">
        <v>42</v>
      </c>
    </row>
    <row r="350" spans="1:65" s="7" customFormat="1" ht="22.9" customHeight="1" x14ac:dyDescent="0.2">
      <c r="B350" s="92"/>
      <c r="C350" s="93"/>
      <c r="D350" s="94" t="s">
        <v>38</v>
      </c>
      <c r="E350" s="106" t="s">
        <v>492</v>
      </c>
      <c r="F350" s="106" t="s">
        <v>493</v>
      </c>
      <c r="G350" s="93"/>
      <c r="H350" s="93"/>
      <c r="I350" s="96"/>
      <c r="J350" s="107">
        <f>BK350</f>
        <v>0</v>
      </c>
      <c r="K350" s="93"/>
      <c r="L350" s="98"/>
      <c r="M350" s="99"/>
      <c r="N350" s="100"/>
      <c r="O350" s="100"/>
      <c r="P350" s="101">
        <f>SUM(P351:P361)</f>
        <v>0</v>
      </c>
      <c r="Q350" s="100"/>
      <c r="R350" s="101">
        <f>SUM(R351:R361)</f>
        <v>2.9774999999999999E-2</v>
      </c>
      <c r="S350" s="100"/>
      <c r="T350" s="102">
        <f>SUM(T351:T361)</f>
        <v>0</v>
      </c>
      <c r="AR350" s="103" t="s">
        <v>42</v>
      </c>
      <c r="AT350" s="104" t="s">
        <v>38</v>
      </c>
      <c r="AU350" s="104" t="s">
        <v>40</v>
      </c>
      <c r="AY350" s="103" t="s">
        <v>82</v>
      </c>
      <c r="BK350" s="105">
        <f>SUM(BK351:BK361)</f>
        <v>0</v>
      </c>
    </row>
    <row r="351" spans="1:65" s="2" customFormat="1" ht="24.2" customHeight="1" x14ac:dyDescent="0.2">
      <c r="A351" s="18"/>
      <c r="B351" s="19"/>
      <c r="C351" s="108" t="s">
        <v>494</v>
      </c>
      <c r="D351" s="108" t="s">
        <v>84</v>
      </c>
      <c r="E351" s="109" t="s">
        <v>495</v>
      </c>
      <c r="F351" s="110" t="s">
        <v>496</v>
      </c>
      <c r="G351" s="111" t="s">
        <v>97</v>
      </c>
      <c r="H351" s="112">
        <v>59.55</v>
      </c>
      <c r="I351" s="113"/>
      <c r="J351" s="114">
        <f>ROUND(I351*H351,2)</f>
        <v>0</v>
      </c>
      <c r="K351" s="110" t="s">
        <v>6</v>
      </c>
      <c r="L351" s="21"/>
      <c r="M351" s="115" t="s">
        <v>6</v>
      </c>
      <c r="N351" s="116" t="s">
        <v>26</v>
      </c>
      <c r="O351" s="27"/>
      <c r="P351" s="117">
        <f>O351*H351</f>
        <v>0</v>
      </c>
      <c r="Q351" s="117">
        <v>0</v>
      </c>
      <c r="R351" s="117">
        <f>Q351*H351</f>
        <v>0</v>
      </c>
      <c r="S351" s="117">
        <v>0</v>
      </c>
      <c r="T351" s="118">
        <f>S351*H351</f>
        <v>0</v>
      </c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R351" s="119" t="s">
        <v>46</v>
      </c>
      <c r="AT351" s="119" t="s">
        <v>84</v>
      </c>
      <c r="AU351" s="119" t="s">
        <v>42</v>
      </c>
      <c r="AY351" s="11" t="s">
        <v>82</v>
      </c>
      <c r="BE351" s="120">
        <f>IF(N351="základní",J351,0)</f>
        <v>0</v>
      </c>
      <c r="BF351" s="120">
        <f>IF(N351="snížená",J351,0)</f>
        <v>0</v>
      </c>
      <c r="BG351" s="120">
        <f>IF(N351="zákl. přenesená",J351,0)</f>
        <v>0</v>
      </c>
      <c r="BH351" s="120">
        <f>IF(N351="sníž. přenesená",J351,0)</f>
        <v>0</v>
      </c>
      <c r="BI351" s="120">
        <f>IF(N351="nulová",J351,0)</f>
        <v>0</v>
      </c>
      <c r="BJ351" s="11" t="s">
        <v>40</v>
      </c>
      <c r="BK351" s="120">
        <f>ROUND(I351*H351,2)</f>
        <v>0</v>
      </c>
      <c r="BL351" s="11" t="s">
        <v>46</v>
      </c>
      <c r="BM351" s="119" t="s">
        <v>497</v>
      </c>
    </row>
    <row r="352" spans="1:65" s="2" customFormat="1" ht="24.2" customHeight="1" x14ac:dyDescent="0.2">
      <c r="A352" s="18"/>
      <c r="B352" s="19"/>
      <c r="C352" s="108" t="s">
        <v>498</v>
      </c>
      <c r="D352" s="108" t="s">
        <v>84</v>
      </c>
      <c r="E352" s="109" t="s">
        <v>499</v>
      </c>
      <c r="F352" s="110" t="s">
        <v>500</v>
      </c>
      <c r="G352" s="111" t="s">
        <v>97</v>
      </c>
      <c r="H352" s="112">
        <v>59.55</v>
      </c>
      <c r="I352" s="113"/>
      <c r="J352" s="114">
        <f>ROUND(I352*H352,2)</f>
        <v>0</v>
      </c>
      <c r="K352" s="110" t="s">
        <v>88</v>
      </c>
      <c r="L352" s="21"/>
      <c r="M352" s="115" t="s">
        <v>6</v>
      </c>
      <c r="N352" s="116" t="s">
        <v>26</v>
      </c>
      <c r="O352" s="27"/>
      <c r="P352" s="117">
        <f>O352*H352</f>
        <v>0</v>
      </c>
      <c r="Q352" s="117">
        <v>2.1000000000000001E-4</v>
      </c>
      <c r="R352" s="117">
        <f>Q352*H352</f>
        <v>1.2505499999999999E-2</v>
      </c>
      <c r="S352" s="117">
        <v>0</v>
      </c>
      <c r="T352" s="118">
        <f>S352*H352</f>
        <v>0</v>
      </c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R352" s="119" t="s">
        <v>46</v>
      </c>
      <c r="AT352" s="119" t="s">
        <v>84</v>
      </c>
      <c r="AU352" s="119" t="s">
        <v>42</v>
      </c>
      <c r="AY352" s="11" t="s">
        <v>82</v>
      </c>
      <c r="BE352" s="120">
        <f>IF(N352="základní",J352,0)</f>
        <v>0</v>
      </c>
      <c r="BF352" s="120">
        <f>IF(N352="snížená",J352,0)</f>
        <v>0</v>
      </c>
      <c r="BG352" s="120">
        <f>IF(N352="zákl. přenesená",J352,0)</f>
        <v>0</v>
      </c>
      <c r="BH352" s="120">
        <f>IF(N352="sníž. přenesená",J352,0)</f>
        <v>0</v>
      </c>
      <c r="BI352" s="120">
        <f>IF(N352="nulová",J352,0)</f>
        <v>0</v>
      </c>
      <c r="BJ352" s="11" t="s">
        <v>40</v>
      </c>
      <c r="BK352" s="120">
        <f>ROUND(I352*H352,2)</f>
        <v>0</v>
      </c>
      <c r="BL352" s="11" t="s">
        <v>46</v>
      </c>
      <c r="BM352" s="119" t="s">
        <v>501</v>
      </c>
    </row>
    <row r="353" spans="1:65" s="2" customFormat="1" x14ac:dyDescent="0.2">
      <c r="A353" s="18"/>
      <c r="B353" s="19"/>
      <c r="C353" s="20"/>
      <c r="D353" s="121" t="s">
        <v>90</v>
      </c>
      <c r="E353" s="20"/>
      <c r="F353" s="122" t="s">
        <v>502</v>
      </c>
      <c r="G353" s="20"/>
      <c r="H353" s="20"/>
      <c r="I353" s="123"/>
      <c r="J353" s="20"/>
      <c r="K353" s="20"/>
      <c r="L353" s="21"/>
      <c r="M353" s="124"/>
      <c r="N353" s="125"/>
      <c r="O353" s="27"/>
      <c r="P353" s="27"/>
      <c r="Q353" s="27"/>
      <c r="R353" s="27"/>
      <c r="S353" s="27"/>
      <c r="T353" s="2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T353" s="11" t="s">
        <v>90</v>
      </c>
      <c r="AU353" s="11" t="s">
        <v>42</v>
      </c>
    </row>
    <row r="354" spans="1:65" s="8" customFormat="1" x14ac:dyDescent="0.2">
      <c r="B354" s="126"/>
      <c r="C354" s="127"/>
      <c r="D354" s="128" t="s">
        <v>92</v>
      </c>
      <c r="E354" s="129" t="s">
        <v>6</v>
      </c>
      <c r="F354" s="130" t="s">
        <v>119</v>
      </c>
      <c r="G354" s="127"/>
      <c r="H354" s="131">
        <v>3.15</v>
      </c>
      <c r="I354" s="132"/>
      <c r="J354" s="127"/>
      <c r="K354" s="127"/>
      <c r="L354" s="133"/>
      <c r="M354" s="134"/>
      <c r="N354" s="135"/>
      <c r="O354" s="135"/>
      <c r="P354" s="135"/>
      <c r="Q354" s="135"/>
      <c r="R354" s="135"/>
      <c r="S354" s="135"/>
      <c r="T354" s="136"/>
      <c r="AT354" s="137" t="s">
        <v>92</v>
      </c>
      <c r="AU354" s="137" t="s">
        <v>42</v>
      </c>
      <c r="AV354" s="8" t="s">
        <v>42</v>
      </c>
      <c r="AW354" s="8" t="s">
        <v>18</v>
      </c>
      <c r="AX354" s="8" t="s">
        <v>39</v>
      </c>
      <c r="AY354" s="137" t="s">
        <v>82</v>
      </c>
    </row>
    <row r="355" spans="1:65" s="8" customFormat="1" x14ac:dyDescent="0.2">
      <c r="B355" s="126"/>
      <c r="C355" s="127"/>
      <c r="D355" s="128" t="s">
        <v>92</v>
      </c>
      <c r="E355" s="129" t="s">
        <v>6</v>
      </c>
      <c r="F355" s="130" t="s">
        <v>141</v>
      </c>
      <c r="G355" s="127"/>
      <c r="H355" s="131">
        <v>2.7</v>
      </c>
      <c r="I355" s="132"/>
      <c r="J355" s="127"/>
      <c r="K355" s="127"/>
      <c r="L355" s="133"/>
      <c r="M355" s="134"/>
      <c r="N355" s="135"/>
      <c r="O355" s="135"/>
      <c r="P355" s="135"/>
      <c r="Q355" s="135"/>
      <c r="R355" s="135"/>
      <c r="S355" s="135"/>
      <c r="T355" s="136"/>
      <c r="AT355" s="137" t="s">
        <v>92</v>
      </c>
      <c r="AU355" s="137" t="s">
        <v>42</v>
      </c>
      <c r="AV355" s="8" t="s">
        <v>42</v>
      </c>
      <c r="AW355" s="8" t="s">
        <v>18</v>
      </c>
      <c r="AX355" s="8" t="s">
        <v>39</v>
      </c>
      <c r="AY355" s="137" t="s">
        <v>82</v>
      </c>
    </row>
    <row r="356" spans="1:65" s="8" customFormat="1" x14ac:dyDescent="0.2">
      <c r="B356" s="126"/>
      <c r="C356" s="127"/>
      <c r="D356" s="128" t="s">
        <v>92</v>
      </c>
      <c r="E356" s="129" t="s">
        <v>6</v>
      </c>
      <c r="F356" s="130" t="s">
        <v>148</v>
      </c>
      <c r="G356" s="127"/>
      <c r="H356" s="131">
        <v>2.7</v>
      </c>
      <c r="I356" s="132"/>
      <c r="J356" s="127"/>
      <c r="K356" s="127"/>
      <c r="L356" s="133"/>
      <c r="M356" s="134"/>
      <c r="N356" s="135"/>
      <c r="O356" s="135"/>
      <c r="P356" s="135"/>
      <c r="Q356" s="135"/>
      <c r="R356" s="135"/>
      <c r="S356" s="135"/>
      <c r="T356" s="136"/>
      <c r="AT356" s="137" t="s">
        <v>92</v>
      </c>
      <c r="AU356" s="137" t="s">
        <v>42</v>
      </c>
      <c r="AV356" s="8" t="s">
        <v>42</v>
      </c>
      <c r="AW356" s="8" t="s">
        <v>18</v>
      </c>
      <c r="AX356" s="8" t="s">
        <v>39</v>
      </c>
      <c r="AY356" s="137" t="s">
        <v>82</v>
      </c>
    </row>
    <row r="357" spans="1:65" s="8" customFormat="1" x14ac:dyDescent="0.2">
      <c r="B357" s="126"/>
      <c r="C357" s="127"/>
      <c r="D357" s="128" t="s">
        <v>92</v>
      </c>
      <c r="E357" s="129" t="s">
        <v>6</v>
      </c>
      <c r="F357" s="130" t="s">
        <v>130</v>
      </c>
      <c r="G357" s="127"/>
      <c r="H357" s="131">
        <v>31</v>
      </c>
      <c r="I357" s="132"/>
      <c r="J357" s="127"/>
      <c r="K357" s="127"/>
      <c r="L357" s="133"/>
      <c r="M357" s="134"/>
      <c r="N357" s="135"/>
      <c r="O357" s="135"/>
      <c r="P357" s="135"/>
      <c r="Q357" s="135"/>
      <c r="R357" s="135"/>
      <c r="S357" s="135"/>
      <c r="T357" s="136"/>
      <c r="AT357" s="137" t="s">
        <v>92</v>
      </c>
      <c r="AU357" s="137" t="s">
        <v>42</v>
      </c>
      <c r="AV357" s="8" t="s">
        <v>42</v>
      </c>
      <c r="AW357" s="8" t="s">
        <v>18</v>
      </c>
      <c r="AX357" s="8" t="s">
        <v>39</v>
      </c>
      <c r="AY357" s="137" t="s">
        <v>82</v>
      </c>
    </row>
    <row r="358" spans="1:65" s="8" customFormat="1" x14ac:dyDescent="0.2">
      <c r="B358" s="126"/>
      <c r="C358" s="127"/>
      <c r="D358" s="128" t="s">
        <v>92</v>
      </c>
      <c r="E358" s="129" t="s">
        <v>6</v>
      </c>
      <c r="F358" s="130" t="s">
        <v>131</v>
      </c>
      <c r="G358" s="127"/>
      <c r="H358" s="131">
        <v>20</v>
      </c>
      <c r="I358" s="132"/>
      <c r="J358" s="127"/>
      <c r="K358" s="127"/>
      <c r="L358" s="133"/>
      <c r="M358" s="134"/>
      <c r="N358" s="135"/>
      <c r="O358" s="135"/>
      <c r="P358" s="135"/>
      <c r="Q358" s="135"/>
      <c r="R358" s="135"/>
      <c r="S358" s="135"/>
      <c r="T358" s="136"/>
      <c r="AT358" s="137" t="s">
        <v>92</v>
      </c>
      <c r="AU358" s="137" t="s">
        <v>42</v>
      </c>
      <c r="AV358" s="8" t="s">
        <v>42</v>
      </c>
      <c r="AW358" s="8" t="s">
        <v>18</v>
      </c>
      <c r="AX358" s="8" t="s">
        <v>39</v>
      </c>
      <c r="AY358" s="137" t="s">
        <v>82</v>
      </c>
    </row>
    <row r="359" spans="1:65" s="9" customFormat="1" x14ac:dyDescent="0.2">
      <c r="B359" s="138"/>
      <c r="C359" s="139"/>
      <c r="D359" s="128" t="s">
        <v>92</v>
      </c>
      <c r="E359" s="140" t="s">
        <v>6</v>
      </c>
      <c r="F359" s="141" t="s">
        <v>94</v>
      </c>
      <c r="G359" s="139"/>
      <c r="H359" s="142">
        <v>59.55</v>
      </c>
      <c r="I359" s="143"/>
      <c r="J359" s="139"/>
      <c r="K359" s="139"/>
      <c r="L359" s="144"/>
      <c r="M359" s="145"/>
      <c r="N359" s="146"/>
      <c r="O359" s="146"/>
      <c r="P359" s="146"/>
      <c r="Q359" s="146"/>
      <c r="R359" s="146"/>
      <c r="S359" s="146"/>
      <c r="T359" s="147"/>
      <c r="AT359" s="148" t="s">
        <v>92</v>
      </c>
      <c r="AU359" s="148" t="s">
        <v>42</v>
      </c>
      <c r="AV359" s="9" t="s">
        <v>46</v>
      </c>
      <c r="AW359" s="9" t="s">
        <v>18</v>
      </c>
      <c r="AX359" s="9" t="s">
        <v>40</v>
      </c>
      <c r="AY359" s="148" t="s">
        <v>82</v>
      </c>
    </row>
    <row r="360" spans="1:65" s="2" customFormat="1" ht="37.9" customHeight="1" x14ac:dyDescent="0.2">
      <c r="A360" s="18"/>
      <c r="B360" s="19"/>
      <c r="C360" s="108" t="s">
        <v>503</v>
      </c>
      <c r="D360" s="108" t="s">
        <v>84</v>
      </c>
      <c r="E360" s="109" t="s">
        <v>504</v>
      </c>
      <c r="F360" s="110" t="s">
        <v>505</v>
      </c>
      <c r="G360" s="111" t="s">
        <v>97</v>
      </c>
      <c r="H360" s="112">
        <v>59.55</v>
      </c>
      <c r="I360" s="113"/>
      <c r="J360" s="114">
        <f>ROUND(I360*H360,2)</f>
        <v>0</v>
      </c>
      <c r="K360" s="110" t="s">
        <v>88</v>
      </c>
      <c r="L360" s="21"/>
      <c r="M360" s="115" t="s">
        <v>6</v>
      </c>
      <c r="N360" s="116" t="s">
        <v>26</v>
      </c>
      <c r="O360" s="27"/>
      <c r="P360" s="117">
        <f>O360*H360</f>
        <v>0</v>
      </c>
      <c r="Q360" s="117">
        <v>2.9E-4</v>
      </c>
      <c r="R360" s="117">
        <f>Q360*H360</f>
        <v>1.72695E-2</v>
      </c>
      <c r="S360" s="117">
        <v>0</v>
      </c>
      <c r="T360" s="118">
        <f>S360*H360</f>
        <v>0</v>
      </c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R360" s="119" t="s">
        <v>46</v>
      </c>
      <c r="AT360" s="119" t="s">
        <v>84</v>
      </c>
      <c r="AU360" s="119" t="s">
        <v>42</v>
      </c>
      <c r="AY360" s="11" t="s">
        <v>82</v>
      </c>
      <c r="BE360" s="120">
        <f>IF(N360="základní",J360,0)</f>
        <v>0</v>
      </c>
      <c r="BF360" s="120">
        <f>IF(N360="snížená",J360,0)</f>
        <v>0</v>
      </c>
      <c r="BG360" s="120">
        <f>IF(N360="zákl. přenesená",J360,0)</f>
        <v>0</v>
      </c>
      <c r="BH360" s="120">
        <f>IF(N360="sníž. přenesená",J360,0)</f>
        <v>0</v>
      </c>
      <c r="BI360" s="120">
        <f>IF(N360="nulová",J360,0)</f>
        <v>0</v>
      </c>
      <c r="BJ360" s="11" t="s">
        <v>40</v>
      </c>
      <c r="BK360" s="120">
        <f>ROUND(I360*H360,2)</f>
        <v>0</v>
      </c>
      <c r="BL360" s="11" t="s">
        <v>46</v>
      </c>
      <c r="BM360" s="119" t="s">
        <v>506</v>
      </c>
    </row>
    <row r="361" spans="1:65" s="2" customFormat="1" x14ac:dyDescent="0.2">
      <c r="A361" s="18"/>
      <c r="B361" s="19"/>
      <c r="C361" s="20"/>
      <c r="D361" s="121" t="s">
        <v>90</v>
      </c>
      <c r="E361" s="20"/>
      <c r="F361" s="122" t="s">
        <v>507</v>
      </c>
      <c r="G361" s="20"/>
      <c r="H361" s="20"/>
      <c r="I361" s="123"/>
      <c r="J361" s="20"/>
      <c r="K361" s="20"/>
      <c r="L361" s="21"/>
      <c r="M361" s="124"/>
      <c r="N361" s="125"/>
      <c r="O361" s="27"/>
      <c r="P361" s="27"/>
      <c r="Q361" s="27"/>
      <c r="R361" s="27"/>
      <c r="S361" s="27"/>
      <c r="T361" s="2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T361" s="11" t="s">
        <v>90</v>
      </c>
      <c r="AU361" s="11" t="s">
        <v>42</v>
      </c>
    </row>
    <row r="362" spans="1:65" s="7" customFormat="1" ht="25.9" customHeight="1" x14ac:dyDescent="0.2">
      <c r="B362" s="92"/>
      <c r="C362" s="93"/>
      <c r="D362" s="94" t="s">
        <v>38</v>
      </c>
      <c r="E362" s="95" t="s">
        <v>102</v>
      </c>
      <c r="F362" s="95" t="s">
        <v>508</v>
      </c>
      <c r="G362" s="93"/>
      <c r="H362" s="93"/>
      <c r="I362" s="96"/>
      <c r="J362" s="97">
        <f>BK362</f>
        <v>0</v>
      </c>
      <c r="K362" s="93"/>
      <c r="L362" s="98"/>
      <c r="M362" s="99"/>
      <c r="N362" s="100"/>
      <c r="O362" s="100"/>
      <c r="P362" s="101">
        <f>P363</f>
        <v>0</v>
      </c>
      <c r="Q362" s="100"/>
      <c r="R362" s="101">
        <f>R363</f>
        <v>0</v>
      </c>
      <c r="S362" s="100"/>
      <c r="T362" s="102">
        <f>T363</f>
        <v>0</v>
      </c>
      <c r="AR362" s="103" t="s">
        <v>44</v>
      </c>
      <c r="AT362" s="104" t="s">
        <v>38</v>
      </c>
      <c r="AU362" s="104" t="s">
        <v>39</v>
      </c>
      <c r="AY362" s="103" t="s">
        <v>82</v>
      </c>
      <c r="BK362" s="105">
        <f>BK363</f>
        <v>0</v>
      </c>
    </row>
    <row r="363" spans="1:65" s="7" customFormat="1" ht="22.9" customHeight="1" x14ac:dyDescent="0.2">
      <c r="B363" s="92"/>
      <c r="C363" s="93"/>
      <c r="D363" s="94" t="s">
        <v>38</v>
      </c>
      <c r="E363" s="106" t="s">
        <v>509</v>
      </c>
      <c r="F363" s="106" t="s">
        <v>510</v>
      </c>
      <c r="G363" s="93"/>
      <c r="H363" s="93"/>
      <c r="I363" s="96"/>
      <c r="J363" s="107">
        <f>BK363</f>
        <v>0</v>
      </c>
      <c r="K363" s="93"/>
      <c r="L363" s="98"/>
      <c r="M363" s="99"/>
      <c r="N363" s="100"/>
      <c r="O363" s="100"/>
      <c r="P363" s="101">
        <f>SUM(P364:P365)</f>
        <v>0</v>
      </c>
      <c r="Q363" s="100"/>
      <c r="R363" s="101">
        <f>SUM(R364:R365)</f>
        <v>0</v>
      </c>
      <c r="S363" s="100"/>
      <c r="T363" s="102">
        <f>SUM(T364:T365)</f>
        <v>0</v>
      </c>
      <c r="AR363" s="103" t="s">
        <v>44</v>
      </c>
      <c r="AT363" s="104" t="s">
        <v>38</v>
      </c>
      <c r="AU363" s="104" t="s">
        <v>40</v>
      </c>
      <c r="AY363" s="103" t="s">
        <v>82</v>
      </c>
      <c r="BK363" s="105">
        <f>SUM(BK364:BK365)</f>
        <v>0</v>
      </c>
    </row>
    <row r="364" spans="1:65" s="2" customFormat="1" ht="16.5" customHeight="1" x14ac:dyDescent="0.2">
      <c r="A364" s="18"/>
      <c r="B364" s="19"/>
      <c r="C364" s="108" t="s">
        <v>511</v>
      </c>
      <c r="D364" s="108" t="s">
        <v>84</v>
      </c>
      <c r="E364" s="109" t="s">
        <v>512</v>
      </c>
      <c r="F364" s="110" t="s">
        <v>513</v>
      </c>
      <c r="G364" s="111" t="s">
        <v>112</v>
      </c>
      <c r="H364" s="112">
        <v>1</v>
      </c>
      <c r="I364" s="113"/>
      <c r="J364" s="114">
        <f>ROUND(I364*H364,2)</f>
        <v>0</v>
      </c>
      <c r="K364" s="110" t="s">
        <v>6</v>
      </c>
      <c r="L364" s="21"/>
      <c r="M364" s="115" t="s">
        <v>6</v>
      </c>
      <c r="N364" s="116" t="s">
        <v>26</v>
      </c>
      <c r="O364" s="27"/>
      <c r="P364" s="117">
        <f>O364*H364</f>
        <v>0</v>
      </c>
      <c r="Q364" s="117">
        <v>0</v>
      </c>
      <c r="R364" s="117">
        <f>Q364*H364</f>
        <v>0</v>
      </c>
      <c r="S364" s="117">
        <v>0</v>
      </c>
      <c r="T364" s="118">
        <f>S364*H364</f>
        <v>0</v>
      </c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R364" s="119" t="s">
        <v>474</v>
      </c>
      <c r="AT364" s="119" t="s">
        <v>84</v>
      </c>
      <c r="AU364" s="119" t="s">
        <v>42</v>
      </c>
      <c r="AY364" s="11" t="s">
        <v>82</v>
      </c>
      <c r="BE364" s="120">
        <f>IF(N364="základní",J364,0)</f>
        <v>0</v>
      </c>
      <c r="BF364" s="120">
        <f>IF(N364="snížená",J364,0)</f>
        <v>0</v>
      </c>
      <c r="BG364" s="120">
        <f>IF(N364="zákl. přenesená",J364,0)</f>
        <v>0</v>
      </c>
      <c r="BH364" s="120">
        <f>IF(N364="sníž. přenesená",J364,0)</f>
        <v>0</v>
      </c>
      <c r="BI364" s="120">
        <f>IF(N364="nulová",J364,0)</f>
        <v>0</v>
      </c>
      <c r="BJ364" s="11" t="s">
        <v>40</v>
      </c>
      <c r="BK364" s="120">
        <f>ROUND(I364*H364,2)</f>
        <v>0</v>
      </c>
      <c r="BL364" s="11" t="s">
        <v>474</v>
      </c>
      <c r="BM364" s="119" t="s">
        <v>514</v>
      </c>
    </row>
    <row r="365" spans="1:65" s="2" customFormat="1" ht="21.75" customHeight="1" x14ac:dyDescent="0.2">
      <c r="A365" s="18"/>
      <c r="B365" s="19"/>
      <c r="C365" s="108" t="s">
        <v>515</v>
      </c>
      <c r="D365" s="108" t="s">
        <v>84</v>
      </c>
      <c r="E365" s="109" t="s">
        <v>516</v>
      </c>
      <c r="F365" s="110" t="s">
        <v>517</v>
      </c>
      <c r="G365" s="111" t="s">
        <v>112</v>
      </c>
      <c r="H365" s="112">
        <v>1</v>
      </c>
      <c r="I365" s="113"/>
      <c r="J365" s="114">
        <f>ROUND(I365*H365,2)</f>
        <v>0</v>
      </c>
      <c r="K365" s="110" t="s">
        <v>6</v>
      </c>
      <c r="L365" s="21"/>
      <c r="M365" s="171" t="s">
        <v>6</v>
      </c>
      <c r="N365" s="172" t="s">
        <v>26</v>
      </c>
      <c r="O365" s="173"/>
      <c r="P365" s="174">
        <f>O365*H365</f>
        <v>0</v>
      </c>
      <c r="Q365" s="174">
        <v>0</v>
      </c>
      <c r="R365" s="174">
        <f>Q365*H365</f>
        <v>0</v>
      </c>
      <c r="S365" s="174">
        <v>0</v>
      </c>
      <c r="T365" s="175">
        <f>S365*H365</f>
        <v>0</v>
      </c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R365" s="119" t="s">
        <v>474</v>
      </c>
      <c r="AT365" s="119" t="s">
        <v>84</v>
      </c>
      <c r="AU365" s="119" t="s">
        <v>42</v>
      </c>
      <c r="AY365" s="11" t="s">
        <v>82</v>
      </c>
      <c r="BE365" s="120">
        <f>IF(N365="základní",J365,0)</f>
        <v>0</v>
      </c>
      <c r="BF365" s="120">
        <f>IF(N365="snížená",J365,0)</f>
        <v>0</v>
      </c>
      <c r="BG365" s="120">
        <f>IF(N365="zákl. přenesená",J365,0)</f>
        <v>0</v>
      </c>
      <c r="BH365" s="120">
        <f>IF(N365="sníž. přenesená",J365,0)</f>
        <v>0</v>
      </c>
      <c r="BI365" s="120">
        <f>IF(N365="nulová",J365,0)</f>
        <v>0</v>
      </c>
      <c r="BJ365" s="11" t="s">
        <v>40</v>
      </c>
      <c r="BK365" s="120">
        <f>ROUND(I365*H365,2)</f>
        <v>0</v>
      </c>
      <c r="BL365" s="11" t="s">
        <v>474</v>
      </c>
      <c r="BM365" s="119" t="s">
        <v>518</v>
      </c>
    </row>
    <row r="366" spans="1:65" s="2" customFormat="1" ht="6.95" customHeight="1" x14ac:dyDescent="0.2">
      <c r="A366" s="18"/>
      <c r="B366" s="22"/>
      <c r="C366" s="23"/>
      <c r="D366" s="23"/>
      <c r="E366" s="23"/>
      <c r="F366" s="23"/>
      <c r="G366" s="23"/>
      <c r="H366" s="23"/>
      <c r="I366" s="23"/>
      <c r="J366" s="23"/>
      <c r="K366" s="23"/>
      <c r="L366" s="21"/>
      <c r="M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</sheetData>
  <sheetProtection algorithmName="SHA-512" hashValue="a03aikzPJu++T9x5pM+3Uay6MHkrnQ0OlBGmowVFhUkj8t3qxIvszqxMd4Jx/OFMXyG/ylWak3Q1DqJdQ6aoiw==" saltValue="S1yT74CjrWKZFGPp+qJwTJUHuSP0LTWap2Dpi7w134HnT2MgTlayxGRVTj8XMTAT8ZbMp2PGOvg39UCLvZuqeA==" spinCount="100000" sheet="1" objects="1" scenarios="1" formatColumns="0" formatRows="0" autoFilter="0"/>
  <autoFilter ref="C91:K365" xr:uid="{00000000-0009-0000-0000-000001000000}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xr:uid="{00000000-0004-0000-0100-000000000000}"/>
    <hyperlink ref="F100" r:id="rId2" xr:uid="{00000000-0004-0000-0100-000001000000}"/>
    <hyperlink ref="F111" r:id="rId3" xr:uid="{00000000-0004-0000-0100-000002000000}"/>
    <hyperlink ref="F117" r:id="rId4" xr:uid="{00000000-0004-0000-0100-000003000000}"/>
    <hyperlink ref="F125" r:id="rId5" xr:uid="{00000000-0004-0000-0100-000004000000}"/>
    <hyperlink ref="F131" r:id="rId6" xr:uid="{00000000-0004-0000-0100-000005000000}"/>
    <hyperlink ref="F136" r:id="rId7" xr:uid="{00000000-0004-0000-0100-000006000000}"/>
    <hyperlink ref="F141" r:id="rId8" xr:uid="{00000000-0004-0000-0100-000007000000}"/>
    <hyperlink ref="F150" r:id="rId9" xr:uid="{00000000-0004-0000-0100-000008000000}"/>
    <hyperlink ref="F154" r:id="rId10" xr:uid="{00000000-0004-0000-0100-000009000000}"/>
    <hyperlink ref="F158" r:id="rId11" xr:uid="{00000000-0004-0000-0100-00000A000000}"/>
    <hyperlink ref="F160" r:id="rId12" xr:uid="{00000000-0004-0000-0100-00000B000000}"/>
    <hyperlink ref="F162" r:id="rId13" xr:uid="{00000000-0004-0000-0100-00000C000000}"/>
    <hyperlink ref="F166" r:id="rId14" xr:uid="{00000000-0004-0000-0100-00000D000000}"/>
    <hyperlink ref="F171" r:id="rId15" xr:uid="{00000000-0004-0000-0100-00000E000000}"/>
    <hyperlink ref="F176" r:id="rId16" xr:uid="{00000000-0004-0000-0100-00000F000000}"/>
    <hyperlink ref="F180" r:id="rId17" xr:uid="{00000000-0004-0000-0100-000010000000}"/>
    <hyperlink ref="F190" r:id="rId18" xr:uid="{00000000-0004-0000-0100-000011000000}"/>
    <hyperlink ref="F194" r:id="rId19" xr:uid="{00000000-0004-0000-0100-000012000000}"/>
    <hyperlink ref="F199" r:id="rId20" xr:uid="{00000000-0004-0000-0100-000013000000}"/>
    <hyperlink ref="F204" r:id="rId21" xr:uid="{00000000-0004-0000-0100-000014000000}"/>
    <hyperlink ref="F208" r:id="rId22" xr:uid="{00000000-0004-0000-0100-000015000000}"/>
    <hyperlink ref="F212" r:id="rId23" xr:uid="{00000000-0004-0000-0100-000016000000}"/>
    <hyperlink ref="F214" r:id="rId24" xr:uid="{00000000-0004-0000-0100-000017000000}"/>
    <hyperlink ref="F216" r:id="rId25" xr:uid="{00000000-0004-0000-0100-000018000000}"/>
    <hyperlink ref="F220" r:id="rId26" xr:uid="{00000000-0004-0000-0100-000019000000}"/>
    <hyperlink ref="F224" r:id="rId27" xr:uid="{00000000-0004-0000-0100-00001A000000}"/>
    <hyperlink ref="F228" r:id="rId28" xr:uid="{00000000-0004-0000-0100-00001B000000}"/>
    <hyperlink ref="F232" r:id="rId29" xr:uid="{00000000-0004-0000-0100-00001C000000}"/>
    <hyperlink ref="F236" r:id="rId30" xr:uid="{00000000-0004-0000-0100-00001D000000}"/>
    <hyperlink ref="F240" r:id="rId31" xr:uid="{00000000-0004-0000-0100-00001E000000}"/>
    <hyperlink ref="F244" r:id="rId32" xr:uid="{00000000-0004-0000-0100-00001F000000}"/>
    <hyperlink ref="F250" r:id="rId33" xr:uid="{00000000-0004-0000-0100-000020000000}"/>
    <hyperlink ref="F252" r:id="rId34" xr:uid="{00000000-0004-0000-0100-000021000000}"/>
    <hyperlink ref="F254" r:id="rId35" xr:uid="{00000000-0004-0000-0100-000022000000}"/>
    <hyperlink ref="F256" r:id="rId36" xr:uid="{00000000-0004-0000-0100-000023000000}"/>
    <hyperlink ref="F260" r:id="rId37" xr:uid="{00000000-0004-0000-0100-000024000000}"/>
    <hyperlink ref="F265" r:id="rId38" xr:uid="{00000000-0004-0000-0100-000025000000}"/>
    <hyperlink ref="F271" r:id="rId39" xr:uid="{00000000-0004-0000-0100-000026000000}"/>
    <hyperlink ref="F275" r:id="rId40" xr:uid="{00000000-0004-0000-0100-000027000000}"/>
    <hyperlink ref="F283" r:id="rId41" xr:uid="{00000000-0004-0000-0100-000028000000}"/>
    <hyperlink ref="F286" r:id="rId42" xr:uid="{00000000-0004-0000-0100-000029000000}"/>
    <hyperlink ref="F293" r:id="rId43" xr:uid="{00000000-0004-0000-0100-00002A000000}"/>
    <hyperlink ref="F298" r:id="rId44" xr:uid="{00000000-0004-0000-0100-00002B000000}"/>
    <hyperlink ref="F301" r:id="rId45" xr:uid="{00000000-0004-0000-0100-00002C000000}"/>
    <hyperlink ref="F306" r:id="rId46" xr:uid="{00000000-0004-0000-0100-00002D000000}"/>
    <hyperlink ref="F310" r:id="rId47" xr:uid="{00000000-0004-0000-0100-00002E000000}"/>
    <hyperlink ref="F314" r:id="rId48" xr:uid="{00000000-0004-0000-0100-00002F000000}"/>
    <hyperlink ref="F316" r:id="rId49" xr:uid="{00000000-0004-0000-0100-000030000000}"/>
    <hyperlink ref="F318" r:id="rId50" xr:uid="{00000000-0004-0000-0100-000031000000}"/>
    <hyperlink ref="F320" r:id="rId51" xr:uid="{00000000-0004-0000-0100-000032000000}"/>
    <hyperlink ref="F328" r:id="rId52" xr:uid="{00000000-0004-0000-0100-000033000000}"/>
    <hyperlink ref="F336" r:id="rId53" xr:uid="{00000000-0004-0000-0100-000034000000}"/>
    <hyperlink ref="F349" r:id="rId54" xr:uid="{00000000-0004-0000-0100-000035000000}"/>
    <hyperlink ref="F353" r:id="rId55" xr:uid="{00000000-0004-0000-0100-000036000000}"/>
    <hyperlink ref="F361" r:id="rId56" xr:uid="{00000000-0004-0000-0100-00003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4"/>
  <sheetViews>
    <sheetView showGridLines="0" topLeftCell="A199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1" t="s">
        <v>43</v>
      </c>
    </row>
    <row r="3" spans="1:46" s="1" customFormat="1" ht="6.95" hidden="1" customHeight="1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1" t="s">
        <v>42</v>
      </c>
    </row>
    <row r="4" spans="1:46" s="1" customFormat="1" ht="24.95" hidden="1" customHeight="1" x14ac:dyDescent="0.2">
      <c r="B4" s="12"/>
      <c r="D4" s="38" t="s">
        <v>47</v>
      </c>
      <c r="L4" s="12"/>
      <c r="M4" s="39" t="s">
        <v>3</v>
      </c>
      <c r="AT4" s="11" t="s">
        <v>0</v>
      </c>
    </row>
    <row r="5" spans="1:46" s="1" customFormat="1" ht="6.95" hidden="1" customHeight="1" x14ac:dyDescent="0.2">
      <c r="B5" s="12"/>
      <c r="L5" s="12"/>
    </row>
    <row r="6" spans="1:46" s="1" customFormat="1" ht="12" hidden="1" customHeight="1" x14ac:dyDescent="0.2">
      <c r="B6" s="12"/>
      <c r="D6" s="40" t="s">
        <v>4</v>
      </c>
      <c r="L6" s="12"/>
    </row>
    <row r="7" spans="1:46" s="1" customFormat="1" ht="16.5" hidden="1" customHeight="1" x14ac:dyDescent="0.2">
      <c r="B7" s="12"/>
      <c r="E7" s="287" t="e">
        <f>#REF!</f>
        <v>#REF!</v>
      </c>
      <c r="F7" s="288"/>
      <c r="G7" s="288"/>
      <c r="H7" s="288"/>
      <c r="L7" s="12"/>
    </row>
    <row r="8" spans="1:46" s="2" customFormat="1" ht="12" hidden="1" customHeight="1" x14ac:dyDescent="0.2">
      <c r="A8" s="18"/>
      <c r="B8" s="21"/>
      <c r="C8" s="18"/>
      <c r="D8" s="40" t="s">
        <v>48</v>
      </c>
      <c r="E8" s="18"/>
      <c r="F8" s="18"/>
      <c r="G8" s="18"/>
      <c r="H8" s="18"/>
      <c r="I8" s="18"/>
      <c r="J8" s="18"/>
      <c r="K8" s="18"/>
      <c r="L8" s="4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6" s="2" customFormat="1" ht="16.5" hidden="1" customHeight="1" x14ac:dyDescent="0.2">
      <c r="A9" s="18"/>
      <c r="B9" s="21"/>
      <c r="C9" s="18"/>
      <c r="D9" s="18"/>
      <c r="E9" s="289" t="s">
        <v>519</v>
      </c>
      <c r="F9" s="290"/>
      <c r="G9" s="290"/>
      <c r="H9" s="290"/>
      <c r="I9" s="18"/>
      <c r="J9" s="18"/>
      <c r="K9" s="18"/>
      <c r="L9" s="4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2" customFormat="1" hidden="1" x14ac:dyDescent="0.2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4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2" customFormat="1" ht="12" hidden="1" customHeight="1" x14ac:dyDescent="0.2">
      <c r="A11" s="18"/>
      <c r="B11" s="21"/>
      <c r="C11" s="18"/>
      <c r="D11" s="40" t="s">
        <v>5</v>
      </c>
      <c r="E11" s="18"/>
      <c r="F11" s="42" t="s">
        <v>6</v>
      </c>
      <c r="G11" s="18"/>
      <c r="H11" s="18"/>
      <c r="I11" s="40" t="s">
        <v>7</v>
      </c>
      <c r="J11" s="42" t="s">
        <v>6</v>
      </c>
      <c r="K11" s="18"/>
      <c r="L11" s="4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2" customFormat="1" ht="12" hidden="1" customHeight="1" x14ac:dyDescent="0.2">
      <c r="A12" s="18"/>
      <c r="B12" s="21"/>
      <c r="C12" s="18"/>
      <c r="D12" s="40" t="s">
        <v>8</v>
      </c>
      <c r="E12" s="18"/>
      <c r="F12" s="42" t="s">
        <v>9</v>
      </c>
      <c r="G12" s="18"/>
      <c r="H12" s="18"/>
      <c r="I12" s="40" t="s">
        <v>10</v>
      </c>
      <c r="J12" s="43" t="e">
        <f>#REF!</f>
        <v>#REF!</v>
      </c>
      <c r="K12" s="18"/>
      <c r="L12" s="4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2" customFormat="1" ht="10.9" hidden="1" customHeight="1" x14ac:dyDescent="0.2">
      <c r="A13" s="18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4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2" customFormat="1" ht="12" hidden="1" customHeight="1" x14ac:dyDescent="0.2">
      <c r="A14" s="18"/>
      <c r="B14" s="21"/>
      <c r="C14" s="18"/>
      <c r="D14" s="40" t="s">
        <v>11</v>
      </c>
      <c r="E14" s="18"/>
      <c r="F14" s="18"/>
      <c r="G14" s="18"/>
      <c r="H14" s="18"/>
      <c r="I14" s="40" t="s">
        <v>12</v>
      </c>
      <c r="J14" s="42" t="s">
        <v>6</v>
      </c>
      <c r="K14" s="18"/>
      <c r="L14" s="4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2" customFormat="1" ht="18" hidden="1" customHeight="1" x14ac:dyDescent="0.2">
      <c r="A15" s="18"/>
      <c r="B15" s="21"/>
      <c r="C15" s="18"/>
      <c r="D15" s="18"/>
      <c r="E15" s="42" t="s">
        <v>13</v>
      </c>
      <c r="F15" s="18"/>
      <c r="G15" s="18"/>
      <c r="H15" s="18"/>
      <c r="I15" s="40" t="s">
        <v>14</v>
      </c>
      <c r="J15" s="42" t="s">
        <v>6</v>
      </c>
      <c r="K15" s="18"/>
      <c r="L15" s="4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2" customFormat="1" ht="6.95" hidden="1" customHeight="1" x14ac:dyDescent="0.2">
      <c r="A16" s="18"/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4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hidden="1" customHeight="1" x14ac:dyDescent="0.2">
      <c r="A17" s="18"/>
      <c r="B17" s="21"/>
      <c r="C17" s="18"/>
      <c r="D17" s="40" t="s">
        <v>15</v>
      </c>
      <c r="E17" s="18"/>
      <c r="F17" s="18"/>
      <c r="G17" s="18"/>
      <c r="H17" s="18"/>
      <c r="I17" s="40" t="s">
        <v>12</v>
      </c>
      <c r="J17" s="16" t="e">
        <f>#REF!</f>
        <v>#REF!</v>
      </c>
      <c r="K17" s="18"/>
      <c r="L17" s="4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hidden="1" customHeight="1" x14ac:dyDescent="0.2">
      <c r="A18" s="18"/>
      <c r="B18" s="21"/>
      <c r="C18" s="18"/>
      <c r="D18" s="18"/>
      <c r="E18" s="291" t="e">
        <f>#REF!</f>
        <v>#REF!</v>
      </c>
      <c r="F18" s="292"/>
      <c r="G18" s="292"/>
      <c r="H18" s="292"/>
      <c r="I18" s="40" t="s">
        <v>14</v>
      </c>
      <c r="J18" s="16" t="e">
        <f>#REF!</f>
        <v>#REF!</v>
      </c>
      <c r="K18" s="18"/>
      <c r="L18" s="4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hidden="1" customHeight="1" x14ac:dyDescent="0.2">
      <c r="A19" s="18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4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hidden="1" customHeight="1" x14ac:dyDescent="0.2">
      <c r="A20" s="18"/>
      <c r="B20" s="21"/>
      <c r="C20" s="18"/>
      <c r="D20" s="40" t="s">
        <v>16</v>
      </c>
      <c r="E20" s="18"/>
      <c r="F20" s="18"/>
      <c r="G20" s="18"/>
      <c r="H20" s="18"/>
      <c r="I20" s="40" t="s">
        <v>12</v>
      </c>
      <c r="J20" s="42" t="s">
        <v>6</v>
      </c>
      <c r="K20" s="18"/>
      <c r="L20" s="4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hidden="1" customHeight="1" x14ac:dyDescent="0.2">
      <c r="A21" s="18"/>
      <c r="B21" s="21"/>
      <c r="C21" s="18"/>
      <c r="D21" s="18"/>
      <c r="E21" s="42" t="s">
        <v>17</v>
      </c>
      <c r="F21" s="18"/>
      <c r="G21" s="18"/>
      <c r="H21" s="18"/>
      <c r="I21" s="40" t="s">
        <v>14</v>
      </c>
      <c r="J21" s="42" t="s">
        <v>6</v>
      </c>
      <c r="K21" s="18"/>
      <c r="L21" s="4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hidden="1" customHeight="1" x14ac:dyDescent="0.2">
      <c r="A22" s="18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4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hidden="1" customHeight="1" x14ac:dyDescent="0.2">
      <c r="A23" s="18"/>
      <c r="B23" s="21"/>
      <c r="C23" s="18"/>
      <c r="D23" s="40" t="s">
        <v>19</v>
      </c>
      <c r="E23" s="18"/>
      <c r="F23" s="18"/>
      <c r="G23" s="18"/>
      <c r="H23" s="18"/>
      <c r="I23" s="40" t="s">
        <v>12</v>
      </c>
      <c r="J23" s="42" t="e">
        <f>IF(#REF!="","",#REF!)</f>
        <v>#REF!</v>
      </c>
      <c r="K23" s="18"/>
      <c r="L23" s="4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hidden="1" customHeight="1" x14ac:dyDescent="0.2">
      <c r="A24" s="18"/>
      <c r="B24" s="21"/>
      <c r="C24" s="18"/>
      <c r="D24" s="18"/>
      <c r="E24" s="42" t="e">
        <f>IF(#REF!="","",#REF!)</f>
        <v>#REF!</v>
      </c>
      <c r="F24" s="18"/>
      <c r="G24" s="18"/>
      <c r="H24" s="18"/>
      <c r="I24" s="40" t="s">
        <v>14</v>
      </c>
      <c r="J24" s="42" t="e">
        <f>IF(#REF!="","",#REF!)</f>
        <v>#REF!</v>
      </c>
      <c r="K24" s="18"/>
      <c r="L24" s="4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hidden="1" customHeight="1" x14ac:dyDescent="0.2">
      <c r="A25" s="18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4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hidden="1" customHeight="1" x14ac:dyDescent="0.2">
      <c r="A26" s="18"/>
      <c r="B26" s="21"/>
      <c r="C26" s="18"/>
      <c r="D26" s="40" t="s">
        <v>20</v>
      </c>
      <c r="E26" s="18"/>
      <c r="F26" s="18"/>
      <c r="G26" s="18"/>
      <c r="H26" s="18"/>
      <c r="I26" s="18"/>
      <c r="J26" s="18"/>
      <c r="K26" s="18"/>
      <c r="L26" s="4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hidden="1" customHeight="1" x14ac:dyDescent="0.2">
      <c r="A27" s="44"/>
      <c r="B27" s="45"/>
      <c r="C27" s="44"/>
      <c r="D27" s="44"/>
      <c r="E27" s="293" t="s">
        <v>6</v>
      </c>
      <c r="F27" s="293"/>
      <c r="G27" s="293"/>
      <c r="H27" s="293"/>
      <c r="I27" s="44"/>
      <c r="J27" s="44"/>
      <c r="K27" s="44"/>
      <c r="L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5" hidden="1" customHeight="1" x14ac:dyDescent="0.2">
      <c r="A28" s="18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hidden="1" customHeight="1" x14ac:dyDescent="0.2">
      <c r="A29" s="18"/>
      <c r="B29" s="21"/>
      <c r="C29" s="18"/>
      <c r="D29" s="47"/>
      <c r="E29" s="47"/>
      <c r="F29" s="47"/>
      <c r="G29" s="47"/>
      <c r="H29" s="47"/>
      <c r="I29" s="47"/>
      <c r="J29" s="47"/>
      <c r="K29" s="47"/>
      <c r="L29" s="4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hidden="1" customHeight="1" x14ac:dyDescent="0.2">
      <c r="A30" s="18"/>
      <c r="B30" s="21"/>
      <c r="C30" s="18"/>
      <c r="D30" s="48" t="s">
        <v>21</v>
      </c>
      <c r="E30" s="18"/>
      <c r="F30" s="18"/>
      <c r="G30" s="18"/>
      <c r="H30" s="18"/>
      <c r="I30" s="18"/>
      <c r="J30" s="49">
        <f>ROUND(J87, 2)</f>
        <v>0</v>
      </c>
      <c r="K30" s="18"/>
      <c r="L30" s="4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hidden="1" customHeight="1" x14ac:dyDescent="0.2">
      <c r="A31" s="18"/>
      <c r="B31" s="21"/>
      <c r="C31" s="18"/>
      <c r="D31" s="47"/>
      <c r="E31" s="47"/>
      <c r="F31" s="47"/>
      <c r="G31" s="47"/>
      <c r="H31" s="47"/>
      <c r="I31" s="47"/>
      <c r="J31" s="47"/>
      <c r="K31" s="47"/>
      <c r="L31" s="4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hidden="1" customHeight="1" x14ac:dyDescent="0.2">
      <c r="A32" s="18"/>
      <c r="B32" s="21"/>
      <c r="C32" s="18"/>
      <c r="D32" s="18"/>
      <c r="E32" s="18"/>
      <c r="F32" s="50" t="s">
        <v>23</v>
      </c>
      <c r="G32" s="18"/>
      <c r="H32" s="18"/>
      <c r="I32" s="50" t="s">
        <v>22</v>
      </c>
      <c r="J32" s="50" t="s">
        <v>24</v>
      </c>
      <c r="K32" s="18"/>
      <c r="L32" s="4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hidden="1" customHeight="1" x14ac:dyDescent="0.2">
      <c r="A33" s="18"/>
      <c r="B33" s="21"/>
      <c r="C33" s="18"/>
      <c r="D33" s="51" t="s">
        <v>25</v>
      </c>
      <c r="E33" s="40" t="s">
        <v>26</v>
      </c>
      <c r="F33" s="52">
        <f>ROUND((SUM(BE87:BE253)),  2)</f>
        <v>0</v>
      </c>
      <c r="G33" s="18"/>
      <c r="H33" s="18"/>
      <c r="I33" s="53">
        <v>0.21</v>
      </c>
      <c r="J33" s="52">
        <f>ROUND(((SUM(BE87:BE253))*I33),  2)</f>
        <v>0</v>
      </c>
      <c r="K33" s="18"/>
      <c r="L33" s="4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hidden="1" customHeight="1" x14ac:dyDescent="0.2">
      <c r="A34" s="18"/>
      <c r="B34" s="21"/>
      <c r="C34" s="18"/>
      <c r="D34" s="18"/>
      <c r="E34" s="40" t="s">
        <v>27</v>
      </c>
      <c r="F34" s="52">
        <f>ROUND((SUM(BF87:BF253)),  2)</f>
        <v>0</v>
      </c>
      <c r="G34" s="18"/>
      <c r="H34" s="18"/>
      <c r="I34" s="53">
        <v>0.15</v>
      </c>
      <c r="J34" s="52">
        <f>ROUND(((SUM(BF87:BF253))*I34),  2)</f>
        <v>0</v>
      </c>
      <c r="K34" s="18"/>
      <c r="L34" s="4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hidden="1" customHeight="1" x14ac:dyDescent="0.2">
      <c r="A35" s="18"/>
      <c r="B35" s="21"/>
      <c r="C35" s="18"/>
      <c r="D35" s="18"/>
      <c r="E35" s="40" t="s">
        <v>28</v>
      </c>
      <c r="F35" s="52">
        <f>ROUND((SUM(BG87:BG253)),  2)</f>
        <v>0</v>
      </c>
      <c r="G35" s="18"/>
      <c r="H35" s="18"/>
      <c r="I35" s="53">
        <v>0.21</v>
      </c>
      <c r="J35" s="52">
        <f>0</f>
        <v>0</v>
      </c>
      <c r="K35" s="18"/>
      <c r="L35" s="4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hidden="1" customHeight="1" x14ac:dyDescent="0.2">
      <c r="A36" s="18"/>
      <c r="B36" s="21"/>
      <c r="C36" s="18"/>
      <c r="D36" s="18"/>
      <c r="E36" s="40" t="s">
        <v>29</v>
      </c>
      <c r="F36" s="52">
        <f>ROUND((SUM(BH87:BH253)),  2)</f>
        <v>0</v>
      </c>
      <c r="G36" s="18"/>
      <c r="H36" s="18"/>
      <c r="I36" s="53">
        <v>0.15</v>
      </c>
      <c r="J36" s="52">
        <f>0</f>
        <v>0</v>
      </c>
      <c r="K36" s="18"/>
      <c r="L36" s="4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hidden="1" customHeight="1" x14ac:dyDescent="0.2">
      <c r="A37" s="18"/>
      <c r="B37" s="21"/>
      <c r="C37" s="18"/>
      <c r="D37" s="18"/>
      <c r="E37" s="40" t="s">
        <v>30</v>
      </c>
      <c r="F37" s="52">
        <f>ROUND((SUM(BI87:BI253)),  2)</f>
        <v>0</v>
      </c>
      <c r="G37" s="18"/>
      <c r="H37" s="18"/>
      <c r="I37" s="53">
        <v>0</v>
      </c>
      <c r="J37" s="52">
        <f>0</f>
        <v>0</v>
      </c>
      <c r="K37" s="18"/>
      <c r="L37" s="4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hidden="1" customHeight="1" x14ac:dyDescent="0.2">
      <c r="A38" s="18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hidden="1" customHeight="1" x14ac:dyDescent="0.2">
      <c r="A39" s="18"/>
      <c r="B39" s="21"/>
      <c r="C39" s="54"/>
      <c r="D39" s="55" t="s">
        <v>31</v>
      </c>
      <c r="E39" s="56"/>
      <c r="F39" s="56"/>
      <c r="G39" s="57" t="s">
        <v>32</v>
      </c>
      <c r="H39" s="58" t="s">
        <v>33</v>
      </c>
      <c r="I39" s="56"/>
      <c r="J39" s="59">
        <f>SUM(J30:J37)</f>
        <v>0</v>
      </c>
      <c r="K39" s="60"/>
      <c r="L39" s="4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hidden="1" customHeight="1" x14ac:dyDescent="0.2">
      <c r="A40" s="18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4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idden="1" x14ac:dyDescent="0.2"/>
    <row r="42" spans="1:31" hidden="1" x14ac:dyDescent="0.2"/>
    <row r="43" spans="1:31" hidden="1" x14ac:dyDescent="0.2"/>
    <row r="44" spans="1:31" s="2" customFormat="1" ht="6.95" customHeight="1" x14ac:dyDescent="0.2">
      <c r="A44" s="18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4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24.95" customHeight="1" x14ac:dyDescent="0.2">
      <c r="A45" s="18"/>
      <c r="B45" s="19"/>
      <c r="C45" s="13" t="s">
        <v>50</v>
      </c>
      <c r="D45" s="20"/>
      <c r="E45" s="20"/>
      <c r="F45" s="20"/>
      <c r="G45" s="20"/>
      <c r="H45" s="20"/>
      <c r="I45" s="20"/>
      <c r="J45" s="20"/>
      <c r="K45" s="20"/>
      <c r="L45" s="4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5" customHeight="1" x14ac:dyDescent="0.2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4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2" customFormat="1" ht="12" customHeight="1" x14ac:dyDescent="0.2">
      <c r="A47" s="18"/>
      <c r="B47" s="19"/>
      <c r="C47" s="15" t="s">
        <v>4</v>
      </c>
      <c r="D47" s="20"/>
      <c r="E47" s="20"/>
      <c r="F47" s="20"/>
      <c r="G47" s="20"/>
      <c r="H47" s="20"/>
      <c r="I47" s="20"/>
      <c r="J47" s="20"/>
      <c r="K47" s="20"/>
      <c r="L47" s="4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2" customFormat="1" ht="16.5" customHeight="1" x14ac:dyDescent="0.2">
      <c r="A48" s="18"/>
      <c r="B48" s="19"/>
      <c r="C48" s="20"/>
      <c r="D48" s="20"/>
      <c r="E48" s="284" t="e">
        <f>E7</f>
        <v>#REF!</v>
      </c>
      <c r="F48" s="285"/>
      <c r="G48" s="285"/>
      <c r="H48" s="285"/>
      <c r="I48" s="20"/>
      <c r="J48" s="20"/>
      <c r="K48" s="20"/>
      <c r="L48" s="4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47" s="2" customFormat="1" ht="12" customHeight="1" x14ac:dyDescent="0.2">
      <c r="A49" s="18"/>
      <c r="B49" s="19"/>
      <c r="C49" s="15" t="s">
        <v>48</v>
      </c>
      <c r="D49" s="20"/>
      <c r="E49" s="20"/>
      <c r="F49" s="20"/>
      <c r="G49" s="20"/>
      <c r="H49" s="20"/>
      <c r="I49" s="20"/>
      <c r="J49" s="20"/>
      <c r="K49" s="20"/>
      <c r="L49" s="4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47" s="2" customFormat="1" ht="16.5" customHeight="1" x14ac:dyDescent="0.2">
      <c r="A50" s="18"/>
      <c r="B50" s="19"/>
      <c r="C50" s="20"/>
      <c r="D50" s="20"/>
      <c r="E50" s="282" t="str">
        <f>E9</f>
        <v>2 - Zpevněná plocha</v>
      </c>
      <c r="F50" s="283"/>
      <c r="G50" s="283"/>
      <c r="H50" s="283"/>
      <c r="I50" s="20"/>
      <c r="J50" s="20"/>
      <c r="K50" s="20"/>
      <c r="L50" s="4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47" s="2" customFormat="1" ht="6.95" customHeight="1" x14ac:dyDescent="0.2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4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47" s="2" customFormat="1" ht="12" customHeight="1" x14ac:dyDescent="0.2">
      <c r="A52" s="18"/>
      <c r="B52" s="19"/>
      <c r="C52" s="15" t="s">
        <v>8</v>
      </c>
      <c r="D52" s="20"/>
      <c r="E52" s="20"/>
      <c r="F52" s="14" t="str">
        <f>F12</f>
        <v xml:space="preserve"> </v>
      </c>
      <c r="G52" s="20"/>
      <c r="H52" s="20"/>
      <c r="I52" s="15" t="s">
        <v>10</v>
      </c>
      <c r="J52" s="26" t="e">
        <f>IF(J12="","",J12)</f>
        <v>#REF!</v>
      </c>
      <c r="K52" s="20"/>
      <c r="L52" s="4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47" s="2" customFormat="1" ht="6.95" customHeight="1" x14ac:dyDescent="0.2">
      <c r="A53" s="18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4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47" s="2" customFormat="1" ht="25.7" customHeight="1" x14ac:dyDescent="0.2">
      <c r="A54" s="18"/>
      <c r="B54" s="19"/>
      <c r="C54" s="15" t="s">
        <v>11</v>
      </c>
      <c r="D54" s="20"/>
      <c r="E54" s="20"/>
      <c r="F54" s="14" t="str">
        <f>E15</f>
        <v>VOP CZ s.p.</v>
      </c>
      <c r="G54" s="20"/>
      <c r="H54" s="20"/>
      <c r="I54" s="15" t="s">
        <v>16</v>
      </c>
      <c r="J54" s="17" t="str">
        <f>E21</f>
        <v>Uniprojekt, projekční kancelář</v>
      </c>
      <c r="K54" s="20"/>
      <c r="L54" s="4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47" s="2" customFormat="1" ht="15.2" customHeight="1" x14ac:dyDescent="0.2">
      <c r="A55" s="18"/>
      <c r="B55" s="19"/>
      <c r="C55" s="15" t="s">
        <v>15</v>
      </c>
      <c r="D55" s="20"/>
      <c r="E55" s="20"/>
      <c r="F55" s="14" t="e">
        <f>IF(E18="","",E18)</f>
        <v>#REF!</v>
      </c>
      <c r="G55" s="20"/>
      <c r="H55" s="20"/>
      <c r="I55" s="15" t="s">
        <v>19</v>
      </c>
      <c r="J55" s="17" t="e">
        <f>E24</f>
        <v>#REF!</v>
      </c>
      <c r="K55" s="20"/>
      <c r="L55" s="4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47" s="2" customFormat="1" ht="10.35" customHeight="1" x14ac:dyDescent="0.2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4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47" s="2" customFormat="1" ht="29.25" customHeight="1" x14ac:dyDescent="0.2">
      <c r="A57" s="18"/>
      <c r="B57" s="19"/>
      <c r="C57" s="65" t="s">
        <v>51</v>
      </c>
      <c r="D57" s="66"/>
      <c r="E57" s="66"/>
      <c r="F57" s="66"/>
      <c r="G57" s="66"/>
      <c r="H57" s="66"/>
      <c r="I57" s="66"/>
      <c r="J57" s="67" t="s">
        <v>52</v>
      </c>
      <c r="K57" s="66"/>
      <c r="L57" s="4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47" s="2" customFormat="1" ht="10.35" customHeight="1" x14ac:dyDescent="0.2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4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47" s="2" customFormat="1" ht="22.9" customHeight="1" x14ac:dyDescent="0.2">
      <c r="A59" s="18"/>
      <c r="B59" s="19"/>
      <c r="C59" s="68" t="s">
        <v>37</v>
      </c>
      <c r="D59" s="20"/>
      <c r="E59" s="20"/>
      <c r="F59" s="20"/>
      <c r="G59" s="20"/>
      <c r="H59" s="20"/>
      <c r="I59" s="20"/>
      <c r="J59" s="35">
        <f>J87</f>
        <v>0</v>
      </c>
      <c r="K59" s="20"/>
      <c r="L59" s="4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U59" s="11" t="s">
        <v>53</v>
      </c>
    </row>
    <row r="60" spans="1:47" s="4" customFormat="1" ht="24.95" customHeight="1" x14ac:dyDescent="0.2">
      <c r="B60" s="69"/>
      <c r="C60" s="70"/>
      <c r="D60" s="71" t="s">
        <v>54</v>
      </c>
      <c r="E60" s="72"/>
      <c r="F60" s="72"/>
      <c r="G60" s="72"/>
      <c r="H60" s="72"/>
      <c r="I60" s="72"/>
      <c r="J60" s="73">
        <f>J88</f>
        <v>0</v>
      </c>
      <c r="K60" s="70"/>
      <c r="L60" s="74"/>
    </row>
    <row r="61" spans="1:47" s="5" customFormat="1" ht="19.899999999999999" customHeight="1" x14ac:dyDescent="0.2">
      <c r="B61" s="75"/>
      <c r="C61" s="76"/>
      <c r="D61" s="77" t="s">
        <v>520</v>
      </c>
      <c r="E61" s="78"/>
      <c r="F61" s="78"/>
      <c r="G61" s="78"/>
      <c r="H61" s="78"/>
      <c r="I61" s="78"/>
      <c r="J61" s="79">
        <f>J89</f>
        <v>0</v>
      </c>
      <c r="K61" s="76"/>
      <c r="L61" s="80"/>
    </row>
    <row r="62" spans="1:47" s="5" customFormat="1" ht="19.899999999999999" customHeight="1" x14ac:dyDescent="0.2">
      <c r="B62" s="75"/>
      <c r="C62" s="76"/>
      <c r="D62" s="77" t="s">
        <v>521</v>
      </c>
      <c r="E62" s="78"/>
      <c r="F62" s="78"/>
      <c r="G62" s="78"/>
      <c r="H62" s="78"/>
      <c r="I62" s="78"/>
      <c r="J62" s="79">
        <f>J170</f>
        <v>0</v>
      </c>
      <c r="K62" s="76"/>
      <c r="L62" s="80"/>
    </row>
    <row r="63" spans="1:47" s="5" customFormat="1" ht="19.899999999999999" customHeight="1" x14ac:dyDescent="0.2">
      <c r="B63" s="75"/>
      <c r="C63" s="76"/>
      <c r="D63" s="77" t="s">
        <v>522</v>
      </c>
      <c r="E63" s="78"/>
      <c r="F63" s="78"/>
      <c r="G63" s="78"/>
      <c r="H63" s="78"/>
      <c r="I63" s="78"/>
      <c r="J63" s="79">
        <f>J175</f>
        <v>0</v>
      </c>
      <c r="K63" s="76"/>
      <c r="L63" s="80"/>
    </row>
    <row r="64" spans="1:47" s="5" customFormat="1" ht="19.899999999999999" customHeight="1" x14ac:dyDescent="0.2">
      <c r="B64" s="75"/>
      <c r="C64" s="76"/>
      <c r="D64" s="77" t="s">
        <v>523</v>
      </c>
      <c r="E64" s="78"/>
      <c r="F64" s="78"/>
      <c r="G64" s="78"/>
      <c r="H64" s="78"/>
      <c r="I64" s="78"/>
      <c r="J64" s="79">
        <f>J199</f>
        <v>0</v>
      </c>
      <c r="K64" s="76"/>
      <c r="L64" s="80"/>
    </row>
    <row r="65" spans="1:31" s="5" customFormat="1" ht="19.899999999999999" customHeight="1" x14ac:dyDescent="0.2">
      <c r="B65" s="75"/>
      <c r="C65" s="76"/>
      <c r="D65" s="77" t="s">
        <v>57</v>
      </c>
      <c r="E65" s="78"/>
      <c r="F65" s="78"/>
      <c r="G65" s="78"/>
      <c r="H65" s="78"/>
      <c r="I65" s="78"/>
      <c r="J65" s="79">
        <f>J208</f>
        <v>0</v>
      </c>
      <c r="K65" s="76"/>
      <c r="L65" s="80"/>
    </row>
    <row r="66" spans="1:31" s="5" customFormat="1" ht="19.899999999999999" customHeight="1" x14ac:dyDescent="0.2">
      <c r="B66" s="75"/>
      <c r="C66" s="76"/>
      <c r="D66" s="77" t="s">
        <v>58</v>
      </c>
      <c r="E66" s="78"/>
      <c r="F66" s="78"/>
      <c r="G66" s="78"/>
      <c r="H66" s="78"/>
      <c r="I66" s="78"/>
      <c r="J66" s="79">
        <f>J235</f>
        <v>0</v>
      </c>
      <c r="K66" s="76"/>
      <c r="L66" s="80"/>
    </row>
    <row r="67" spans="1:31" s="5" customFormat="1" ht="19.899999999999999" customHeight="1" x14ac:dyDescent="0.2">
      <c r="B67" s="75"/>
      <c r="C67" s="76"/>
      <c r="D67" s="77" t="s">
        <v>59</v>
      </c>
      <c r="E67" s="78"/>
      <c r="F67" s="78"/>
      <c r="G67" s="78"/>
      <c r="H67" s="78"/>
      <c r="I67" s="78"/>
      <c r="J67" s="79">
        <f>J251</f>
        <v>0</v>
      </c>
      <c r="K67" s="76"/>
      <c r="L67" s="80"/>
    </row>
    <row r="68" spans="1:31" s="2" customFormat="1" ht="21.75" customHeight="1" x14ac:dyDescent="0.2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41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s="2" customFormat="1" ht="6.95" customHeight="1" x14ac:dyDescent="0.2">
      <c r="A69" s="18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41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3" spans="1:31" s="2" customFormat="1" ht="6.95" customHeight="1" x14ac:dyDescent="0.2">
      <c r="A73" s="18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41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s="2" customFormat="1" ht="24.95" customHeight="1" x14ac:dyDescent="0.2">
      <c r="A74" s="18"/>
      <c r="B74" s="19"/>
      <c r="C74" s="13" t="s">
        <v>67</v>
      </c>
      <c r="D74" s="20"/>
      <c r="E74" s="20"/>
      <c r="F74" s="20"/>
      <c r="G74" s="20"/>
      <c r="H74" s="20"/>
      <c r="I74" s="20"/>
      <c r="J74" s="20"/>
      <c r="K74" s="20"/>
      <c r="L74" s="41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s="2" customFormat="1" ht="6.95" customHeight="1" x14ac:dyDescent="0.2">
      <c r="A75" s="18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41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s="2" customFormat="1" ht="12" customHeight="1" x14ac:dyDescent="0.2">
      <c r="A76" s="18"/>
      <c r="B76" s="19"/>
      <c r="C76" s="15" t="s">
        <v>4</v>
      </c>
      <c r="D76" s="20"/>
      <c r="E76" s="20"/>
      <c r="F76" s="20"/>
      <c r="G76" s="20"/>
      <c r="H76" s="20"/>
      <c r="I76" s="20"/>
      <c r="J76" s="20"/>
      <c r="K76" s="20"/>
      <c r="L76" s="4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" customFormat="1" ht="16.5" customHeight="1" x14ac:dyDescent="0.2">
      <c r="A77" s="18"/>
      <c r="B77" s="19"/>
      <c r="C77" s="20"/>
      <c r="D77" s="20"/>
      <c r="E77" s="284" t="e">
        <f>E7</f>
        <v>#REF!</v>
      </c>
      <c r="F77" s="285"/>
      <c r="G77" s="285"/>
      <c r="H77" s="285"/>
      <c r="I77" s="20"/>
      <c r="J77" s="20"/>
      <c r="K77" s="20"/>
      <c r="L77" s="4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s="2" customFormat="1" ht="12" customHeight="1" x14ac:dyDescent="0.2">
      <c r="A78" s="18"/>
      <c r="B78" s="19"/>
      <c r="C78" s="15" t="s">
        <v>48</v>
      </c>
      <c r="D78" s="20"/>
      <c r="E78" s="20"/>
      <c r="F78" s="20"/>
      <c r="G78" s="20"/>
      <c r="H78" s="20"/>
      <c r="I78" s="20"/>
      <c r="J78" s="20"/>
      <c r="K78" s="20"/>
      <c r="L78" s="4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s="2" customFormat="1" ht="16.5" customHeight="1" x14ac:dyDescent="0.2">
      <c r="A79" s="18"/>
      <c r="B79" s="19"/>
      <c r="C79" s="20"/>
      <c r="D79" s="20"/>
      <c r="E79" s="282" t="str">
        <f>E9</f>
        <v>2 - Zpevněná plocha</v>
      </c>
      <c r="F79" s="283"/>
      <c r="G79" s="283"/>
      <c r="H79" s="283"/>
      <c r="I79" s="20"/>
      <c r="J79" s="20"/>
      <c r="K79" s="20"/>
      <c r="L79" s="4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s="2" customFormat="1" ht="6.95" customHeight="1" x14ac:dyDescent="0.2">
      <c r="A80" s="18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4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65" s="2" customFormat="1" ht="12" customHeight="1" x14ac:dyDescent="0.2">
      <c r="A81" s="18"/>
      <c r="B81" s="19"/>
      <c r="C81" s="15" t="s">
        <v>8</v>
      </c>
      <c r="D81" s="20"/>
      <c r="E81" s="20"/>
      <c r="F81" s="14" t="str">
        <f>F12</f>
        <v xml:space="preserve"> </v>
      </c>
      <c r="G81" s="20"/>
      <c r="H81" s="20"/>
      <c r="I81" s="15" t="s">
        <v>10</v>
      </c>
      <c r="J81" s="26" t="e">
        <f>IF(J12="","",J12)</f>
        <v>#REF!</v>
      </c>
      <c r="K81" s="20"/>
      <c r="L81" s="4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65" s="2" customFormat="1" ht="6.95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4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65" s="2" customFormat="1" ht="25.7" customHeight="1" x14ac:dyDescent="0.2">
      <c r="A83" s="18"/>
      <c r="B83" s="19"/>
      <c r="C83" s="15" t="s">
        <v>11</v>
      </c>
      <c r="D83" s="20"/>
      <c r="E83" s="20"/>
      <c r="F83" s="14" t="str">
        <f>E15</f>
        <v>VOP CZ s.p.</v>
      </c>
      <c r="G83" s="20"/>
      <c r="H83" s="20"/>
      <c r="I83" s="15" t="s">
        <v>16</v>
      </c>
      <c r="J83" s="17" t="str">
        <f>E21</f>
        <v>Uniprojekt, projekční kancelář</v>
      </c>
      <c r="K83" s="20"/>
      <c r="L83" s="4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65" s="2" customFormat="1" ht="15.2" customHeight="1" x14ac:dyDescent="0.2">
      <c r="A84" s="18"/>
      <c r="B84" s="19"/>
      <c r="C84" s="15" t="s">
        <v>15</v>
      </c>
      <c r="D84" s="20"/>
      <c r="E84" s="20"/>
      <c r="F84" s="14" t="e">
        <f>IF(E18="","",E18)</f>
        <v>#REF!</v>
      </c>
      <c r="G84" s="20"/>
      <c r="H84" s="20"/>
      <c r="I84" s="15" t="s">
        <v>19</v>
      </c>
      <c r="J84" s="17" t="e">
        <f>E24</f>
        <v>#REF!</v>
      </c>
      <c r="K84" s="20"/>
      <c r="L84" s="4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65" s="2" customFormat="1" ht="10.35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4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65" s="6" customFormat="1" ht="29.25" customHeight="1" x14ac:dyDescent="0.2">
      <c r="A86" s="81"/>
      <c r="B86" s="82"/>
      <c r="C86" s="83" t="s">
        <v>68</v>
      </c>
      <c r="D86" s="84" t="s">
        <v>36</v>
      </c>
      <c r="E86" s="84" t="s">
        <v>34</v>
      </c>
      <c r="F86" s="84" t="s">
        <v>35</v>
      </c>
      <c r="G86" s="84" t="s">
        <v>69</v>
      </c>
      <c r="H86" s="84" t="s">
        <v>70</v>
      </c>
      <c r="I86" s="84" t="s">
        <v>71</v>
      </c>
      <c r="J86" s="84" t="s">
        <v>52</v>
      </c>
      <c r="K86" s="85" t="s">
        <v>72</v>
      </c>
      <c r="L86" s="86"/>
      <c r="M86" s="29" t="s">
        <v>6</v>
      </c>
      <c r="N86" s="30" t="s">
        <v>25</v>
      </c>
      <c r="O86" s="30" t="s">
        <v>73</v>
      </c>
      <c r="P86" s="30" t="s">
        <v>74</v>
      </c>
      <c r="Q86" s="30" t="s">
        <v>75</v>
      </c>
      <c r="R86" s="30" t="s">
        <v>76</v>
      </c>
      <c r="S86" s="30" t="s">
        <v>77</v>
      </c>
      <c r="T86" s="31" t="s">
        <v>78</v>
      </c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</row>
    <row r="87" spans="1:65" s="2" customFormat="1" ht="22.9" customHeight="1" x14ac:dyDescent="0.25">
      <c r="A87" s="18"/>
      <c r="B87" s="19"/>
      <c r="C87" s="34" t="s">
        <v>79</v>
      </c>
      <c r="D87" s="20"/>
      <c r="E87" s="20"/>
      <c r="F87" s="20"/>
      <c r="G87" s="20"/>
      <c r="H87" s="20"/>
      <c r="I87" s="20"/>
      <c r="J87" s="87">
        <f>BK87</f>
        <v>0</v>
      </c>
      <c r="K87" s="20"/>
      <c r="L87" s="21"/>
      <c r="M87" s="32"/>
      <c r="N87" s="88"/>
      <c r="O87" s="33"/>
      <c r="P87" s="89">
        <f>P88</f>
        <v>0</v>
      </c>
      <c r="Q87" s="33"/>
      <c r="R87" s="89">
        <f>R88</f>
        <v>108.43589240000001</v>
      </c>
      <c r="S87" s="33"/>
      <c r="T87" s="90">
        <f>T88</f>
        <v>5.6134000000000004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T87" s="11" t="s">
        <v>38</v>
      </c>
      <c r="AU87" s="11" t="s">
        <v>53</v>
      </c>
      <c r="BK87" s="91">
        <f>BK88</f>
        <v>0</v>
      </c>
    </row>
    <row r="88" spans="1:65" s="7" customFormat="1" ht="25.9" customHeight="1" x14ac:dyDescent="0.2">
      <c r="B88" s="92"/>
      <c r="C88" s="93"/>
      <c r="D88" s="94" t="s">
        <v>38</v>
      </c>
      <c r="E88" s="95" t="s">
        <v>80</v>
      </c>
      <c r="F88" s="95" t="s">
        <v>81</v>
      </c>
      <c r="G88" s="93"/>
      <c r="H88" s="93"/>
      <c r="I88" s="96"/>
      <c r="J88" s="97">
        <f>BK88</f>
        <v>0</v>
      </c>
      <c r="K88" s="93"/>
      <c r="L88" s="98"/>
      <c r="M88" s="99"/>
      <c r="N88" s="100"/>
      <c r="O88" s="100"/>
      <c r="P88" s="101">
        <f>P89+P170+P175+P199+P208+P235+P251</f>
        <v>0</v>
      </c>
      <c r="Q88" s="100"/>
      <c r="R88" s="101">
        <f>R89+R170+R175+R199+R208+R235+R251</f>
        <v>108.43589240000001</v>
      </c>
      <c r="S88" s="100"/>
      <c r="T88" s="102">
        <f>T89+T170+T175+T199+T208+T235+T251</f>
        <v>5.6134000000000004</v>
      </c>
      <c r="AR88" s="103" t="s">
        <v>40</v>
      </c>
      <c r="AT88" s="104" t="s">
        <v>38</v>
      </c>
      <c r="AU88" s="104" t="s">
        <v>39</v>
      </c>
      <c r="AY88" s="103" t="s">
        <v>82</v>
      </c>
      <c r="BK88" s="105">
        <f>BK89+BK170+BK175+BK199+BK208+BK235+BK251</f>
        <v>0</v>
      </c>
    </row>
    <row r="89" spans="1:65" s="7" customFormat="1" ht="22.9" customHeight="1" x14ac:dyDescent="0.2">
      <c r="B89" s="92"/>
      <c r="C89" s="93"/>
      <c r="D89" s="94" t="s">
        <v>38</v>
      </c>
      <c r="E89" s="106" t="s">
        <v>40</v>
      </c>
      <c r="F89" s="106" t="s">
        <v>524</v>
      </c>
      <c r="G89" s="93"/>
      <c r="H89" s="93"/>
      <c r="I89" s="96"/>
      <c r="J89" s="107">
        <f>BK89</f>
        <v>0</v>
      </c>
      <c r="K89" s="93"/>
      <c r="L89" s="98"/>
      <c r="M89" s="99"/>
      <c r="N89" s="100"/>
      <c r="O89" s="100"/>
      <c r="P89" s="101">
        <f>SUM(P90:P169)</f>
        <v>0</v>
      </c>
      <c r="Q89" s="100"/>
      <c r="R89" s="101">
        <f>SUM(R90:R169)</f>
        <v>8.400719999999998</v>
      </c>
      <c r="S89" s="100"/>
      <c r="T89" s="102">
        <f>SUM(T90:T169)</f>
        <v>5.6134000000000004</v>
      </c>
      <c r="AR89" s="103" t="s">
        <v>40</v>
      </c>
      <c r="AT89" s="104" t="s">
        <v>38</v>
      </c>
      <c r="AU89" s="104" t="s">
        <v>40</v>
      </c>
      <c r="AY89" s="103" t="s">
        <v>82</v>
      </c>
      <c r="BK89" s="105">
        <f>SUM(BK90:BK169)</f>
        <v>0</v>
      </c>
    </row>
    <row r="90" spans="1:65" s="2" customFormat="1" ht="66.75" customHeight="1" x14ac:dyDescent="0.2">
      <c r="A90" s="18"/>
      <c r="B90" s="19"/>
      <c r="C90" s="108" t="s">
        <v>40</v>
      </c>
      <c r="D90" s="108" t="s">
        <v>84</v>
      </c>
      <c r="E90" s="109" t="s">
        <v>525</v>
      </c>
      <c r="F90" s="110" t="s">
        <v>526</v>
      </c>
      <c r="G90" s="111" t="s">
        <v>97</v>
      </c>
      <c r="H90" s="112">
        <v>3.9</v>
      </c>
      <c r="I90" s="113"/>
      <c r="J90" s="114">
        <f>ROUND(I90*H90,2)</f>
        <v>0</v>
      </c>
      <c r="K90" s="110" t="s">
        <v>88</v>
      </c>
      <c r="L90" s="21"/>
      <c r="M90" s="115" t="s">
        <v>6</v>
      </c>
      <c r="N90" s="116" t="s">
        <v>26</v>
      </c>
      <c r="O90" s="27"/>
      <c r="P90" s="117">
        <f>O90*H90</f>
        <v>0</v>
      </c>
      <c r="Q90" s="117">
        <v>0</v>
      </c>
      <c r="R90" s="117">
        <f>Q90*H90</f>
        <v>0</v>
      </c>
      <c r="S90" s="117">
        <v>0.44</v>
      </c>
      <c r="T90" s="118">
        <f>S90*H90</f>
        <v>1.716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R90" s="119" t="s">
        <v>46</v>
      </c>
      <c r="AT90" s="119" t="s">
        <v>84</v>
      </c>
      <c r="AU90" s="119" t="s">
        <v>42</v>
      </c>
      <c r="AY90" s="11" t="s">
        <v>82</v>
      </c>
      <c r="BE90" s="120">
        <f>IF(N90="základní",J90,0)</f>
        <v>0</v>
      </c>
      <c r="BF90" s="120">
        <f>IF(N90="snížená",J90,0)</f>
        <v>0</v>
      </c>
      <c r="BG90" s="120">
        <f>IF(N90="zákl. přenesená",J90,0)</f>
        <v>0</v>
      </c>
      <c r="BH90" s="120">
        <f>IF(N90="sníž. přenesená",J90,0)</f>
        <v>0</v>
      </c>
      <c r="BI90" s="120">
        <f>IF(N90="nulová",J90,0)</f>
        <v>0</v>
      </c>
      <c r="BJ90" s="11" t="s">
        <v>40</v>
      </c>
      <c r="BK90" s="120">
        <f>ROUND(I90*H90,2)</f>
        <v>0</v>
      </c>
      <c r="BL90" s="11" t="s">
        <v>46</v>
      </c>
      <c r="BM90" s="119" t="s">
        <v>527</v>
      </c>
    </row>
    <row r="91" spans="1:65" s="2" customFormat="1" x14ac:dyDescent="0.2">
      <c r="A91" s="18"/>
      <c r="B91" s="19"/>
      <c r="C91" s="20"/>
      <c r="D91" s="121" t="s">
        <v>90</v>
      </c>
      <c r="E91" s="20"/>
      <c r="F91" s="122" t="s">
        <v>528</v>
      </c>
      <c r="G91" s="20"/>
      <c r="H91" s="20"/>
      <c r="I91" s="123"/>
      <c r="J91" s="20"/>
      <c r="K91" s="20"/>
      <c r="L91" s="21"/>
      <c r="M91" s="124"/>
      <c r="N91" s="125"/>
      <c r="O91" s="27"/>
      <c r="P91" s="27"/>
      <c r="Q91" s="27"/>
      <c r="R91" s="27"/>
      <c r="S91" s="27"/>
      <c r="T91" s="2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T91" s="11" t="s">
        <v>90</v>
      </c>
      <c r="AU91" s="11" t="s">
        <v>42</v>
      </c>
    </row>
    <row r="92" spans="1:65" s="10" customFormat="1" x14ac:dyDescent="0.2">
      <c r="B92" s="149"/>
      <c r="C92" s="150"/>
      <c r="D92" s="128" t="s">
        <v>92</v>
      </c>
      <c r="E92" s="151" t="s">
        <v>6</v>
      </c>
      <c r="F92" s="152" t="s">
        <v>529</v>
      </c>
      <c r="G92" s="150"/>
      <c r="H92" s="151" t="s">
        <v>6</v>
      </c>
      <c r="I92" s="153"/>
      <c r="J92" s="150"/>
      <c r="K92" s="150"/>
      <c r="L92" s="154"/>
      <c r="M92" s="155"/>
      <c r="N92" s="156"/>
      <c r="O92" s="156"/>
      <c r="P92" s="156"/>
      <c r="Q92" s="156"/>
      <c r="R92" s="156"/>
      <c r="S92" s="156"/>
      <c r="T92" s="157"/>
      <c r="AT92" s="158" t="s">
        <v>92</v>
      </c>
      <c r="AU92" s="158" t="s">
        <v>42</v>
      </c>
      <c r="AV92" s="10" t="s">
        <v>40</v>
      </c>
      <c r="AW92" s="10" t="s">
        <v>18</v>
      </c>
      <c r="AX92" s="10" t="s">
        <v>39</v>
      </c>
      <c r="AY92" s="158" t="s">
        <v>82</v>
      </c>
    </row>
    <row r="93" spans="1:65" s="8" customFormat="1" x14ac:dyDescent="0.2">
      <c r="B93" s="126"/>
      <c r="C93" s="127"/>
      <c r="D93" s="128" t="s">
        <v>92</v>
      </c>
      <c r="E93" s="129" t="s">
        <v>6</v>
      </c>
      <c r="F93" s="130" t="s">
        <v>530</v>
      </c>
      <c r="G93" s="127"/>
      <c r="H93" s="131">
        <v>3.9</v>
      </c>
      <c r="I93" s="132"/>
      <c r="J93" s="127"/>
      <c r="K93" s="127"/>
      <c r="L93" s="133"/>
      <c r="M93" s="134"/>
      <c r="N93" s="135"/>
      <c r="O93" s="135"/>
      <c r="P93" s="135"/>
      <c r="Q93" s="135"/>
      <c r="R93" s="135"/>
      <c r="S93" s="135"/>
      <c r="T93" s="136"/>
      <c r="AT93" s="137" t="s">
        <v>92</v>
      </c>
      <c r="AU93" s="137" t="s">
        <v>42</v>
      </c>
      <c r="AV93" s="8" t="s">
        <v>42</v>
      </c>
      <c r="AW93" s="8" t="s">
        <v>18</v>
      </c>
      <c r="AX93" s="8" t="s">
        <v>39</v>
      </c>
      <c r="AY93" s="137" t="s">
        <v>82</v>
      </c>
    </row>
    <row r="94" spans="1:65" s="9" customFormat="1" x14ac:dyDescent="0.2">
      <c r="B94" s="138"/>
      <c r="C94" s="139"/>
      <c r="D94" s="128" t="s">
        <v>92</v>
      </c>
      <c r="E94" s="140" t="s">
        <v>6</v>
      </c>
      <c r="F94" s="141" t="s">
        <v>94</v>
      </c>
      <c r="G94" s="139"/>
      <c r="H94" s="142">
        <v>3.9</v>
      </c>
      <c r="I94" s="143"/>
      <c r="J94" s="139"/>
      <c r="K94" s="139"/>
      <c r="L94" s="144"/>
      <c r="M94" s="145"/>
      <c r="N94" s="146"/>
      <c r="O94" s="146"/>
      <c r="P94" s="146"/>
      <c r="Q94" s="146"/>
      <c r="R94" s="146"/>
      <c r="S94" s="146"/>
      <c r="T94" s="147"/>
      <c r="AT94" s="148" t="s">
        <v>92</v>
      </c>
      <c r="AU94" s="148" t="s">
        <v>42</v>
      </c>
      <c r="AV94" s="9" t="s">
        <v>46</v>
      </c>
      <c r="AW94" s="9" t="s">
        <v>18</v>
      </c>
      <c r="AX94" s="9" t="s">
        <v>40</v>
      </c>
      <c r="AY94" s="148" t="s">
        <v>82</v>
      </c>
    </row>
    <row r="95" spans="1:65" s="2" customFormat="1" ht="55.5" customHeight="1" x14ac:dyDescent="0.2">
      <c r="A95" s="18"/>
      <c r="B95" s="19"/>
      <c r="C95" s="108" t="s">
        <v>42</v>
      </c>
      <c r="D95" s="108" t="s">
        <v>84</v>
      </c>
      <c r="E95" s="109" t="s">
        <v>531</v>
      </c>
      <c r="F95" s="110" t="s">
        <v>532</v>
      </c>
      <c r="G95" s="111" t="s">
        <v>97</v>
      </c>
      <c r="H95" s="112">
        <v>3.9</v>
      </c>
      <c r="I95" s="113"/>
      <c r="J95" s="114">
        <f>ROUND(I95*H95,2)</f>
        <v>0</v>
      </c>
      <c r="K95" s="110" t="s">
        <v>88</v>
      </c>
      <c r="L95" s="21"/>
      <c r="M95" s="115" t="s">
        <v>6</v>
      </c>
      <c r="N95" s="116" t="s">
        <v>26</v>
      </c>
      <c r="O95" s="27"/>
      <c r="P95" s="117">
        <f>O95*H95</f>
        <v>0</v>
      </c>
      <c r="Q95" s="117">
        <v>0</v>
      </c>
      <c r="R95" s="117">
        <f>Q95*H95</f>
        <v>0</v>
      </c>
      <c r="S95" s="117">
        <v>0.316</v>
      </c>
      <c r="T95" s="118">
        <f>S95*H95</f>
        <v>1.2323999999999999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R95" s="119" t="s">
        <v>46</v>
      </c>
      <c r="AT95" s="119" t="s">
        <v>84</v>
      </c>
      <c r="AU95" s="119" t="s">
        <v>42</v>
      </c>
      <c r="AY95" s="11" t="s">
        <v>82</v>
      </c>
      <c r="BE95" s="120">
        <f>IF(N95="základní",J95,0)</f>
        <v>0</v>
      </c>
      <c r="BF95" s="120">
        <f>IF(N95="snížená",J95,0)</f>
        <v>0</v>
      </c>
      <c r="BG95" s="120">
        <f>IF(N95="zákl. přenesená",J95,0)</f>
        <v>0</v>
      </c>
      <c r="BH95" s="120">
        <f>IF(N95="sníž. přenesená",J95,0)</f>
        <v>0</v>
      </c>
      <c r="BI95" s="120">
        <f>IF(N95="nulová",J95,0)</f>
        <v>0</v>
      </c>
      <c r="BJ95" s="11" t="s">
        <v>40</v>
      </c>
      <c r="BK95" s="120">
        <f>ROUND(I95*H95,2)</f>
        <v>0</v>
      </c>
      <c r="BL95" s="11" t="s">
        <v>46</v>
      </c>
      <c r="BM95" s="119" t="s">
        <v>533</v>
      </c>
    </row>
    <row r="96" spans="1:65" s="2" customFormat="1" x14ac:dyDescent="0.2">
      <c r="A96" s="18"/>
      <c r="B96" s="19"/>
      <c r="C96" s="20"/>
      <c r="D96" s="121" t="s">
        <v>90</v>
      </c>
      <c r="E96" s="20"/>
      <c r="F96" s="122" t="s">
        <v>534</v>
      </c>
      <c r="G96" s="20"/>
      <c r="H96" s="20"/>
      <c r="I96" s="123"/>
      <c r="J96" s="20"/>
      <c r="K96" s="20"/>
      <c r="L96" s="21"/>
      <c r="M96" s="124"/>
      <c r="N96" s="125"/>
      <c r="O96" s="27"/>
      <c r="P96" s="27"/>
      <c r="Q96" s="27"/>
      <c r="R96" s="27"/>
      <c r="S96" s="27"/>
      <c r="T96" s="2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T96" s="11" t="s">
        <v>90</v>
      </c>
      <c r="AU96" s="11" t="s">
        <v>42</v>
      </c>
    </row>
    <row r="97" spans="1:65" s="10" customFormat="1" x14ac:dyDescent="0.2">
      <c r="B97" s="149"/>
      <c r="C97" s="150"/>
      <c r="D97" s="128" t="s">
        <v>92</v>
      </c>
      <c r="E97" s="151" t="s">
        <v>6</v>
      </c>
      <c r="F97" s="152" t="s">
        <v>529</v>
      </c>
      <c r="G97" s="150"/>
      <c r="H97" s="151" t="s">
        <v>6</v>
      </c>
      <c r="I97" s="153"/>
      <c r="J97" s="150"/>
      <c r="K97" s="150"/>
      <c r="L97" s="154"/>
      <c r="M97" s="155"/>
      <c r="N97" s="156"/>
      <c r="O97" s="156"/>
      <c r="P97" s="156"/>
      <c r="Q97" s="156"/>
      <c r="R97" s="156"/>
      <c r="S97" s="156"/>
      <c r="T97" s="157"/>
      <c r="AT97" s="158" t="s">
        <v>92</v>
      </c>
      <c r="AU97" s="158" t="s">
        <v>42</v>
      </c>
      <c r="AV97" s="10" t="s">
        <v>40</v>
      </c>
      <c r="AW97" s="10" t="s">
        <v>18</v>
      </c>
      <c r="AX97" s="10" t="s">
        <v>39</v>
      </c>
      <c r="AY97" s="158" t="s">
        <v>82</v>
      </c>
    </row>
    <row r="98" spans="1:65" s="8" customFormat="1" x14ac:dyDescent="0.2">
      <c r="B98" s="126"/>
      <c r="C98" s="127"/>
      <c r="D98" s="128" t="s">
        <v>92</v>
      </c>
      <c r="E98" s="129" t="s">
        <v>6</v>
      </c>
      <c r="F98" s="130" t="s">
        <v>530</v>
      </c>
      <c r="G98" s="127"/>
      <c r="H98" s="131">
        <v>3.9</v>
      </c>
      <c r="I98" s="132"/>
      <c r="J98" s="127"/>
      <c r="K98" s="127"/>
      <c r="L98" s="133"/>
      <c r="M98" s="134"/>
      <c r="N98" s="135"/>
      <c r="O98" s="135"/>
      <c r="P98" s="135"/>
      <c r="Q98" s="135"/>
      <c r="R98" s="135"/>
      <c r="S98" s="135"/>
      <c r="T98" s="136"/>
      <c r="AT98" s="137" t="s">
        <v>92</v>
      </c>
      <c r="AU98" s="137" t="s">
        <v>42</v>
      </c>
      <c r="AV98" s="8" t="s">
        <v>42</v>
      </c>
      <c r="AW98" s="8" t="s">
        <v>18</v>
      </c>
      <c r="AX98" s="8" t="s">
        <v>39</v>
      </c>
      <c r="AY98" s="137" t="s">
        <v>82</v>
      </c>
    </row>
    <row r="99" spans="1:65" s="9" customFormat="1" x14ac:dyDescent="0.2">
      <c r="B99" s="138"/>
      <c r="C99" s="139"/>
      <c r="D99" s="128" t="s">
        <v>92</v>
      </c>
      <c r="E99" s="140" t="s">
        <v>6</v>
      </c>
      <c r="F99" s="141" t="s">
        <v>94</v>
      </c>
      <c r="G99" s="139"/>
      <c r="H99" s="142">
        <v>3.9</v>
      </c>
      <c r="I99" s="143"/>
      <c r="J99" s="139"/>
      <c r="K99" s="139"/>
      <c r="L99" s="144"/>
      <c r="M99" s="145"/>
      <c r="N99" s="146"/>
      <c r="O99" s="146"/>
      <c r="P99" s="146"/>
      <c r="Q99" s="146"/>
      <c r="R99" s="146"/>
      <c r="S99" s="146"/>
      <c r="T99" s="147"/>
      <c r="AT99" s="148" t="s">
        <v>92</v>
      </c>
      <c r="AU99" s="148" t="s">
        <v>42</v>
      </c>
      <c r="AV99" s="9" t="s">
        <v>46</v>
      </c>
      <c r="AW99" s="9" t="s">
        <v>18</v>
      </c>
      <c r="AX99" s="9" t="s">
        <v>40</v>
      </c>
      <c r="AY99" s="148" t="s">
        <v>82</v>
      </c>
    </row>
    <row r="100" spans="1:65" s="2" customFormat="1" ht="49.15" customHeight="1" x14ac:dyDescent="0.2">
      <c r="A100" s="18"/>
      <c r="B100" s="19"/>
      <c r="C100" s="108" t="s">
        <v>44</v>
      </c>
      <c r="D100" s="108" t="s">
        <v>84</v>
      </c>
      <c r="E100" s="109" t="s">
        <v>535</v>
      </c>
      <c r="F100" s="110" t="s">
        <v>536</v>
      </c>
      <c r="G100" s="111" t="s">
        <v>152</v>
      </c>
      <c r="H100" s="112">
        <v>13</v>
      </c>
      <c r="I100" s="113"/>
      <c r="J100" s="114">
        <f>ROUND(I100*H100,2)</f>
        <v>0</v>
      </c>
      <c r="K100" s="110" t="s">
        <v>88</v>
      </c>
      <c r="L100" s="21"/>
      <c r="M100" s="115" t="s">
        <v>6</v>
      </c>
      <c r="N100" s="116" t="s">
        <v>26</v>
      </c>
      <c r="O100" s="27"/>
      <c r="P100" s="117">
        <f>O100*H100</f>
        <v>0</v>
      </c>
      <c r="Q100" s="117">
        <v>0</v>
      </c>
      <c r="R100" s="117">
        <f>Q100*H100</f>
        <v>0</v>
      </c>
      <c r="S100" s="117">
        <v>0.20499999999999999</v>
      </c>
      <c r="T100" s="118">
        <f>S100*H100</f>
        <v>2.665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R100" s="119" t="s">
        <v>46</v>
      </c>
      <c r="AT100" s="119" t="s">
        <v>84</v>
      </c>
      <c r="AU100" s="119" t="s">
        <v>42</v>
      </c>
      <c r="AY100" s="11" t="s">
        <v>82</v>
      </c>
      <c r="BE100" s="120">
        <f>IF(N100="základní",J100,0)</f>
        <v>0</v>
      </c>
      <c r="BF100" s="120">
        <f>IF(N100="snížená",J100,0)</f>
        <v>0</v>
      </c>
      <c r="BG100" s="120">
        <f>IF(N100="zákl. přenesená",J100,0)</f>
        <v>0</v>
      </c>
      <c r="BH100" s="120">
        <f>IF(N100="sníž. přenesená",J100,0)</f>
        <v>0</v>
      </c>
      <c r="BI100" s="120">
        <f>IF(N100="nulová",J100,0)</f>
        <v>0</v>
      </c>
      <c r="BJ100" s="11" t="s">
        <v>40</v>
      </c>
      <c r="BK100" s="120">
        <f>ROUND(I100*H100,2)</f>
        <v>0</v>
      </c>
      <c r="BL100" s="11" t="s">
        <v>46</v>
      </c>
      <c r="BM100" s="119" t="s">
        <v>537</v>
      </c>
    </row>
    <row r="101" spans="1:65" s="2" customFormat="1" x14ac:dyDescent="0.2">
      <c r="A101" s="18"/>
      <c r="B101" s="19"/>
      <c r="C101" s="20"/>
      <c r="D101" s="121" t="s">
        <v>90</v>
      </c>
      <c r="E101" s="20"/>
      <c r="F101" s="122" t="s">
        <v>538</v>
      </c>
      <c r="G101" s="20"/>
      <c r="H101" s="20"/>
      <c r="I101" s="123"/>
      <c r="J101" s="20"/>
      <c r="K101" s="20"/>
      <c r="L101" s="21"/>
      <c r="M101" s="124"/>
      <c r="N101" s="125"/>
      <c r="O101" s="27"/>
      <c r="P101" s="27"/>
      <c r="Q101" s="27"/>
      <c r="R101" s="27"/>
      <c r="S101" s="27"/>
      <c r="T101" s="2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T101" s="11" t="s">
        <v>90</v>
      </c>
      <c r="AU101" s="11" t="s">
        <v>42</v>
      </c>
    </row>
    <row r="102" spans="1:65" s="2" customFormat="1" ht="24.2" customHeight="1" x14ac:dyDescent="0.2">
      <c r="A102" s="18"/>
      <c r="B102" s="19"/>
      <c r="C102" s="108" t="s">
        <v>46</v>
      </c>
      <c r="D102" s="108" t="s">
        <v>84</v>
      </c>
      <c r="E102" s="109" t="s">
        <v>539</v>
      </c>
      <c r="F102" s="110" t="s">
        <v>540</v>
      </c>
      <c r="G102" s="111" t="s">
        <v>87</v>
      </c>
      <c r="H102" s="112">
        <v>41.113</v>
      </c>
      <c r="I102" s="113"/>
      <c r="J102" s="114">
        <f>ROUND(I102*H102,2)</f>
        <v>0</v>
      </c>
      <c r="K102" s="110" t="s">
        <v>88</v>
      </c>
      <c r="L102" s="21"/>
      <c r="M102" s="115" t="s">
        <v>6</v>
      </c>
      <c r="N102" s="116" t="s">
        <v>26</v>
      </c>
      <c r="O102" s="27"/>
      <c r="P102" s="117">
        <f>O102*H102</f>
        <v>0</v>
      </c>
      <c r="Q102" s="117">
        <v>0</v>
      </c>
      <c r="R102" s="117">
        <f>Q102*H102</f>
        <v>0</v>
      </c>
      <c r="S102" s="117">
        <v>0</v>
      </c>
      <c r="T102" s="118">
        <f>S102*H102</f>
        <v>0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R102" s="119" t="s">
        <v>46</v>
      </c>
      <c r="AT102" s="119" t="s">
        <v>84</v>
      </c>
      <c r="AU102" s="119" t="s">
        <v>42</v>
      </c>
      <c r="AY102" s="11" t="s">
        <v>82</v>
      </c>
      <c r="BE102" s="120">
        <f>IF(N102="základní",J102,0)</f>
        <v>0</v>
      </c>
      <c r="BF102" s="120">
        <f>IF(N102="snížená",J102,0)</f>
        <v>0</v>
      </c>
      <c r="BG102" s="120">
        <f>IF(N102="zákl. přenesená",J102,0)</f>
        <v>0</v>
      </c>
      <c r="BH102" s="120">
        <f>IF(N102="sníž. přenesená",J102,0)</f>
        <v>0</v>
      </c>
      <c r="BI102" s="120">
        <f>IF(N102="nulová",J102,0)</f>
        <v>0</v>
      </c>
      <c r="BJ102" s="11" t="s">
        <v>40</v>
      </c>
      <c r="BK102" s="120">
        <f>ROUND(I102*H102,2)</f>
        <v>0</v>
      </c>
      <c r="BL102" s="11" t="s">
        <v>46</v>
      </c>
      <c r="BM102" s="119" t="s">
        <v>541</v>
      </c>
    </row>
    <row r="103" spans="1:65" s="2" customFormat="1" x14ac:dyDescent="0.2">
      <c r="A103" s="18"/>
      <c r="B103" s="19"/>
      <c r="C103" s="20"/>
      <c r="D103" s="121" t="s">
        <v>90</v>
      </c>
      <c r="E103" s="20"/>
      <c r="F103" s="122" t="s">
        <v>542</v>
      </c>
      <c r="G103" s="20"/>
      <c r="H103" s="20"/>
      <c r="I103" s="123"/>
      <c r="J103" s="20"/>
      <c r="K103" s="20"/>
      <c r="L103" s="21"/>
      <c r="M103" s="124"/>
      <c r="N103" s="125"/>
      <c r="O103" s="27"/>
      <c r="P103" s="27"/>
      <c r="Q103" s="27"/>
      <c r="R103" s="27"/>
      <c r="S103" s="27"/>
      <c r="T103" s="2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T103" s="11" t="s">
        <v>90</v>
      </c>
      <c r="AU103" s="11" t="s">
        <v>42</v>
      </c>
    </row>
    <row r="104" spans="1:65" s="10" customFormat="1" x14ac:dyDescent="0.2">
      <c r="B104" s="149"/>
      <c r="C104" s="150"/>
      <c r="D104" s="128" t="s">
        <v>92</v>
      </c>
      <c r="E104" s="151" t="s">
        <v>6</v>
      </c>
      <c r="F104" s="152" t="s">
        <v>543</v>
      </c>
      <c r="G104" s="150"/>
      <c r="H104" s="151" t="s">
        <v>6</v>
      </c>
      <c r="I104" s="153"/>
      <c r="J104" s="150"/>
      <c r="K104" s="150"/>
      <c r="L104" s="154"/>
      <c r="M104" s="155"/>
      <c r="N104" s="156"/>
      <c r="O104" s="156"/>
      <c r="P104" s="156"/>
      <c r="Q104" s="156"/>
      <c r="R104" s="156"/>
      <c r="S104" s="156"/>
      <c r="T104" s="157"/>
      <c r="AT104" s="158" t="s">
        <v>92</v>
      </c>
      <c r="AU104" s="158" t="s">
        <v>42</v>
      </c>
      <c r="AV104" s="10" t="s">
        <v>40</v>
      </c>
      <c r="AW104" s="10" t="s">
        <v>18</v>
      </c>
      <c r="AX104" s="10" t="s">
        <v>39</v>
      </c>
      <c r="AY104" s="158" t="s">
        <v>82</v>
      </c>
    </row>
    <row r="105" spans="1:65" s="8" customFormat="1" x14ac:dyDescent="0.2">
      <c r="B105" s="126"/>
      <c r="C105" s="127"/>
      <c r="D105" s="128" t="s">
        <v>92</v>
      </c>
      <c r="E105" s="129" t="s">
        <v>6</v>
      </c>
      <c r="F105" s="130" t="s">
        <v>544</v>
      </c>
      <c r="G105" s="127"/>
      <c r="H105" s="131">
        <v>41.113</v>
      </c>
      <c r="I105" s="132"/>
      <c r="J105" s="127"/>
      <c r="K105" s="127"/>
      <c r="L105" s="133"/>
      <c r="M105" s="134"/>
      <c r="N105" s="135"/>
      <c r="O105" s="135"/>
      <c r="P105" s="135"/>
      <c r="Q105" s="135"/>
      <c r="R105" s="135"/>
      <c r="S105" s="135"/>
      <c r="T105" s="136"/>
      <c r="AT105" s="137" t="s">
        <v>92</v>
      </c>
      <c r="AU105" s="137" t="s">
        <v>42</v>
      </c>
      <c r="AV105" s="8" t="s">
        <v>42</v>
      </c>
      <c r="AW105" s="8" t="s">
        <v>18</v>
      </c>
      <c r="AX105" s="8" t="s">
        <v>39</v>
      </c>
      <c r="AY105" s="137" t="s">
        <v>82</v>
      </c>
    </row>
    <row r="106" spans="1:65" s="9" customFormat="1" x14ac:dyDescent="0.2">
      <c r="B106" s="138"/>
      <c r="C106" s="139"/>
      <c r="D106" s="128" t="s">
        <v>92</v>
      </c>
      <c r="E106" s="140" t="s">
        <v>6</v>
      </c>
      <c r="F106" s="141" t="s">
        <v>94</v>
      </c>
      <c r="G106" s="139"/>
      <c r="H106" s="142">
        <v>41.113</v>
      </c>
      <c r="I106" s="143"/>
      <c r="J106" s="139"/>
      <c r="K106" s="139"/>
      <c r="L106" s="144"/>
      <c r="M106" s="145"/>
      <c r="N106" s="146"/>
      <c r="O106" s="146"/>
      <c r="P106" s="146"/>
      <c r="Q106" s="146"/>
      <c r="R106" s="146"/>
      <c r="S106" s="146"/>
      <c r="T106" s="147"/>
      <c r="AT106" s="148" t="s">
        <v>92</v>
      </c>
      <c r="AU106" s="148" t="s">
        <v>42</v>
      </c>
      <c r="AV106" s="9" t="s">
        <v>46</v>
      </c>
      <c r="AW106" s="9" t="s">
        <v>18</v>
      </c>
      <c r="AX106" s="9" t="s">
        <v>40</v>
      </c>
      <c r="AY106" s="148" t="s">
        <v>82</v>
      </c>
    </row>
    <row r="107" spans="1:65" s="2" customFormat="1" ht="44.25" customHeight="1" x14ac:dyDescent="0.2">
      <c r="A107" s="18"/>
      <c r="B107" s="19"/>
      <c r="C107" s="108" t="s">
        <v>114</v>
      </c>
      <c r="D107" s="108" t="s">
        <v>84</v>
      </c>
      <c r="E107" s="109" t="s">
        <v>545</v>
      </c>
      <c r="F107" s="110" t="s">
        <v>546</v>
      </c>
      <c r="G107" s="111" t="s">
        <v>87</v>
      </c>
      <c r="H107" s="112">
        <v>1.44</v>
      </c>
      <c r="I107" s="113"/>
      <c r="J107" s="114">
        <f>ROUND(I107*H107,2)</f>
        <v>0</v>
      </c>
      <c r="K107" s="110" t="s">
        <v>88</v>
      </c>
      <c r="L107" s="21"/>
      <c r="M107" s="115" t="s">
        <v>6</v>
      </c>
      <c r="N107" s="116" t="s">
        <v>26</v>
      </c>
      <c r="O107" s="27"/>
      <c r="P107" s="117">
        <f>O107*H107</f>
        <v>0</v>
      </c>
      <c r="Q107" s="117">
        <v>0</v>
      </c>
      <c r="R107" s="117">
        <f>Q107*H107</f>
        <v>0</v>
      </c>
      <c r="S107" s="117">
        <v>0</v>
      </c>
      <c r="T107" s="118">
        <f>S107*H107</f>
        <v>0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R107" s="119" t="s">
        <v>46</v>
      </c>
      <c r="AT107" s="119" t="s">
        <v>84</v>
      </c>
      <c r="AU107" s="119" t="s">
        <v>42</v>
      </c>
      <c r="AY107" s="11" t="s">
        <v>82</v>
      </c>
      <c r="BE107" s="120">
        <f>IF(N107="základní",J107,0)</f>
        <v>0</v>
      </c>
      <c r="BF107" s="120">
        <f>IF(N107="snížená",J107,0)</f>
        <v>0</v>
      </c>
      <c r="BG107" s="120">
        <f>IF(N107="zákl. přenesená",J107,0)</f>
        <v>0</v>
      </c>
      <c r="BH107" s="120">
        <f>IF(N107="sníž. přenesená",J107,0)</f>
        <v>0</v>
      </c>
      <c r="BI107" s="120">
        <f>IF(N107="nulová",J107,0)</f>
        <v>0</v>
      </c>
      <c r="BJ107" s="11" t="s">
        <v>40</v>
      </c>
      <c r="BK107" s="120">
        <f>ROUND(I107*H107,2)</f>
        <v>0</v>
      </c>
      <c r="BL107" s="11" t="s">
        <v>46</v>
      </c>
      <c r="BM107" s="119" t="s">
        <v>547</v>
      </c>
    </row>
    <row r="108" spans="1:65" s="2" customFormat="1" x14ac:dyDescent="0.2">
      <c r="A108" s="18"/>
      <c r="B108" s="19"/>
      <c r="C108" s="20"/>
      <c r="D108" s="121" t="s">
        <v>90</v>
      </c>
      <c r="E108" s="20"/>
      <c r="F108" s="122" t="s">
        <v>548</v>
      </c>
      <c r="G108" s="20"/>
      <c r="H108" s="20"/>
      <c r="I108" s="123"/>
      <c r="J108" s="20"/>
      <c r="K108" s="20"/>
      <c r="L108" s="21"/>
      <c r="M108" s="124"/>
      <c r="N108" s="125"/>
      <c r="O108" s="27"/>
      <c r="P108" s="27"/>
      <c r="Q108" s="27"/>
      <c r="R108" s="27"/>
      <c r="S108" s="27"/>
      <c r="T108" s="2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T108" s="11" t="s">
        <v>90</v>
      </c>
      <c r="AU108" s="11" t="s">
        <v>42</v>
      </c>
    </row>
    <row r="109" spans="1:65" s="10" customFormat="1" x14ac:dyDescent="0.2">
      <c r="B109" s="149"/>
      <c r="C109" s="150"/>
      <c r="D109" s="128" t="s">
        <v>92</v>
      </c>
      <c r="E109" s="151" t="s">
        <v>6</v>
      </c>
      <c r="F109" s="152" t="s">
        <v>549</v>
      </c>
      <c r="G109" s="150"/>
      <c r="H109" s="151" t="s">
        <v>6</v>
      </c>
      <c r="I109" s="153"/>
      <c r="J109" s="150"/>
      <c r="K109" s="150"/>
      <c r="L109" s="154"/>
      <c r="M109" s="155"/>
      <c r="N109" s="156"/>
      <c r="O109" s="156"/>
      <c r="P109" s="156"/>
      <c r="Q109" s="156"/>
      <c r="R109" s="156"/>
      <c r="S109" s="156"/>
      <c r="T109" s="157"/>
      <c r="AT109" s="158" t="s">
        <v>92</v>
      </c>
      <c r="AU109" s="158" t="s">
        <v>42</v>
      </c>
      <c r="AV109" s="10" t="s">
        <v>40</v>
      </c>
      <c r="AW109" s="10" t="s">
        <v>18</v>
      </c>
      <c r="AX109" s="10" t="s">
        <v>39</v>
      </c>
      <c r="AY109" s="158" t="s">
        <v>82</v>
      </c>
    </row>
    <row r="110" spans="1:65" s="8" customFormat="1" x14ac:dyDescent="0.2">
      <c r="B110" s="126"/>
      <c r="C110" s="127"/>
      <c r="D110" s="128" t="s">
        <v>92</v>
      </c>
      <c r="E110" s="129" t="s">
        <v>6</v>
      </c>
      <c r="F110" s="130" t="s">
        <v>550</v>
      </c>
      <c r="G110" s="127"/>
      <c r="H110" s="131">
        <v>1.44</v>
      </c>
      <c r="I110" s="132"/>
      <c r="J110" s="127"/>
      <c r="K110" s="127"/>
      <c r="L110" s="133"/>
      <c r="M110" s="134"/>
      <c r="N110" s="135"/>
      <c r="O110" s="135"/>
      <c r="P110" s="135"/>
      <c r="Q110" s="135"/>
      <c r="R110" s="135"/>
      <c r="S110" s="135"/>
      <c r="T110" s="136"/>
      <c r="AT110" s="137" t="s">
        <v>92</v>
      </c>
      <c r="AU110" s="137" t="s">
        <v>42</v>
      </c>
      <c r="AV110" s="8" t="s">
        <v>42</v>
      </c>
      <c r="AW110" s="8" t="s">
        <v>18</v>
      </c>
      <c r="AX110" s="8" t="s">
        <v>39</v>
      </c>
      <c r="AY110" s="137" t="s">
        <v>82</v>
      </c>
    </row>
    <row r="111" spans="1:65" s="9" customFormat="1" x14ac:dyDescent="0.2">
      <c r="B111" s="138"/>
      <c r="C111" s="139"/>
      <c r="D111" s="128" t="s">
        <v>92</v>
      </c>
      <c r="E111" s="140" t="s">
        <v>6</v>
      </c>
      <c r="F111" s="141" t="s">
        <v>94</v>
      </c>
      <c r="G111" s="139"/>
      <c r="H111" s="142">
        <v>1.44</v>
      </c>
      <c r="I111" s="143"/>
      <c r="J111" s="139"/>
      <c r="K111" s="139"/>
      <c r="L111" s="144"/>
      <c r="M111" s="145"/>
      <c r="N111" s="146"/>
      <c r="O111" s="146"/>
      <c r="P111" s="146"/>
      <c r="Q111" s="146"/>
      <c r="R111" s="146"/>
      <c r="S111" s="146"/>
      <c r="T111" s="147"/>
      <c r="AT111" s="148" t="s">
        <v>92</v>
      </c>
      <c r="AU111" s="148" t="s">
        <v>42</v>
      </c>
      <c r="AV111" s="9" t="s">
        <v>46</v>
      </c>
      <c r="AW111" s="9" t="s">
        <v>18</v>
      </c>
      <c r="AX111" s="9" t="s">
        <v>40</v>
      </c>
      <c r="AY111" s="148" t="s">
        <v>82</v>
      </c>
    </row>
    <row r="112" spans="1:65" s="2" customFormat="1" ht="62.65" customHeight="1" x14ac:dyDescent="0.2">
      <c r="A112" s="18"/>
      <c r="B112" s="19"/>
      <c r="C112" s="108" t="s">
        <v>121</v>
      </c>
      <c r="D112" s="108" t="s">
        <v>84</v>
      </c>
      <c r="E112" s="109" t="s">
        <v>551</v>
      </c>
      <c r="F112" s="110" t="s">
        <v>552</v>
      </c>
      <c r="G112" s="111" t="s">
        <v>87</v>
      </c>
      <c r="H112" s="112">
        <v>14.4</v>
      </c>
      <c r="I112" s="113"/>
      <c r="J112" s="114">
        <f>ROUND(I112*H112,2)</f>
        <v>0</v>
      </c>
      <c r="K112" s="110" t="s">
        <v>88</v>
      </c>
      <c r="L112" s="21"/>
      <c r="M112" s="115" t="s">
        <v>6</v>
      </c>
      <c r="N112" s="116" t="s">
        <v>26</v>
      </c>
      <c r="O112" s="27"/>
      <c r="P112" s="117">
        <f>O112*H112</f>
        <v>0</v>
      </c>
      <c r="Q112" s="117">
        <v>0</v>
      </c>
      <c r="R112" s="117">
        <f>Q112*H112</f>
        <v>0</v>
      </c>
      <c r="S112" s="117">
        <v>0</v>
      </c>
      <c r="T112" s="118">
        <f>S112*H112</f>
        <v>0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R112" s="119" t="s">
        <v>46</v>
      </c>
      <c r="AT112" s="119" t="s">
        <v>84</v>
      </c>
      <c r="AU112" s="119" t="s">
        <v>42</v>
      </c>
      <c r="AY112" s="11" t="s">
        <v>82</v>
      </c>
      <c r="BE112" s="120">
        <f>IF(N112="základní",J112,0)</f>
        <v>0</v>
      </c>
      <c r="BF112" s="120">
        <f>IF(N112="snížená",J112,0)</f>
        <v>0</v>
      </c>
      <c r="BG112" s="120">
        <f>IF(N112="zákl. přenesená",J112,0)</f>
        <v>0</v>
      </c>
      <c r="BH112" s="120">
        <f>IF(N112="sníž. přenesená",J112,0)</f>
        <v>0</v>
      </c>
      <c r="BI112" s="120">
        <f>IF(N112="nulová",J112,0)</f>
        <v>0</v>
      </c>
      <c r="BJ112" s="11" t="s">
        <v>40</v>
      </c>
      <c r="BK112" s="120">
        <f>ROUND(I112*H112,2)</f>
        <v>0</v>
      </c>
      <c r="BL112" s="11" t="s">
        <v>46</v>
      </c>
      <c r="BM112" s="119" t="s">
        <v>553</v>
      </c>
    </row>
    <row r="113" spans="1:65" s="2" customFormat="1" x14ac:dyDescent="0.2">
      <c r="A113" s="18"/>
      <c r="B113" s="19"/>
      <c r="C113" s="20"/>
      <c r="D113" s="121" t="s">
        <v>90</v>
      </c>
      <c r="E113" s="20"/>
      <c r="F113" s="122" t="s">
        <v>554</v>
      </c>
      <c r="G113" s="20"/>
      <c r="H113" s="20"/>
      <c r="I113" s="123"/>
      <c r="J113" s="20"/>
      <c r="K113" s="20"/>
      <c r="L113" s="21"/>
      <c r="M113" s="124"/>
      <c r="N113" s="125"/>
      <c r="O113" s="27"/>
      <c r="P113" s="27"/>
      <c r="Q113" s="27"/>
      <c r="R113" s="27"/>
      <c r="S113" s="27"/>
      <c r="T113" s="2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T113" s="11" t="s">
        <v>90</v>
      </c>
      <c r="AU113" s="11" t="s">
        <v>42</v>
      </c>
    </row>
    <row r="114" spans="1:65" s="10" customFormat="1" ht="22.5" x14ac:dyDescent="0.2">
      <c r="B114" s="149"/>
      <c r="C114" s="150"/>
      <c r="D114" s="128" t="s">
        <v>92</v>
      </c>
      <c r="E114" s="151" t="s">
        <v>6</v>
      </c>
      <c r="F114" s="152" t="s">
        <v>555</v>
      </c>
      <c r="G114" s="150"/>
      <c r="H114" s="151" t="s">
        <v>6</v>
      </c>
      <c r="I114" s="153"/>
      <c r="J114" s="150"/>
      <c r="K114" s="150"/>
      <c r="L114" s="154"/>
      <c r="M114" s="155"/>
      <c r="N114" s="156"/>
      <c r="O114" s="156"/>
      <c r="P114" s="156"/>
      <c r="Q114" s="156"/>
      <c r="R114" s="156"/>
      <c r="S114" s="156"/>
      <c r="T114" s="157"/>
      <c r="AT114" s="158" t="s">
        <v>92</v>
      </c>
      <c r="AU114" s="158" t="s">
        <v>42</v>
      </c>
      <c r="AV114" s="10" t="s">
        <v>40</v>
      </c>
      <c r="AW114" s="10" t="s">
        <v>18</v>
      </c>
      <c r="AX114" s="10" t="s">
        <v>39</v>
      </c>
      <c r="AY114" s="158" t="s">
        <v>82</v>
      </c>
    </row>
    <row r="115" spans="1:65" s="8" customFormat="1" x14ac:dyDescent="0.2">
      <c r="B115" s="126"/>
      <c r="C115" s="127"/>
      <c r="D115" s="128" t="s">
        <v>92</v>
      </c>
      <c r="E115" s="129" t="s">
        <v>6</v>
      </c>
      <c r="F115" s="130" t="s">
        <v>556</v>
      </c>
      <c r="G115" s="127"/>
      <c r="H115" s="131">
        <v>14.4</v>
      </c>
      <c r="I115" s="132"/>
      <c r="J115" s="127"/>
      <c r="K115" s="127"/>
      <c r="L115" s="133"/>
      <c r="M115" s="134"/>
      <c r="N115" s="135"/>
      <c r="O115" s="135"/>
      <c r="P115" s="135"/>
      <c r="Q115" s="135"/>
      <c r="R115" s="135"/>
      <c r="S115" s="135"/>
      <c r="T115" s="136"/>
      <c r="AT115" s="137" t="s">
        <v>92</v>
      </c>
      <c r="AU115" s="137" t="s">
        <v>42</v>
      </c>
      <c r="AV115" s="8" t="s">
        <v>42</v>
      </c>
      <c r="AW115" s="8" t="s">
        <v>18</v>
      </c>
      <c r="AX115" s="8" t="s">
        <v>39</v>
      </c>
      <c r="AY115" s="137" t="s">
        <v>82</v>
      </c>
    </row>
    <row r="116" spans="1:65" s="9" customFormat="1" x14ac:dyDescent="0.2">
      <c r="B116" s="138"/>
      <c r="C116" s="139"/>
      <c r="D116" s="128" t="s">
        <v>92</v>
      </c>
      <c r="E116" s="140" t="s">
        <v>6</v>
      </c>
      <c r="F116" s="141" t="s">
        <v>94</v>
      </c>
      <c r="G116" s="139"/>
      <c r="H116" s="142">
        <v>14.4</v>
      </c>
      <c r="I116" s="143"/>
      <c r="J116" s="139"/>
      <c r="K116" s="139"/>
      <c r="L116" s="144"/>
      <c r="M116" s="145"/>
      <c r="N116" s="146"/>
      <c r="O116" s="146"/>
      <c r="P116" s="146"/>
      <c r="Q116" s="146"/>
      <c r="R116" s="146"/>
      <c r="S116" s="146"/>
      <c r="T116" s="147"/>
      <c r="AT116" s="148" t="s">
        <v>92</v>
      </c>
      <c r="AU116" s="148" t="s">
        <v>42</v>
      </c>
      <c r="AV116" s="9" t="s">
        <v>46</v>
      </c>
      <c r="AW116" s="9" t="s">
        <v>18</v>
      </c>
      <c r="AX116" s="9" t="s">
        <v>40</v>
      </c>
      <c r="AY116" s="148" t="s">
        <v>82</v>
      </c>
    </row>
    <row r="117" spans="1:65" s="2" customFormat="1" ht="44.25" customHeight="1" x14ac:dyDescent="0.2">
      <c r="A117" s="18"/>
      <c r="B117" s="19"/>
      <c r="C117" s="108" t="s">
        <v>132</v>
      </c>
      <c r="D117" s="108" t="s">
        <v>84</v>
      </c>
      <c r="E117" s="109" t="s">
        <v>557</v>
      </c>
      <c r="F117" s="110" t="s">
        <v>558</v>
      </c>
      <c r="G117" s="111" t="s">
        <v>87</v>
      </c>
      <c r="H117" s="112">
        <v>7.2</v>
      </c>
      <c r="I117" s="113"/>
      <c r="J117" s="114">
        <f>ROUND(I117*H117,2)</f>
        <v>0</v>
      </c>
      <c r="K117" s="110" t="s">
        <v>88</v>
      </c>
      <c r="L117" s="21"/>
      <c r="M117" s="115" t="s">
        <v>6</v>
      </c>
      <c r="N117" s="116" t="s">
        <v>26</v>
      </c>
      <c r="O117" s="27"/>
      <c r="P117" s="117">
        <f>O117*H117</f>
        <v>0</v>
      </c>
      <c r="Q117" s="117">
        <v>0</v>
      </c>
      <c r="R117" s="117">
        <f>Q117*H117</f>
        <v>0</v>
      </c>
      <c r="S117" s="117">
        <v>0</v>
      </c>
      <c r="T117" s="118">
        <f>S117*H117</f>
        <v>0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R117" s="119" t="s">
        <v>46</v>
      </c>
      <c r="AT117" s="119" t="s">
        <v>84</v>
      </c>
      <c r="AU117" s="119" t="s">
        <v>42</v>
      </c>
      <c r="AY117" s="11" t="s">
        <v>82</v>
      </c>
      <c r="BE117" s="120">
        <f>IF(N117="základní",J117,0)</f>
        <v>0</v>
      </c>
      <c r="BF117" s="120">
        <f>IF(N117="snížená",J117,0)</f>
        <v>0</v>
      </c>
      <c r="BG117" s="120">
        <f>IF(N117="zákl. přenesená",J117,0)</f>
        <v>0</v>
      </c>
      <c r="BH117" s="120">
        <f>IF(N117="sníž. přenesená",J117,0)</f>
        <v>0</v>
      </c>
      <c r="BI117" s="120">
        <f>IF(N117="nulová",J117,0)</f>
        <v>0</v>
      </c>
      <c r="BJ117" s="11" t="s">
        <v>40</v>
      </c>
      <c r="BK117" s="120">
        <f>ROUND(I117*H117,2)</f>
        <v>0</v>
      </c>
      <c r="BL117" s="11" t="s">
        <v>46</v>
      </c>
      <c r="BM117" s="119" t="s">
        <v>559</v>
      </c>
    </row>
    <row r="118" spans="1:65" s="2" customFormat="1" x14ac:dyDescent="0.2">
      <c r="A118" s="18"/>
      <c r="B118" s="19"/>
      <c r="C118" s="20"/>
      <c r="D118" s="121" t="s">
        <v>90</v>
      </c>
      <c r="E118" s="20"/>
      <c r="F118" s="122" t="s">
        <v>560</v>
      </c>
      <c r="G118" s="20"/>
      <c r="H118" s="20"/>
      <c r="I118" s="123"/>
      <c r="J118" s="20"/>
      <c r="K118" s="20"/>
      <c r="L118" s="21"/>
      <c r="M118" s="124"/>
      <c r="N118" s="125"/>
      <c r="O118" s="27"/>
      <c r="P118" s="27"/>
      <c r="Q118" s="27"/>
      <c r="R118" s="27"/>
      <c r="S118" s="27"/>
      <c r="T118" s="2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T118" s="11" t="s">
        <v>90</v>
      </c>
      <c r="AU118" s="11" t="s">
        <v>42</v>
      </c>
    </row>
    <row r="119" spans="1:65" s="10" customFormat="1" x14ac:dyDescent="0.2">
      <c r="B119" s="149"/>
      <c r="C119" s="150"/>
      <c r="D119" s="128" t="s">
        <v>92</v>
      </c>
      <c r="E119" s="151" t="s">
        <v>6</v>
      </c>
      <c r="F119" s="152" t="s">
        <v>561</v>
      </c>
      <c r="G119" s="150"/>
      <c r="H119" s="151" t="s">
        <v>6</v>
      </c>
      <c r="I119" s="153"/>
      <c r="J119" s="150"/>
      <c r="K119" s="150"/>
      <c r="L119" s="154"/>
      <c r="M119" s="155"/>
      <c r="N119" s="156"/>
      <c r="O119" s="156"/>
      <c r="P119" s="156"/>
      <c r="Q119" s="156"/>
      <c r="R119" s="156"/>
      <c r="S119" s="156"/>
      <c r="T119" s="157"/>
      <c r="AT119" s="158" t="s">
        <v>92</v>
      </c>
      <c r="AU119" s="158" t="s">
        <v>42</v>
      </c>
      <c r="AV119" s="10" t="s">
        <v>40</v>
      </c>
      <c r="AW119" s="10" t="s">
        <v>18</v>
      </c>
      <c r="AX119" s="10" t="s">
        <v>39</v>
      </c>
      <c r="AY119" s="158" t="s">
        <v>82</v>
      </c>
    </row>
    <row r="120" spans="1:65" s="8" customFormat="1" x14ac:dyDescent="0.2">
      <c r="B120" s="126"/>
      <c r="C120" s="127"/>
      <c r="D120" s="128" t="s">
        <v>92</v>
      </c>
      <c r="E120" s="129" t="s">
        <v>6</v>
      </c>
      <c r="F120" s="130" t="s">
        <v>562</v>
      </c>
      <c r="G120" s="127"/>
      <c r="H120" s="131">
        <v>7.2</v>
      </c>
      <c r="I120" s="132"/>
      <c r="J120" s="127"/>
      <c r="K120" s="127"/>
      <c r="L120" s="133"/>
      <c r="M120" s="134"/>
      <c r="N120" s="135"/>
      <c r="O120" s="135"/>
      <c r="P120" s="135"/>
      <c r="Q120" s="135"/>
      <c r="R120" s="135"/>
      <c r="S120" s="135"/>
      <c r="T120" s="136"/>
      <c r="AT120" s="137" t="s">
        <v>92</v>
      </c>
      <c r="AU120" s="137" t="s">
        <v>42</v>
      </c>
      <c r="AV120" s="8" t="s">
        <v>42</v>
      </c>
      <c r="AW120" s="8" t="s">
        <v>18</v>
      </c>
      <c r="AX120" s="8" t="s">
        <v>39</v>
      </c>
      <c r="AY120" s="137" t="s">
        <v>82</v>
      </c>
    </row>
    <row r="121" spans="1:65" s="9" customFormat="1" x14ac:dyDescent="0.2">
      <c r="B121" s="138"/>
      <c r="C121" s="139"/>
      <c r="D121" s="128" t="s">
        <v>92</v>
      </c>
      <c r="E121" s="140" t="s">
        <v>6</v>
      </c>
      <c r="F121" s="141" t="s">
        <v>94</v>
      </c>
      <c r="G121" s="139"/>
      <c r="H121" s="142">
        <v>7.2</v>
      </c>
      <c r="I121" s="143"/>
      <c r="J121" s="139"/>
      <c r="K121" s="139"/>
      <c r="L121" s="144"/>
      <c r="M121" s="145"/>
      <c r="N121" s="146"/>
      <c r="O121" s="146"/>
      <c r="P121" s="146"/>
      <c r="Q121" s="146"/>
      <c r="R121" s="146"/>
      <c r="S121" s="146"/>
      <c r="T121" s="147"/>
      <c r="AT121" s="148" t="s">
        <v>92</v>
      </c>
      <c r="AU121" s="148" t="s">
        <v>42</v>
      </c>
      <c r="AV121" s="9" t="s">
        <v>46</v>
      </c>
      <c r="AW121" s="9" t="s">
        <v>18</v>
      </c>
      <c r="AX121" s="9" t="s">
        <v>40</v>
      </c>
      <c r="AY121" s="148" t="s">
        <v>82</v>
      </c>
    </row>
    <row r="122" spans="1:65" s="2" customFormat="1" ht="62.65" customHeight="1" x14ac:dyDescent="0.2">
      <c r="A122" s="18"/>
      <c r="B122" s="19"/>
      <c r="C122" s="108" t="s">
        <v>105</v>
      </c>
      <c r="D122" s="108" t="s">
        <v>84</v>
      </c>
      <c r="E122" s="109" t="s">
        <v>563</v>
      </c>
      <c r="F122" s="110" t="s">
        <v>564</v>
      </c>
      <c r="G122" s="111" t="s">
        <v>87</v>
      </c>
      <c r="H122" s="112">
        <v>35.353000000000002</v>
      </c>
      <c r="I122" s="113"/>
      <c r="J122" s="114">
        <f>ROUND(I122*H122,2)</f>
        <v>0</v>
      </c>
      <c r="K122" s="110" t="s">
        <v>88</v>
      </c>
      <c r="L122" s="21"/>
      <c r="M122" s="115" t="s">
        <v>6</v>
      </c>
      <c r="N122" s="116" t="s">
        <v>26</v>
      </c>
      <c r="O122" s="27"/>
      <c r="P122" s="117">
        <f>O122*H122</f>
        <v>0</v>
      </c>
      <c r="Q122" s="117">
        <v>0</v>
      </c>
      <c r="R122" s="117">
        <f>Q122*H122</f>
        <v>0</v>
      </c>
      <c r="S122" s="117">
        <v>0</v>
      </c>
      <c r="T122" s="118">
        <f>S122*H122</f>
        <v>0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R122" s="119" t="s">
        <v>46</v>
      </c>
      <c r="AT122" s="119" t="s">
        <v>84</v>
      </c>
      <c r="AU122" s="119" t="s">
        <v>42</v>
      </c>
      <c r="AY122" s="11" t="s">
        <v>82</v>
      </c>
      <c r="BE122" s="120">
        <f>IF(N122="základní",J122,0)</f>
        <v>0</v>
      </c>
      <c r="BF122" s="120">
        <f>IF(N122="snížená",J122,0)</f>
        <v>0</v>
      </c>
      <c r="BG122" s="120">
        <f>IF(N122="zákl. přenesená",J122,0)</f>
        <v>0</v>
      </c>
      <c r="BH122" s="120">
        <f>IF(N122="sníž. přenesená",J122,0)</f>
        <v>0</v>
      </c>
      <c r="BI122" s="120">
        <f>IF(N122="nulová",J122,0)</f>
        <v>0</v>
      </c>
      <c r="BJ122" s="11" t="s">
        <v>40</v>
      </c>
      <c r="BK122" s="120">
        <f>ROUND(I122*H122,2)</f>
        <v>0</v>
      </c>
      <c r="BL122" s="11" t="s">
        <v>46</v>
      </c>
      <c r="BM122" s="119" t="s">
        <v>565</v>
      </c>
    </row>
    <row r="123" spans="1:65" s="2" customFormat="1" x14ac:dyDescent="0.2">
      <c r="A123" s="18"/>
      <c r="B123" s="19"/>
      <c r="C123" s="20"/>
      <c r="D123" s="121" t="s">
        <v>90</v>
      </c>
      <c r="E123" s="20"/>
      <c r="F123" s="122" t="s">
        <v>566</v>
      </c>
      <c r="G123" s="20"/>
      <c r="H123" s="20"/>
      <c r="I123" s="123"/>
      <c r="J123" s="20"/>
      <c r="K123" s="20"/>
      <c r="L123" s="21"/>
      <c r="M123" s="124"/>
      <c r="N123" s="125"/>
      <c r="O123" s="27"/>
      <c r="P123" s="27"/>
      <c r="Q123" s="27"/>
      <c r="R123" s="27"/>
      <c r="S123" s="27"/>
      <c r="T123" s="2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T123" s="11" t="s">
        <v>90</v>
      </c>
      <c r="AU123" s="11" t="s">
        <v>42</v>
      </c>
    </row>
    <row r="124" spans="1:65" s="8" customFormat="1" x14ac:dyDescent="0.2">
      <c r="B124" s="126"/>
      <c r="C124" s="127"/>
      <c r="D124" s="128" t="s">
        <v>92</v>
      </c>
      <c r="E124" s="129" t="s">
        <v>6</v>
      </c>
      <c r="F124" s="130" t="s">
        <v>567</v>
      </c>
      <c r="G124" s="127"/>
      <c r="H124" s="131">
        <v>35.353000000000002</v>
      </c>
      <c r="I124" s="132"/>
      <c r="J124" s="127"/>
      <c r="K124" s="127"/>
      <c r="L124" s="133"/>
      <c r="M124" s="134"/>
      <c r="N124" s="135"/>
      <c r="O124" s="135"/>
      <c r="P124" s="135"/>
      <c r="Q124" s="135"/>
      <c r="R124" s="135"/>
      <c r="S124" s="135"/>
      <c r="T124" s="136"/>
      <c r="AT124" s="137" t="s">
        <v>92</v>
      </c>
      <c r="AU124" s="137" t="s">
        <v>42</v>
      </c>
      <c r="AV124" s="8" t="s">
        <v>42</v>
      </c>
      <c r="AW124" s="8" t="s">
        <v>18</v>
      </c>
      <c r="AX124" s="8" t="s">
        <v>39</v>
      </c>
      <c r="AY124" s="137" t="s">
        <v>82</v>
      </c>
    </row>
    <row r="125" spans="1:65" s="9" customFormat="1" x14ac:dyDescent="0.2">
      <c r="B125" s="138"/>
      <c r="C125" s="139"/>
      <c r="D125" s="128" t="s">
        <v>92</v>
      </c>
      <c r="E125" s="140" t="s">
        <v>6</v>
      </c>
      <c r="F125" s="141" t="s">
        <v>94</v>
      </c>
      <c r="G125" s="139"/>
      <c r="H125" s="142">
        <v>35.353000000000002</v>
      </c>
      <c r="I125" s="143"/>
      <c r="J125" s="139"/>
      <c r="K125" s="139"/>
      <c r="L125" s="144"/>
      <c r="M125" s="145"/>
      <c r="N125" s="146"/>
      <c r="O125" s="146"/>
      <c r="P125" s="146"/>
      <c r="Q125" s="146"/>
      <c r="R125" s="146"/>
      <c r="S125" s="146"/>
      <c r="T125" s="147"/>
      <c r="AT125" s="148" t="s">
        <v>92</v>
      </c>
      <c r="AU125" s="148" t="s">
        <v>42</v>
      </c>
      <c r="AV125" s="9" t="s">
        <v>46</v>
      </c>
      <c r="AW125" s="9" t="s">
        <v>18</v>
      </c>
      <c r="AX125" s="9" t="s">
        <v>40</v>
      </c>
      <c r="AY125" s="148" t="s">
        <v>82</v>
      </c>
    </row>
    <row r="126" spans="1:65" s="2" customFormat="1" ht="66.75" customHeight="1" x14ac:dyDescent="0.2">
      <c r="A126" s="18"/>
      <c r="B126" s="19"/>
      <c r="C126" s="108" t="s">
        <v>143</v>
      </c>
      <c r="D126" s="108" t="s">
        <v>84</v>
      </c>
      <c r="E126" s="109" t="s">
        <v>568</v>
      </c>
      <c r="F126" s="110" t="s">
        <v>569</v>
      </c>
      <c r="G126" s="111" t="s">
        <v>87</v>
      </c>
      <c r="H126" s="112">
        <v>176.76499999999999</v>
      </c>
      <c r="I126" s="113"/>
      <c r="J126" s="114">
        <f>ROUND(I126*H126,2)</f>
        <v>0</v>
      </c>
      <c r="K126" s="110" t="s">
        <v>88</v>
      </c>
      <c r="L126" s="21"/>
      <c r="M126" s="115" t="s">
        <v>6</v>
      </c>
      <c r="N126" s="116" t="s">
        <v>26</v>
      </c>
      <c r="O126" s="27"/>
      <c r="P126" s="117">
        <f>O126*H126</f>
        <v>0</v>
      </c>
      <c r="Q126" s="117">
        <v>0</v>
      </c>
      <c r="R126" s="117">
        <f>Q126*H126</f>
        <v>0</v>
      </c>
      <c r="S126" s="117">
        <v>0</v>
      </c>
      <c r="T126" s="118">
        <f>S126*H126</f>
        <v>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R126" s="119" t="s">
        <v>46</v>
      </c>
      <c r="AT126" s="119" t="s">
        <v>84</v>
      </c>
      <c r="AU126" s="119" t="s">
        <v>42</v>
      </c>
      <c r="AY126" s="11" t="s">
        <v>82</v>
      </c>
      <c r="BE126" s="120">
        <f>IF(N126="základní",J126,0)</f>
        <v>0</v>
      </c>
      <c r="BF126" s="120">
        <f>IF(N126="snížená",J126,0)</f>
        <v>0</v>
      </c>
      <c r="BG126" s="120">
        <f>IF(N126="zákl. přenesená",J126,0)</f>
        <v>0</v>
      </c>
      <c r="BH126" s="120">
        <f>IF(N126="sníž. přenesená",J126,0)</f>
        <v>0</v>
      </c>
      <c r="BI126" s="120">
        <f>IF(N126="nulová",J126,0)</f>
        <v>0</v>
      </c>
      <c r="BJ126" s="11" t="s">
        <v>40</v>
      </c>
      <c r="BK126" s="120">
        <f>ROUND(I126*H126,2)</f>
        <v>0</v>
      </c>
      <c r="BL126" s="11" t="s">
        <v>46</v>
      </c>
      <c r="BM126" s="119" t="s">
        <v>570</v>
      </c>
    </row>
    <row r="127" spans="1:65" s="2" customFormat="1" x14ac:dyDescent="0.2">
      <c r="A127" s="18"/>
      <c r="B127" s="19"/>
      <c r="C127" s="20"/>
      <c r="D127" s="121" t="s">
        <v>90</v>
      </c>
      <c r="E127" s="20"/>
      <c r="F127" s="122" t="s">
        <v>571</v>
      </c>
      <c r="G127" s="20"/>
      <c r="H127" s="20"/>
      <c r="I127" s="123"/>
      <c r="J127" s="20"/>
      <c r="K127" s="20"/>
      <c r="L127" s="21"/>
      <c r="M127" s="124"/>
      <c r="N127" s="125"/>
      <c r="O127" s="27"/>
      <c r="P127" s="27"/>
      <c r="Q127" s="27"/>
      <c r="R127" s="27"/>
      <c r="S127" s="27"/>
      <c r="T127" s="2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T127" s="11" t="s">
        <v>90</v>
      </c>
      <c r="AU127" s="11" t="s">
        <v>42</v>
      </c>
    </row>
    <row r="128" spans="1:65" s="8" customFormat="1" x14ac:dyDescent="0.2">
      <c r="B128" s="126"/>
      <c r="C128" s="127"/>
      <c r="D128" s="128" t="s">
        <v>92</v>
      </c>
      <c r="E128" s="129" t="s">
        <v>6</v>
      </c>
      <c r="F128" s="130" t="s">
        <v>572</v>
      </c>
      <c r="G128" s="127"/>
      <c r="H128" s="131">
        <v>176.76499999999999</v>
      </c>
      <c r="I128" s="132"/>
      <c r="J128" s="127"/>
      <c r="K128" s="127"/>
      <c r="L128" s="133"/>
      <c r="M128" s="134"/>
      <c r="N128" s="135"/>
      <c r="O128" s="135"/>
      <c r="P128" s="135"/>
      <c r="Q128" s="135"/>
      <c r="R128" s="135"/>
      <c r="S128" s="135"/>
      <c r="T128" s="136"/>
      <c r="AT128" s="137" t="s">
        <v>92</v>
      </c>
      <c r="AU128" s="137" t="s">
        <v>42</v>
      </c>
      <c r="AV128" s="8" t="s">
        <v>42</v>
      </c>
      <c r="AW128" s="8" t="s">
        <v>18</v>
      </c>
      <c r="AX128" s="8" t="s">
        <v>39</v>
      </c>
      <c r="AY128" s="137" t="s">
        <v>82</v>
      </c>
    </row>
    <row r="129" spans="1:65" s="9" customFormat="1" x14ac:dyDescent="0.2">
      <c r="B129" s="138"/>
      <c r="C129" s="139"/>
      <c r="D129" s="128" t="s">
        <v>92</v>
      </c>
      <c r="E129" s="140" t="s">
        <v>6</v>
      </c>
      <c r="F129" s="141" t="s">
        <v>94</v>
      </c>
      <c r="G129" s="139"/>
      <c r="H129" s="142">
        <v>176.76499999999999</v>
      </c>
      <c r="I129" s="143"/>
      <c r="J129" s="139"/>
      <c r="K129" s="139"/>
      <c r="L129" s="144"/>
      <c r="M129" s="145"/>
      <c r="N129" s="146"/>
      <c r="O129" s="146"/>
      <c r="P129" s="146"/>
      <c r="Q129" s="146"/>
      <c r="R129" s="146"/>
      <c r="S129" s="146"/>
      <c r="T129" s="147"/>
      <c r="AT129" s="148" t="s">
        <v>92</v>
      </c>
      <c r="AU129" s="148" t="s">
        <v>42</v>
      </c>
      <c r="AV129" s="9" t="s">
        <v>46</v>
      </c>
      <c r="AW129" s="9" t="s">
        <v>18</v>
      </c>
      <c r="AX129" s="9" t="s">
        <v>40</v>
      </c>
      <c r="AY129" s="148" t="s">
        <v>82</v>
      </c>
    </row>
    <row r="130" spans="1:65" s="2" customFormat="1" ht="44.25" customHeight="1" x14ac:dyDescent="0.2">
      <c r="A130" s="18"/>
      <c r="B130" s="19"/>
      <c r="C130" s="108" t="s">
        <v>149</v>
      </c>
      <c r="D130" s="108" t="s">
        <v>84</v>
      </c>
      <c r="E130" s="109" t="s">
        <v>573</v>
      </c>
      <c r="F130" s="110" t="s">
        <v>574</v>
      </c>
      <c r="G130" s="111" t="s">
        <v>318</v>
      </c>
      <c r="H130" s="112">
        <v>56.564999999999998</v>
      </c>
      <c r="I130" s="113"/>
      <c r="J130" s="114">
        <f>ROUND(I130*H130,2)</f>
        <v>0</v>
      </c>
      <c r="K130" s="110" t="s">
        <v>88</v>
      </c>
      <c r="L130" s="21"/>
      <c r="M130" s="115" t="s">
        <v>6</v>
      </c>
      <c r="N130" s="116" t="s">
        <v>26</v>
      </c>
      <c r="O130" s="27"/>
      <c r="P130" s="117">
        <f>O130*H130</f>
        <v>0</v>
      </c>
      <c r="Q130" s="117">
        <v>0</v>
      </c>
      <c r="R130" s="117">
        <f>Q130*H130</f>
        <v>0</v>
      </c>
      <c r="S130" s="117">
        <v>0</v>
      </c>
      <c r="T130" s="118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19" t="s">
        <v>46</v>
      </c>
      <c r="AT130" s="119" t="s">
        <v>84</v>
      </c>
      <c r="AU130" s="119" t="s">
        <v>42</v>
      </c>
      <c r="AY130" s="11" t="s">
        <v>82</v>
      </c>
      <c r="BE130" s="120">
        <f>IF(N130="základní",J130,0)</f>
        <v>0</v>
      </c>
      <c r="BF130" s="120">
        <f>IF(N130="snížená",J130,0)</f>
        <v>0</v>
      </c>
      <c r="BG130" s="120">
        <f>IF(N130="zákl. přenesená",J130,0)</f>
        <v>0</v>
      </c>
      <c r="BH130" s="120">
        <f>IF(N130="sníž. přenesená",J130,0)</f>
        <v>0</v>
      </c>
      <c r="BI130" s="120">
        <f>IF(N130="nulová",J130,0)</f>
        <v>0</v>
      </c>
      <c r="BJ130" s="11" t="s">
        <v>40</v>
      </c>
      <c r="BK130" s="120">
        <f>ROUND(I130*H130,2)</f>
        <v>0</v>
      </c>
      <c r="BL130" s="11" t="s">
        <v>46</v>
      </c>
      <c r="BM130" s="119" t="s">
        <v>575</v>
      </c>
    </row>
    <row r="131" spans="1:65" s="2" customFormat="1" x14ac:dyDescent="0.2">
      <c r="A131" s="18"/>
      <c r="B131" s="19"/>
      <c r="C131" s="20"/>
      <c r="D131" s="121" t="s">
        <v>90</v>
      </c>
      <c r="E131" s="20"/>
      <c r="F131" s="122" t="s">
        <v>576</v>
      </c>
      <c r="G131" s="20"/>
      <c r="H131" s="20"/>
      <c r="I131" s="123"/>
      <c r="J131" s="20"/>
      <c r="K131" s="20"/>
      <c r="L131" s="21"/>
      <c r="M131" s="124"/>
      <c r="N131" s="125"/>
      <c r="O131" s="27"/>
      <c r="P131" s="27"/>
      <c r="Q131" s="27"/>
      <c r="R131" s="27"/>
      <c r="S131" s="27"/>
      <c r="T131" s="2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T131" s="11" t="s">
        <v>90</v>
      </c>
      <c r="AU131" s="11" t="s">
        <v>42</v>
      </c>
    </row>
    <row r="132" spans="1:65" s="8" customFormat="1" x14ac:dyDescent="0.2">
      <c r="B132" s="126"/>
      <c r="C132" s="127"/>
      <c r="D132" s="128" t="s">
        <v>92</v>
      </c>
      <c r="E132" s="129" t="s">
        <v>6</v>
      </c>
      <c r="F132" s="130" t="s">
        <v>577</v>
      </c>
      <c r="G132" s="127"/>
      <c r="H132" s="131">
        <v>56.564999999999998</v>
      </c>
      <c r="I132" s="132"/>
      <c r="J132" s="127"/>
      <c r="K132" s="127"/>
      <c r="L132" s="133"/>
      <c r="M132" s="134"/>
      <c r="N132" s="135"/>
      <c r="O132" s="135"/>
      <c r="P132" s="135"/>
      <c r="Q132" s="135"/>
      <c r="R132" s="135"/>
      <c r="S132" s="135"/>
      <c r="T132" s="136"/>
      <c r="AT132" s="137" t="s">
        <v>92</v>
      </c>
      <c r="AU132" s="137" t="s">
        <v>42</v>
      </c>
      <c r="AV132" s="8" t="s">
        <v>42</v>
      </c>
      <c r="AW132" s="8" t="s">
        <v>18</v>
      </c>
      <c r="AX132" s="8" t="s">
        <v>39</v>
      </c>
      <c r="AY132" s="137" t="s">
        <v>82</v>
      </c>
    </row>
    <row r="133" spans="1:65" s="9" customFormat="1" x14ac:dyDescent="0.2">
      <c r="B133" s="138"/>
      <c r="C133" s="139"/>
      <c r="D133" s="128" t="s">
        <v>92</v>
      </c>
      <c r="E133" s="140" t="s">
        <v>6</v>
      </c>
      <c r="F133" s="141" t="s">
        <v>94</v>
      </c>
      <c r="G133" s="139"/>
      <c r="H133" s="142">
        <v>56.564999999999998</v>
      </c>
      <c r="I133" s="143"/>
      <c r="J133" s="139"/>
      <c r="K133" s="139"/>
      <c r="L133" s="144"/>
      <c r="M133" s="145"/>
      <c r="N133" s="146"/>
      <c r="O133" s="146"/>
      <c r="P133" s="146"/>
      <c r="Q133" s="146"/>
      <c r="R133" s="146"/>
      <c r="S133" s="146"/>
      <c r="T133" s="147"/>
      <c r="AT133" s="148" t="s">
        <v>92</v>
      </c>
      <c r="AU133" s="148" t="s">
        <v>42</v>
      </c>
      <c r="AV133" s="9" t="s">
        <v>46</v>
      </c>
      <c r="AW133" s="9" t="s">
        <v>18</v>
      </c>
      <c r="AX133" s="9" t="s">
        <v>40</v>
      </c>
      <c r="AY133" s="148" t="s">
        <v>82</v>
      </c>
    </row>
    <row r="134" spans="1:65" s="2" customFormat="1" ht="44.25" customHeight="1" x14ac:dyDescent="0.2">
      <c r="A134" s="18"/>
      <c r="B134" s="19"/>
      <c r="C134" s="108" t="s">
        <v>156</v>
      </c>
      <c r="D134" s="108" t="s">
        <v>84</v>
      </c>
      <c r="E134" s="109" t="s">
        <v>578</v>
      </c>
      <c r="F134" s="110" t="s">
        <v>579</v>
      </c>
      <c r="G134" s="111" t="s">
        <v>87</v>
      </c>
      <c r="H134" s="112">
        <v>0.84</v>
      </c>
      <c r="I134" s="113"/>
      <c r="J134" s="114">
        <f>ROUND(I134*H134,2)</f>
        <v>0</v>
      </c>
      <c r="K134" s="110" t="s">
        <v>88</v>
      </c>
      <c r="L134" s="21"/>
      <c r="M134" s="115" t="s">
        <v>6</v>
      </c>
      <c r="N134" s="116" t="s">
        <v>26</v>
      </c>
      <c r="O134" s="27"/>
      <c r="P134" s="117">
        <f>O134*H134</f>
        <v>0</v>
      </c>
      <c r="Q134" s="117">
        <v>0</v>
      </c>
      <c r="R134" s="117">
        <f>Q134*H134</f>
        <v>0</v>
      </c>
      <c r="S134" s="117">
        <v>0</v>
      </c>
      <c r="T134" s="118">
        <f>S134*H134</f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R134" s="119" t="s">
        <v>46</v>
      </c>
      <c r="AT134" s="119" t="s">
        <v>84</v>
      </c>
      <c r="AU134" s="119" t="s">
        <v>42</v>
      </c>
      <c r="AY134" s="11" t="s">
        <v>82</v>
      </c>
      <c r="BE134" s="120">
        <f>IF(N134="základní",J134,0)</f>
        <v>0</v>
      </c>
      <c r="BF134" s="120">
        <f>IF(N134="snížená",J134,0)</f>
        <v>0</v>
      </c>
      <c r="BG134" s="120">
        <f>IF(N134="zákl. přenesená",J134,0)</f>
        <v>0</v>
      </c>
      <c r="BH134" s="120">
        <f>IF(N134="sníž. přenesená",J134,0)</f>
        <v>0</v>
      </c>
      <c r="BI134" s="120">
        <f>IF(N134="nulová",J134,0)</f>
        <v>0</v>
      </c>
      <c r="BJ134" s="11" t="s">
        <v>40</v>
      </c>
      <c r="BK134" s="120">
        <f>ROUND(I134*H134,2)</f>
        <v>0</v>
      </c>
      <c r="BL134" s="11" t="s">
        <v>46</v>
      </c>
      <c r="BM134" s="119" t="s">
        <v>580</v>
      </c>
    </row>
    <row r="135" spans="1:65" s="2" customFormat="1" x14ac:dyDescent="0.2">
      <c r="A135" s="18"/>
      <c r="B135" s="19"/>
      <c r="C135" s="20"/>
      <c r="D135" s="121" t="s">
        <v>90</v>
      </c>
      <c r="E135" s="20"/>
      <c r="F135" s="122" t="s">
        <v>581</v>
      </c>
      <c r="G135" s="20"/>
      <c r="H135" s="20"/>
      <c r="I135" s="123"/>
      <c r="J135" s="20"/>
      <c r="K135" s="20"/>
      <c r="L135" s="21"/>
      <c r="M135" s="124"/>
      <c r="N135" s="125"/>
      <c r="O135" s="27"/>
      <c r="P135" s="27"/>
      <c r="Q135" s="27"/>
      <c r="R135" s="27"/>
      <c r="S135" s="27"/>
      <c r="T135" s="2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T135" s="11" t="s">
        <v>90</v>
      </c>
      <c r="AU135" s="11" t="s">
        <v>42</v>
      </c>
    </row>
    <row r="136" spans="1:65" s="8" customFormat="1" x14ac:dyDescent="0.2">
      <c r="B136" s="126"/>
      <c r="C136" s="127"/>
      <c r="D136" s="128" t="s">
        <v>92</v>
      </c>
      <c r="E136" s="129" t="s">
        <v>6</v>
      </c>
      <c r="F136" s="130" t="s">
        <v>582</v>
      </c>
      <c r="G136" s="127"/>
      <c r="H136" s="131">
        <v>0.84</v>
      </c>
      <c r="I136" s="132"/>
      <c r="J136" s="127"/>
      <c r="K136" s="127"/>
      <c r="L136" s="133"/>
      <c r="M136" s="134"/>
      <c r="N136" s="135"/>
      <c r="O136" s="135"/>
      <c r="P136" s="135"/>
      <c r="Q136" s="135"/>
      <c r="R136" s="135"/>
      <c r="S136" s="135"/>
      <c r="T136" s="136"/>
      <c r="AT136" s="137" t="s">
        <v>92</v>
      </c>
      <c r="AU136" s="137" t="s">
        <v>42</v>
      </c>
      <c r="AV136" s="8" t="s">
        <v>42</v>
      </c>
      <c r="AW136" s="8" t="s">
        <v>18</v>
      </c>
      <c r="AX136" s="8" t="s">
        <v>39</v>
      </c>
      <c r="AY136" s="137" t="s">
        <v>82</v>
      </c>
    </row>
    <row r="137" spans="1:65" s="9" customFormat="1" x14ac:dyDescent="0.2">
      <c r="B137" s="138"/>
      <c r="C137" s="139"/>
      <c r="D137" s="128" t="s">
        <v>92</v>
      </c>
      <c r="E137" s="140" t="s">
        <v>6</v>
      </c>
      <c r="F137" s="141" t="s">
        <v>94</v>
      </c>
      <c r="G137" s="139"/>
      <c r="H137" s="142">
        <v>0.84</v>
      </c>
      <c r="I137" s="143"/>
      <c r="J137" s="139"/>
      <c r="K137" s="139"/>
      <c r="L137" s="144"/>
      <c r="M137" s="145"/>
      <c r="N137" s="146"/>
      <c r="O137" s="146"/>
      <c r="P137" s="146"/>
      <c r="Q137" s="146"/>
      <c r="R137" s="146"/>
      <c r="S137" s="146"/>
      <c r="T137" s="147"/>
      <c r="AT137" s="148" t="s">
        <v>92</v>
      </c>
      <c r="AU137" s="148" t="s">
        <v>42</v>
      </c>
      <c r="AV137" s="9" t="s">
        <v>46</v>
      </c>
      <c r="AW137" s="9" t="s">
        <v>18</v>
      </c>
      <c r="AX137" s="9" t="s">
        <v>40</v>
      </c>
      <c r="AY137" s="148" t="s">
        <v>82</v>
      </c>
    </row>
    <row r="138" spans="1:65" s="2" customFormat="1" ht="16.5" customHeight="1" x14ac:dyDescent="0.2">
      <c r="A138" s="18"/>
      <c r="B138" s="19"/>
      <c r="C138" s="159" t="s">
        <v>162</v>
      </c>
      <c r="D138" s="159" t="s">
        <v>102</v>
      </c>
      <c r="E138" s="160" t="s">
        <v>583</v>
      </c>
      <c r="F138" s="161" t="s">
        <v>584</v>
      </c>
      <c r="G138" s="162" t="s">
        <v>318</v>
      </c>
      <c r="H138" s="163">
        <v>1.68</v>
      </c>
      <c r="I138" s="164"/>
      <c r="J138" s="165">
        <f>ROUND(I138*H138,2)</f>
        <v>0</v>
      </c>
      <c r="K138" s="161" t="s">
        <v>88</v>
      </c>
      <c r="L138" s="166"/>
      <c r="M138" s="167" t="s">
        <v>6</v>
      </c>
      <c r="N138" s="168" t="s">
        <v>26</v>
      </c>
      <c r="O138" s="27"/>
      <c r="P138" s="117">
        <f>O138*H138</f>
        <v>0</v>
      </c>
      <c r="Q138" s="117">
        <v>1</v>
      </c>
      <c r="R138" s="117">
        <f>Q138*H138</f>
        <v>1.68</v>
      </c>
      <c r="S138" s="117">
        <v>0</v>
      </c>
      <c r="T138" s="118">
        <f>S138*H138</f>
        <v>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119" t="s">
        <v>105</v>
      </c>
      <c r="AT138" s="119" t="s">
        <v>102</v>
      </c>
      <c r="AU138" s="119" t="s">
        <v>42</v>
      </c>
      <c r="AY138" s="11" t="s">
        <v>82</v>
      </c>
      <c r="BE138" s="120">
        <f>IF(N138="základní",J138,0)</f>
        <v>0</v>
      </c>
      <c r="BF138" s="120">
        <f>IF(N138="snížená",J138,0)</f>
        <v>0</v>
      </c>
      <c r="BG138" s="120">
        <f>IF(N138="zákl. přenesená",J138,0)</f>
        <v>0</v>
      </c>
      <c r="BH138" s="120">
        <f>IF(N138="sníž. přenesená",J138,0)</f>
        <v>0</v>
      </c>
      <c r="BI138" s="120">
        <f>IF(N138="nulová",J138,0)</f>
        <v>0</v>
      </c>
      <c r="BJ138" s="11" t="s">
        <v>40</v>
      </c>
      <c r="BK138" s="120">
        <f>ROUND(I138*H138,2)</f>
        <v>0</v>
      </c>
      <c r="BL138" s="11" t="s">
        <v>46</v>
      </c>
      <c r="BM138" s="119" t="s">
        <v>585</v>
      </c>
    </row>
    <row r="139" spans="1:65" s="8" customFormat="1" x14ac:dyDescent="0.2">
      <c r="B139" s="126"/>
      <c r="C139" s="127"/>
      <c r="D139" s="128" t="s">
        <v>92</v>
      </c>
      <c r="E139" s="129" t="s">
        <v>6</v>
      </c>
      <c r="F139" s="130" t="s">
        <v>586</v>
      </c>
      <c r="G139" s="127"/>
      <c r="H139" s="131">
        <v>1.68</v>
      </c>
      <c r="I139" s="132"/>
      <c r="J139" s="127"/>
      <c r="K139" s="127"/>
      <c r="L139" s="133"/>
      <c r="M139" s="134"/>
      <c r="N139" s="135"/>
      <c r="O139" s="135"/>
      <c r="P139" s="135"/>
      <c r="Q139" s="135"/>
      <c r="R139" s="135"/>
      <c r="S139" s="135"/>
      <c r="T139" s="136"/>
      <c r="AT139" s="137" t="s">
        <v>92</v>
      </c>
      <c r="AU139" s="137" t="s">
        <v>42</v>
      </c>
      <c r="AV139" s="8" t="s">
        <v>42</v>
      </c>
      <c r="AW139" s="8" t="s">
        <v>18</v>
      </c>
      <c r="AX139" s="8" t="s">
        <v>39</v>
      </c>
      <c r="AY139" s="137" t="s">
        <v>82</v>
      </c>
    </row>
    <row r="140" spans="1:65" s="9" customFormat="1" x14ac:dyDescent="0.2">
      <c r="B140" s="138"/>
      <c r="C140" s="139"/>
      <c r="D140" s="128" t="s">
        <v>92</v>
      </c>
      <c r="E140" s="140" t="s">
        <v>6</v>
      </c>
      <c r="F140" s="141" t="s">
        <v>94</v>
      </c>
      <c r="G140" s="139"/>
      <c r="H140" s="142">
        <v>1.68</v>
      </c>
      <c r="I140" s="143"/>
      <c r="J140" s="139"/>
      <c r="K140" s="139"/>
      <c r="L140" s="144"/>
      <c r="M140" s="145"/>
      <c r="N140" s="146"/>
      <c r="O140" s="146"/>
      <c r="P140" s="146"/>
      <c r="Q140" s="146"/>
      <c r="R140" s="146"/>
      <c r="S140" s="146"/>
      <c r="T140" s="147"/>
      <c r="AT140" s="148" t="s">
        <v>92</v>
      </c>
      <c r="AU140" s="148" t="s">
        <v>42</v>
      </c>
      <c r="AV140" s="9" t="s">
        <v>46</v>
      </c>
      <c r="AW140" s="9" t="s">
        <v>18</v>
      </c>
      <c r="AX140" s="9" t="s">
        <v>40</v>
      </c>
      <c r="AY140" s="148" t="s">
        <v>82</v>
      </c>
    </row>
    <row r="141" spans="1:65" s="2" customFormat="1" ht="66.75" customHeight="1" x14ac:dyDescent="0.2">
      <c r="A141" s="18"/>
      <c r="B141" s="19"/>
      <c r="C141" s="108" t="s">
        <v>167</v>
      </c>
      <c r="D141" s="108" t="s">
        <v>84</v>
      </c>
      <c r="E141" s="109" t="s">
        <v>587</v>
      </c>
      <c r="F141" s="110" t="s">
        <v>588</v>
      </c>
      <c r="G141" s="111" t="s">
        <v>87</v>
      </c>
      <c r="H141" s="112">
        <v>0.48</v>
      </c>
      <c r="I141" s="113"/>
      <c r="J141" s="114">
        <f>ROUND(I141*H141,2)</f>
        <v>0</v>
      </c>
      <c r="K141" s="110" t="s">
        <v>88</v>
      </c>
      <c r="L141" s="21"/>
      <c r="M141" s="115" t="s">
        <v>6</v>
      </c>
      <c r="N141" s="116" t="s">
        <v>26</v>
      </c>
      <c r="O141" s="27"/>
      <c r="P141" s="117">
        <f>O141*H141</f>
        <v>0</v>
      </c>
      <c r="Q141" s="117">
        <v>0</v>
      </c>
      <c r="R141" s="117">
        <f>Q141*H141</f>
        <v>0</v>
      </c>
      <c r="S141" s="117">
        <v>0</v>
      </c>
      <c r="T141" s="118">
        <f>S141*H141</f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119" t="s">
        <v>46</v>
      </c>
      <c r="AT141" s="119" t="s">
        <v>84</v>
      </c>
      <c r="AU141" s="119" t="s">
        <v>42</v>
      </c>
      <c r="AY141" s="11" t="s">
        <v>82</v>
      </c>
      <c r="BE141" s="120">
        <f>IF(N141="základní",J141,0)</f>
        <v>0</v>
      </c>
      <c r="BF141" s="120">
        <f>IF(N141="snížená",J141,0)</f>
        <v>0</v>
      </c>
      <c r="BG141" s="120">
        <f>IF(N141="zákl. přenesená",J141,0)</f>
        <v>0</v>
      </c>
      <c r="BH141" s="120">
        <f>IF(N141="sníž. přenesená",J141,0)</f>
        <v>0</v>
      </c>
      <c r="BI141" s="120">
        <f>IF(N141="nulová",J141,0)</f>
        <v>0</v>
      </c>
      <c r="BJ141" s="11" t="s">
        <v>40</v>
      </c>
      <c r="BK141" s="120">
        <f>ROUND(I141*H141,2)</f>
        <v>0</v>
      </c>
      <c r="BL141" s="11" t="s">
        <v>46</v>
      </c>
      <c r="BM141" s="119" t="s">
        <v>589</v>
      </c>
    </row>
    <row r="142" spans="1:65" s="2" customFormat="1" x14ac:dyDescent="0.2">
      <c r="A142" s="18"/>
      <c r="B142" s="19"/>
      <c r="C142" s="20"/>
      <c r="D142" s="121" t="s">
        <v>90</v>
      </c>
      <c r="E142" s="20"/>
      <c r="F142" s="122" t="s">
        <v>590</v>
      </c>
      <c r="G142" s="20"/>
      <c r="H142" s="20"/>
      <c r="I142" s="123"/>
      <c r="J142" s="20"/>
      <c r="K142" s="20"/>
      <c r="L142" s="21"/>
      <c r="M142" s="124"/>
      <c r="N142" s="125"/>
      <c r="O142" s="27"/>
      <c r="P142" s="27"/>
      <c r="Q142" s="27"/>
      <c r="R142" s="27"/>
      <c r="S142" s="27"/>
      <c r="T142" s="2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T142" s="11" t="s">
        <v>90</v>
      </c>
      <c r="AU142" s="11" t="s">
        <v>42</v>
      </c>
    </row>
    <row r="143" spans="1:65" s="8" customFormat="1" x14ac:dyDescent="0.2">
      <c r="B143" s="126"/>
      <c r="C143" s="127"/>
      <c r="D143" s="128" t="s">
        <v>92</v>
      </c>
      <c r="E143" s="129" t="s">
        <v>6</v>
      </c>
      <c r="F143" s="130" t="s">
        <v>591</v>
      </c>
      <c r="G143" s="127"/>
      <c r="H143" s="131">
        <v>0.48</v>
      </c>
      <c r="I143" s="132"/>
      <c r="J143" s="127"/>
      <c r="K143" s="127"/>
      <c r="L143" s="133"/>
      <c r="M143" s="134"/>
      <c r="N143" s="135"/>
      <c r="O143" s="135"/>
      <c r="P143" s="135"/>
      <c r="Q143" s="135"/>
      <c r="R143" s="135"/>
      <c r="S143" s="135"/>
      <c r="T143" s="136"/>
      <c r="AT143" s="137" t="s">
        <v>92</v>
      </c>
      <c r="AU143" s="137" t="s">
        <v>42</v>
      </c>
      <c r="AV143" s="8" t="s">
        <v>42</v>
      </c>
      <c r="AW143" s="8" t="s">
        <v>18</v>
      </c>
      <c r="AX143" s="8" t="s">
        <v>39</v>
      </c>
      <c r="AY143" s="137" t="s">
        <v>82</v>
      </c>
    </row>
    <row r="144" spans="1:65" s="9" customFormat="1" x14ac:dyDescent="0.2">
      <c r="B144" s="138"/>
      <c r="C144" s="139"/>
      <c r="D144" s="128" t="s">
        <v>92</v>
      </c>
      <c r="E144" s="140" t="s">
        <v>6</v>
      </c>
      <c r="F144" s="141" t="s">
        <v>94</v>
      </c>
      <c r="G144" s="139"/>
      <c r="H144" s="142">
        <v>0.48</v>
      </c>
      <c r="I144" s="143"/>
      <c r="J144" s="139"/>
      <c r="K144" s="139"/>
      <c r="L144" s="144"/>
      <c r="M144" s="145"/>
      <c r="N144" s="146"/>
      <c r="O144" s="146"/>
      <c r="P144" s="146"/>
      <c r="Q144" s="146"/>
      <c r="R144" s="146"/>
      <c r="S144" s="146"/>
      <c r="T144" s="147"/>
      <c r="AT144" s="148" t="s">
        <v>92</v>
      </c>
      <c r="AU144" s="148" t="s">
        <v>42</v>
      </c>
      <c r="AV144" s="9" t="s">
        <v>46</v>
      </c>
      <c r="AW144" s="9" t="s">
        <v>18</v>
      </c>
      <c r="AX144" s="9" t="s">
        <v>40</v>
      </c>
      <c r="AY144" s="148" t="s">
        <v>82</v>
      </c>
    </row>
    <row r="145" spans="1:65" s="2" customFormat="1" ht="16.5" customHeight="1" x14ac:dyDescent="0.2">
      <c r="A145" s="18"/>
      <c r="B145" s="19"/>
      <c r="C145" s="159" t="s">
        <v>172</v>
      </c>
      <c r="D145" s="159" t="s">
        <v>102</v>
      </c>
      <c r="E145" s="160" t="s">
        <v>592</v>
      </c>
      <c r="F145" s="161" t="s">
        <v>593</v>
      </c>
      <c r="G145" s="162" t="s">
        <v>318</v>
      </c>
      <c r="H145" s="163">
        <v>0.96</v>
      </c>
      <c r="I145" s="164"/>
      <c r="J145" s="165">
        <f>ROUND(I145*H145,2)</f>
        <v>0</v>
      </c>
      <c r="K145" s="161" t="s">
        <v>88</v>
      </c>
      <c r="L145" s="166"/>
      <c r="M145" s="167" t="s">
        <v>6</v>
      </c>
      <c r="N145" s="168" t="s">
        <v>26</v>
      </c>
      <c r="O145" s="27"/>
      <c r="P145" s="117">
        <f>O145*H145</f>
        <v>0</v>
      </c>
      <c r="Q145" s="117">
        <v>1</v>
      </c>
      <c r="R145" s="117">
        <f>Q145*H145</f>
        <v>0.96</v>
      </c>
      <c r="S145" s="117">
        <v>0</v>
      </c>
      <c r="T145" s="118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19" t="s">
        <v>105</v>
      </c>
      <c r="AT145" s="119" t="s">
        <v>102</v>
      </c>
      <c r="AU145" s="119" t="s">
        <v>42</v>
      </c>
      <c r="AY145" s="11" t="s">
        <v>82</v>
      </c>
      <c r="BE145" s="120">
        <f>IF(N145="základní",J145,0)</f>
        <v>0</v>
      </c>
      <c r="BF145" s="120">
        <f>IF(N145="snížená",J145,0)</f>
        <v>0</v>
      </c>
      <c r="BG145" s="120">
        <f>IF(N145="zákl. přenesená",J145,0)</f>
        <v>0</v>
      </c>
      <c r="BH145" s="120">
        <f>IF(N145="sníž. přenesená",J145,0)</f>
        <v>0</v>
      </c>
      <c r="BI145" s="120">
        <f>IF(N145="nulová",J145,0)</f>
        <v>0</v>
      </c>
      <c r="BJ145" s="11" t="s">
        <v>40</v>
      </c>
      <c r="BK145" s="120">
        <f>ROUND(I145*H145,2)</f>
        <v>0</v>
      </c>
      <c r="BL145" s="11" t="s">
        <v>46</v>
      </c>
      <c r="BM145" s="119" t="s">
        <v>594</v>
      </c>
    </row>
    <row r="146" spans="1:65" s="8" customFormat="1" x14ac:dyDescent="0.2">
      <c r="B146" s="126"/>
      <c r="C146" s="127"/>
      <c r="D146" s="128" t="s">
        <v>92</v>
      </c>
      <c r="E146" s="129" t="s">
        <v>6</v>
      </c>
      <c r="F146" s="130" t="s">
        <v>595</v>
      </c>
      <c r="G146" s="127"/>
      <c r="H146" s="131">
        <v>0.96</v>
      </c>
      <c r="I146" s="132"/>
      <c r="J146" s="127"/>
      <c r="K146" s="127"/>
      <c r="L146" s="133"/>
      <c r="M146" s="134"/>
      <c r="N146" s="135"/>
      <c r="O146" s="135"/>
      <c r="P146" s="135"/>
      <c r="Q146" s="135"/>
      <c r="R146" s="135"/>
      <c r="S146" s="135"/>
      <c r="T146" s="136"/>
      <c r="AT146" s="137" t="s">
        <v>92</v>
      </c>
      <c r="AU146" s="137" t="s">
        <v>42</v>
      </c>
      <c r="AV146" s="8" t="s">
        <v>42</v>
      </c>
      <c r="AW146" s="8" t="s">
        <v>18</v>
      </c>
      <c r="AX146" s="8" t="s">
        <v>39</v>
      </c>
      <c r="AY146" s="137" t="s">
        <v>82</v>
      </c>
    </row>
    <row r="147" spans="1:65" s="9" customFormat="1" x14ac:dyDescent="0.2">
      <c r="B147" s="138"/>
      <c r="C147" s="139"/>
      <c r="D147" s="128" t="s">
        <v>92</v>
      </c>
      <c r="E147" s="140" t="s">
        <v>6</v>
      </c>
      <c r="F147" s="141" t="s">
        <v>94</v>
      </c>
      <c r="G147" s="139"/>
      <c r="H147" s="142">
        <v>0.96</v>
      </c>
      <c r="I147" s="143"/>
      <c r="J147" s="139"/>
      <c r="K147" s="139"/>
      <c r="L147" s="144"/>
      <c r="M147" s="145"/>
      <c r="N147" s="146"/>
      <c r="O147" s="146"/>
      <c r="P147" s="146"/>
      <c r="Q147" s="146"/>
      <c r="R147" s="146"/>
      <c r="S147" s="146"/>
      <c r="T147" s="147"/>
      <c r="AT147" s="148" t="s">
        <v>92</v>
      </c>
      <c r="AU147" s="148" t="s">
        <v>42</v>
      </c>
      <c r="AV147" s="9" t="s">
        <v>46</v>
      </c>
      <c r="AW147" s="9" t="s">
        <v>18</v>
      </c>
      <c r="AX147" s="9" t="s">
        <v>40</v>
      </c>
      <c r="AY147" s="148" t="s">
        <v>82</v>
      </c>
    </row>
    <row r="148" spans="1:65" s="2" customFormat="1" ht="33" customHeight="1" x14ac:dyDescent="0.2">
      <c r="A148" s="18"/>
      <c r="B148" s="19"/>
      <c r="C148" s="108" t="s">
        <v>2</v>
      </c>
      <c r="D148" s="108" t="s">
        <v>84</v>
      </c>
      <c r="E148" s="109" t="s">
        <v>596</v>
      </c>
      <c r="F148" s="110" t="s">
        <v>597</v>
      </c>
      <c r="G148" s="111" t="s">
        <v>97</v>
      </c>
      <c r="H148" s="112">
        <v>63.25</v>
      </c>
      <c r="I148" s="113"/>
      <c r="J148" s="114">
        <f>ROUND(I148*H148,2)</f>
        <v>0</v>
      </c>
      <c r="K148" s="110" t="s">
        <v>88</v>
      </c>
      <c r="L148" s="21"/>
      <c r="M148" s="115" t="s">
        <v>6</v>
      </c>
      <c r="N148" s="116" t="s">
        <v>26</v>
      </c>
      <c r="O148" s="27"/>
      <c r="P148" s="117">
        <f>O148*H148</f>
        <v>0</v>
      </c>
      <c r="Q148" s="117">
        <v>0</v>
      </c>
      <c r="R148" s="117">
        <f>Q148*H148</f>
        <v>0</v>
      </c>
      <c r="S148" s="117">
        <v>0</v>
      </c>
      <c r="T148" s="118">
        <f>S148*H148</f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119" t="s">
        <v>46</v>
      </c>
      <c r="AT148" s="119" t="s">
        <v>84</v>
      </c>
      <c r="AU148" s="119" t="s">
        <v>42</v>
      </c>
      <c r="AY148" s="11" t="s">
        <v>82</v>
      </c>
      <c r="BE148" s="120">
        <f>IF(N148="základní",J148,0)</f>
        <v>0</v>
      </c>
      <c r="BF148" s="120">
        <f>IF(N148="snížená",J148,0)</f>
        <v>0</v>
      </c>
      <c r="BG148" s="120">
        <f>IF(N148="zákl. přenesená",J148,0)</f>
        <v>0</v>
      </c>
      <c r="BH148" s="120">
        <f>IF(N148="sníž. přenesená",J148,0)</f>
        <v>0</v>
      </c>
      <c r="BI148" s="120">
        <f>IF(N148="nulová",J148,0)</f>
        <v>0</v>
      </c>
      <c r="BJ148" s="11" t="s">
        <v>40</v>
      </c>
      <c r="BK148" s="120">
        <f>ROUND(I148*H148,2)</f>
        <v>0</v>
      </c>
      <c r="BL148" s="11" t="s">
        <v>46</v>
      </c>
      <c r="BM148" s="119" t="s">
        <v>598</v>
      </c>
    </row>
    <row r="149" spans="1:65" s="2" customFormat="1" x14ac:dyDescent="0.2">
      <c r="A149" s="18"/>
      <c r="B149" s="19"/>
      <c r="C149" s="20"/>
      <c r="D149" s="121" t="s">
        <v>90</v>
      </c>
      <c r="E149" s="20"/>
      <c r="F149" s="122" t="s">
        <v>599</v>
      </c>
      <c r="G149" s="20"/>
      <c r="H149" s="20"/>
      <c r="I149" s="123"/>
      <c r="J149" s="20"/>
      <c r="K149" s="20"/>
      <c r="L149" s="21"/>
      <c r="M149" s="124"/>
      <c r="N149" s="125"/>
      <c r="O149" s="27"/>
      <c r="P149" s="27"/>
      <c r="Q149" s="27"/>
      <c r="R149" s="27"/>
      <c r="S149" s="27"/>
      <c r="T149" s="2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T149" s="11" t="s">
        <v>90</v>
      </c>
      <c r="AU149" s="11" t="s">
        <v>42</v>
      </c>
    </row>
    <row r="150" spans="1:65" s="8" customFormat="1" x14ac:dyDescent="0.2">
      <c r="B150" s="126"/>
      <c r="C150" s="127"/>
      <c r="D150" s="128" t="s">
        <v>92</v>
      </c>
      <c r="E150" s="129" t="s">
        <v>6</v>
      </c>
      <c r="F150" s="130" t="s">
        <v>600</v>
      </c>
      <c r="G150" s="127"/>
      <c r="H150" s="131">
        <v>63.25</v>
      </c>
      <c r="I150" s="132"/>
      <c r="J150" s="127"/>
      <c r="K150" s="127"/>
      <c r="L150" s="133"/>
      <c r="M150" s="134"/>
      <c r="N150" s="135"/>
      <c r="O150" s="135"/>
      <c r="P150" s="135"/>
      <c r="Q150" s="135"/>
      <c r="R150" s="135"/>
      <c r="S150" s="135"/>
      <c r="T150" s="136"/>
      <c r="AT150" s="137" t="s">
        <v>92</v>
      </c>
      <c r="AU150" s="137" t="s">
        <v>42</v>
      </c>
      <c r="AV150" s="8" t="s">
        <v>42</v>
      </c>
      <c r="AW150" s="8" t="s">
        <v>18</v>
      </c>
      <c r="AX150" s="8" t="s">
        <v>39</v>
      </c>
      <c r="AY150" s="137" t="s">
        <v>82</v>
      </c>
    </row>
    <row r="151" spans="1:65" s="9" customFormat="1" x14ac:dyDescent="0.2">
      <c r="B151" s="138"/>
      <c r="C151" s="139"/>
      <c r="D151" s="128" t="s">
        <v>92</v>
      </c>
      <c r="E151" s="140" t="s">
        <v>6</v>
      </c>
      <c r="F151" s="141" t="s">
        <v>94</v>
      </c>
      <c r="G151" s="139"/>
      <c r="H151" s="142">
        <v>63.25</v>
      </c>
      <c r="I151" s="143"/>
      <c r="J151" s="139"/>
      <c r="K151" s="139"/>
      <c r="L151" s="144"/>
      <c r="M151" s="145"/>
      <c r="N151" s="146"/>
      <c r="O151" s="146"/>
      <c r="P151" s="146"/>
      <c r="Q151" s="146"/>
      <c r="R151" s="146"/>
      <c r="S151" s="146"/>
      <c r="T151" s="147"/>
      <c r="AT151" s="148" t="s">
        <v>92</v>
      </c>
      <c r="AU151" s="148" t="s">
        <v>42</v>
      </c>
      <c r="AV151" s="9" t="s">
        <v>46</v>
      </c>
      <c r="AW151" s="9" t="s">
        <v>18</v>
      </c>
      <c r="AX151" s="9" t="s">
        <v>40</v>
      </c>
      <c r="AY151" s="148" t="s">
        <v>82</v>
      </c>
    </row>
    <row r="152" spans="1:65" s="2" customFormat="1" ht="66.75" customHeight="1" x14ac:dyDescent="0.2">
      <c r="A152" s="18"/>
      <c r="B152" s="19"/>
      <c r="C152" s="108" t="s">
        <v>181</v>
      </c>
      <c r="D152" s="108" t="s">
        <v>84</v>
      </c>
      <c r="E152" s="109" t="s">
        <v>601</v>
      </c>
      <c r="F152" s="110" t="s">
        <v>602</v>
      </c>
      <c r="G152" s="111" t="s">
        <v>87</v>
      </c>
      <c r="H152" s="112">
        <v>7.2</v>
      </c>
      <c r="I152" s="113"/>
      <c r="J152" s="114">
        <f>ROUND(I152*H152,2)</f>
        <v>0</v>
      </c>
      <c r="K152" s="110" t="s">
        <v>88</v>
      </c>
      <c r="L152" s="21"/>
      <c r="M152" s="115" t="s">
        <v>6</v>
      </c>
      <c r="N152" s="116" t="s">
        <v>26</v>
      </c>
      <c r="O152" s="27"/>
      <c r="P152" s="117">
        <f>O152*H152</f>
        <v>0</v>
      </c>
      <c r="Q152" s="117">
        <v>0</v>
      </c>
      <c r="R152" s="117">
        <f>Q152*H152</f>
        <v>0</v>
      </c>
      <c r="S152" s="117">
        <v>0</v>
      </c>
      <c r="T152" s="118">
        <f>S152*H152</f>
        <v>0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R152" s="119" t="s">
        <v>46</v>
      </c>
      <c r="AT152" s="119" t="s">
        <v>84</v>
      </c>
      <c r="AU152" s="119" t="s">
        <v>42</v>
      </c>
      <c r="AY152" s="11" t="s">
        <v>82</v>
      </c>
      <c r="BE152" s="120">
        <f>IF(N152="základní",J152,0)</f>
        <v>0</v>
      </c>
      <c r="BF152" s="120">
        <f>IF(N152="snížená",J152,0)</f>
        <v>0</v>
      </c>
      <c r="BG152" s="120">
        <f>IF(N152="zákl. přenesená",J152,0)</f>
        <v>0</v>
      </c>
      <c r="BH152" s="120">
        <f>IF(N152="sníž. přenesená",J152,0)</f>
        <v>0</v>
      </c>
      <c r="BI152" s="120">
        <f>IF(N152="nulová",J152,0)</f>
        <v>0</v>
      </c>
      <c r="BJ152" s="11" t="s">
        <v>40</v>
      </c>
      <c r="BK152" s="120">
        <f>ROUND(I152*H152,2)</f>
        <v>0</v>
      </c>
      <c r="BL152" s="11" t="s">
        <v>46</v>
      </c>
      <c r="BM152" s="119" t="s">
        <v>603</v>
      </c>
    </row>
    <row r="153" spans="1:65" s="2" customFormat="1" x14ac:dyDescent="0.2">
      <c r="A153" s="18"/>
      <c r="B153" s="19"/>
      <c r="C153" s="20"/>
      <c r="D153" s="121" t="s">
        <v>90</v>
      </c>
      <c r="E153" s="20"/>
      <c r="F153" s="122" t="s">
        <v>604</v>
      </c>
      <c r="G153" s="20"/>
      <c r="H153" s="20"/>
      <c r="I153" s="123"/>
      <c r="J153" s="20"/>
      <c r="K153" s="20"/>
      <c r="L153" s="21"/>
      <c r="M153" s="124"/>
      <c r="N153" s="125"/>
      <c r="O153" s="27"/>
      <c r="P153" s="27"/>
      <c r="Q153" s="27"/>
      <c r="R153" s="27"/>
      <c r="S153" s="27"/>
      <c r="T153" s="2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T153" s="11" t="s">
        <v>90</v>
      </c>
      <c r="AU153" s="11" t="s">
        <v>42</v>
      </c>
    </row>
    <row r="154" spans="1:65" s="10" customFormat="1" ht="22.5" x14ac:dyDescent="0.2">
      <c r="B154" s="149"/>
      <c r="C154" s="150"/>
      <c r="D154" s="128" t="s">
        <v>92</v>
      </c>
      <c r="E154" s="151" t="s">
        <v>6</v>
      </c>
      <c r="F154" s="152" t="s">
        <v>605</v>
      </c>
      <c r="G154" s="150"/>
      <c r="H154" s="151" t="s">
        <v>6</v>
      </c>
      <c r="I154" s="153"/>
      <c r="J154" s="150"/>
      <c r="K154" s="150"/>
      <c r="L154" s="154"/>
      <c r="M154" s="155"/>
      <c r="N154" s="156"/>
      <c r="O154" s="156"/>
      <c r="P154" s="156"/>
      <c r="Q154" s="156"/>
      <c r="R154" s="156"/>
      <c r="S154" s="156"/>
      <c r="T154" s="157"/>
      <c r="AT154" s="158" t="s">
        <v>92</v>
      </c>
      <c r="AU154" s="158" t="s">
        <v>42</v>
      </c>
      <c r="AV154" s="10" t="s">
        <v>40</v>
      </c>
      <c r="AW154" s="10" t="s">
        <v>18</v>
      </c>
      <c r="AX154" s="10" t="s">
        <v>39</v>
      </c>
      <c r="AY154" s="158" t="s">
        <v>82</v>
      </c>
    </row>
    <row r="155" spans="1:65" s="8" customFormat="1" x14ac:dyDescent="0.2">
      <c r="B155" s="126"/>
      <c r="C155" s="127"/>
      <c r="D155" s="128" t="s">
        <v>92</v>
      </c>
      <c r="E155" s="129" t="s">
        <v>6</v>
      </c>
      <c r="F155" s="130" t="s">
        <v>606</v>
      </c>
      <c r="G155" s="127"/>
      <c r="H155" s="131">
        <v>7.2</v>
      </c>
      <c r="I155" s="132"/>
      <c r="J155" s="127"/>
      <c r="K155" s="127"/>
      <c r="L155" s="133"/>
      <c r="M155" s="134"/>
      <c r="N155" s="135"/>
      <c r="O155" s="135"/>
      <c r="P155" s="135"/>
      <c r="Q155" s="135"/>
      <c r="R155" s="135"/>
      <c r="S155" s="135"/>
      <c r="T155" s="136"/>
      <c r="AT155" s="137" t="s">
        <v>92</v>
      </c>
      <c r="AU155" s="137" t="s">
        <v>42</v>
      </c>
      <c r="AV155" s="8" t="s">
        <v>42</v>
      </c>
      <c r="AW155" s="8" t="s">
        <v>18</v>
      </c>
      <c r="AX155" s="8" t="s">
        <v>39</v>
      </c>
      <c r="AY155" s="137" t="s">
        <v>82</v>
      </c>
    </row>
    <row r="156" spans="1:65" s="9" customFormat="1" x14ac:dyDescent="0.2">
      <c r="B156" s="138"/>
      <c r="C156" s="139"/>
      <c r="D156" s="128" t="s">
        <v>92</v>
      </c>
      <c r="E156" s="140" t="s">
        <v>6</v>
      </c>
      <c r="F156" s="141" t="s">
        <v>94</v>
      </c>
      <c r="G156" s="139"/>
      <c r="H156" s="142">
        <v>7.2</v>
      </c>
      <c r="I156" s="143"/>
      <c r="J156" s="139"/>
      <c r="K156" s="139"/>
      <c r="L156" s="144"/>
      <c r="M156" s="145"/>
      <c r="N156" s="146"/>
      <c r="O156" s="146"/>
      <c r="P156" s="146"/>
      <c r="Q156" s="146"/>
      <c r="R156" s="146"/>
      <c r="S156" s="146"/>
      <c r="T156" s="147"/>
      <c r="AT156" s="148" t="s">
        <v>92</v>
      </c>
      <c r="AU156" s="148" t="s">
        <v>42</v>
      </c>
      <c r="AV156" s="9" t="s">
        <v>46</v>
      </c>
      <c r="AW156" s="9" t="s">
        <v>18</v>
      </c>
      <c r="AX156" s="9" t="s">
        <v>40</v>
      </c>
      <c r="AY156" s="148" t="s">
        <v>82</v>
      </c>
    </row>
    <row r="157" spans="1:65" s="2" customFormat="1" ht="37.9" customHeight="1" x14ac:dyDescent="0.2">
      <c r="A157" s="18"/>
      <c r="B157" s="19"/>
      <c r="C157" s="108" t="s">
        <v>186</v>
      </c>
      <c r="D157" s="108" t="s">
        <v>84</v>
      </c>
      <c r="E157" s="109" t="s">
        <v>607</v>
      </c>
      <c r="F157" s="110" t="s">
        <v>608</v>
      </c>
      <c r="G157" s="111" t="s">
        <v>97</v>
      </c>
      <c r="H157" s="112">
        <v>24</v>
      </c>
      <c r="I157" s="113"/>
      <c r="J157" s="114">
        <f>ROUND(I157*H157,2)</f>
        <v>0</v>
      </c>
      <c r="K157" s="110" t="s">
        <v>88</v>
      </c>
      <c r="L157" s="21"/>
      <c r="M157" s="115" t="s">
        <v>6</v>
      </c>
      <c r="N157" s="116" t="s">
        <v>26</v>
      </c>
      <c r="O157" s="27"/>
      <c r="P157" s="117">
        <f>O157*H157</f>
        <v>0</v>
      </c>
      <c r="Q157" s="117">
        <v>0</v>
      </c>
      <c r="R157" s="117">
        <f>Q157*H157</f>
        <v>0</v>
      </c>
      <c r="S157" s="117">
        <v>0</v>
      </c>
      <c r="T157" s="118">
        <f>S157*H157</f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119" t="s">
        <v>46</v>
      </c>
      <c r="AT157" s="119" t="s">
        <v>84</v>
      </c>
      <c r="AU157" s="119" t="s">
        <v>42</v>
      </c>
      <c r="AY157" s="11" t="s">
        <v>82</v>
      </c>
      <c r="BE157" s="120">
        <f>IF(N157="základní",J157,0)</f>
        <v>0</v>
      </c>
      <c r="BF157" s="120">
        <f>IF(N157="snížená",J157,0)</f>
        <v>0</v>
      </c>
      <c r="BG157" s="120">
        <f>IF(N157="zákl. přenesená",J157,0)</f>
        <v>0</v>
      </c>
      <c r="BH157" s="120">
        <f>IF(N157="sníž. přenesená",J157,0)</f>
        <v>0</v>
      </c>
      <c r="BI157" s="120">
        <f>IF(N157="nulová",J157,0)</f>
        <v>0</v>
      </c>
      <c r="BJ157" s="11" t="s">
        <v>40</v>
      </c>
      <c r="BK157" s="120">
        <f>ROUND(I157*H157,2)</f>
        <v>0</v>
      </c>
      <c r="BL157" s="11" t="s">
        <v>46</v>
      </c>
      <c r="BM157" s="119" t="s">
        <v>609</v>
      </c>
    </row>
    <row r="158" spans="1:65" s="2" customFormat="1" x14ac:dyDescent="0.2">
      <c r="A158" s="18"/>
      <c r="B158" s="19"/>
      <c r="C158" s="20"/>
      <c r="D158" s="121" t="s">
        <v>90</v>
      </c>
      <c r="E158" s="20"/>
      <c r="F158" s="122" t="s">
        <v>610</v>
      </c>
      <c r="G158" s="20"/>
      <c r="H158" s="20"/>
      <c r="I158" s="123"/>
      <c r="J158" s="20"/>
      <c r="K158" s="20"/>
      <c r="L158" s="21"/>
      <c r="M158" s="124"/>
      <c r="N158" s="125"/>
      <c r="O158" s="27"/>
      <c r="P158" s="27"/>
      <c r="Q158" s="27"/>
      <c r="R158" s="27"/>
      <c r="S158" s="27"/>
      <c r="T158" s="2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T158" s="11" t="s">
        <v>90</v>
      </c>
      <c r="AU158" s="11" t="s">
        <v>42</v>
      </c>
    </row>
    <row r="159" spans="1:65" s="8" customFormat="1" x14ac:dyDescent="0.2">
      <c r="B159" s="126"/>
      <c r="C159" s="127"/>
      <c r="D159" s="128" t="s">
        <v>92</v>
      </c>
      <c r="E159" s="129" t="s">
        <v>6</v>
      </c>
      <c r="F159" s="130" t="s">
        <v>611</v>
      </c>
      <c r="G159" s="127"/>
      <c r="H159" s="131">
        <v>24</v>
      </c>
      <c r="I159" s="132"/>
      <c r="J159" s="127"/>
      <c r="K159" s="127"/>
      <c r="L159" s="133"/>
      <c r="M159" s="134"/>
      <c r="N159" s="135"/>
      <c r="O159" s="135"/>
      <c r="P159" s="135"/>
      <c r="Q159" s="135"/>
      <c r="R159" s="135"/>
      <c r="S159" s="135"/>
      <c r="T159" s="136"/>
      <c r="AT159" s="137" t="s">
        <v>92</v>
      </c>
      <c r="AU159" s="137" t="s">
        <v>42</v>
      </c>
      <c r="AV159" s="8" t="s">
        <v>42</v>
      </c>
      <c r="AW159" s="8" t="s">
        <v>18</v>
      </c>
      <c r="AX159" s="8" t="s">
        <v>39</v>
      </c>
      <c r="AY159" s="137" t="s">
        <v>82</v>
      </c>
    </row>
    <row r="160" spans="1:65" s="9" customFormat="1" x14ac:dyDescent="0.2">
      <c r="B160" s="138"/>
      <c r="C160" s="139"/>
      <c r="D160" s="128" t="s">
        <v>92</v>
      </c>
      <c r="E160" s="140" t="s">
        <v>6</v>
      </c>
      <c r="F160" s="141" t="s">
        <v>94</v>
      </c>
      <c r="G160" s="139"/>
      <c r="H160" s="142">
        <v>24</v>
      </c>
      <c r="I160" s="143"/>
      <c r="J160" s="139"/>
      <c r="K160" s="139"/>
      <c r="L160" s="144"/>
      <c r="M160" s="145"/>
      <c r="N160" s="146"/>
      <c r="O160" s="146"/>
      <c r="P160" s="146"/>
      <c r="Q160" s="146"/>
      <c r="R160" s="146"/>
      <c r="S160" s="146"/>
      <c r="T160" s="147"/>
      <c r="AT160" s="148" t="s">
        <v>92</v>
      </c>
      <c r="AU160" s="148" t="s">
        <v>42</v>
      </c>
      <c r="AV160" s="9" t="s">
        <v>46</v>
      </c>
      <c r="AW160" s="9" t="s">
        <v>18</v>
      </c>
      <c r="AX160" s="9" t="s">
        <v>40</v>
      </c>
      <c r="AY160" s="148" t="s">
        <v>82</v>
      </c>
    </row>
    <row r="161" spans="1:65" s="2" customFormat="1" ht="16.5" customHeight="1" x14ac:dyDescent="0.2">
      <c r="A161" s="18"/>
      <c r="B161" s="19"/>
      <c r="C161" s="159" t="s">
        <v>193</v>
      </c>
      <c r="D161" s="159" t="s">
        <v>102</v>
      </c>
      <c r="E161" s="160" t="s">
        <v>612</v>
      </c>
      <c r="F161" s="161" t="s">
        <v>613</v>
      </c>
      <c r="G161" s="162" t="s">
        <v>318</v>
      </c>
      <c r="H161" s="163">
        <v>5.76</v>
      </c>
      <c r="I161" s="164"/>
      <c r="J161" s="165">
        <f>ROUND(I161*H161,2)</f>
        <v>0</v>
      </c>
      <c r="K161" s="161" t="s">
        <v>88</v>
      </c>
      <c r="L161" s="166"/>
      <c r="M161" s="167" t="s">
        <v>6</v>
      </c>
      <c r="N161" s="168" t="s">
        <v>26</v>
      </c>
      <c r="O161" s="27"/>
      <c r="P161" s="117">
        <f>O161*H161</f>
        <v>0</v>
      </c>
      <c r="Q161" s="117">
        <v>1</v>
      </c>
      <c r="R161" s="117">
        <f>Q161*H161</f>
        <v>5.76</v>
      </c>
      <c r="S161" s="117">
        <v>0</v>
      </c>
      <c r="T161" s="118">
        <f>S161*H161</f>
        <v>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R161" s="119" t="s">
        <v>105</v>
      </c>
      <c r="AT161" s="119" t="s">
        <v>102</v>
      </c>
      <c r="AU161" s="119" t="s">
        <v>42</v>
      </c>
      <c r="AY161" s="11" t="s">
        <v>82</v>
      </c>
      <c r="BE161" s="120">
        <f>IF(N161="základní",J161,0)</f>
        <v>0</v>
      </c>
      <c r="BF161" s="120">
        <f>IF(N161="snížená",J161,0)</f>
        <v>0</v>
      </c>
      <c r="BG161" s="120">
        <f>IF(N161="zákl. přenesená",J161,0)</f>
        <v>0</v>
      </c>
      <c r="BH161" s="120">
        <f>IF(N161="sníž. přenesená",J161,0)</f>
        <v>0</v>
      </c>
      <c r="BI161" s="120">
        <f>IF(N161="nulová",J161,0)</f>
        <v>0</v>
      </c>
      <c r="BJ161" s="11" t="s">
        <v>40</v>
      </c>
      <c r="BK161" s="120">
        <f>ROUND(I161*H161,2)</f>
        <v>0</v>
      </c>
      <c r="BL161" s="11" t="s">
        <v>46</v>
      </c>
      <c r="BM161" s="119" t="s">
        <v>614</v>
      </c>
    </row>
    <row r="162" spans="1:65" s="8" customFormat="1" x14ac:dyDescent="0.2">
      <c r="B162" s="126"/>
      <c r="C162" s="127"/>
      <c r="D162" s="128" t="s">
        <v>92</v>
      </c>
      <c r="E162" s="129" t="s">
        <v>6</v>
      </c>
      <c r="F162" s="130" t="s">
        <v>615</v>
      </c>
      <c r="G162" s="127"/>
      <c r="H162" s="131">
        <v>5.76</v>
      </c>
      <c r="I162" s="132"/>
      <c r="J162" s="127"/>
      <c r="K162" s="127"/>
      <c r="L162" s="133"/>
      <c r="M162" s="134"/>
      <c r="N162" s="135"/>
      <c r="O162" s="135"/>
      <c r="P162" s="135"/>
      <c r="Q162" s="135"/>
      <c r="R162" s="135"/>
      <c r="S162" s="135"/>
      <c r="T162" s="136"/>
      <c r="AT162" s="137" t="s">
        <v>92</v>
      </c>
      <c r="AU162" s="137" t="s">
        <v>42</v>
      </c>
      <c r="AV162" s="8" t="s">
        <v>42</v>
      </c>
      <c r="AW162" s="8" t="s">
        <v>18</v>
      </c>
      <c r="AX162" s="8" t="s">
        <v>39</v>
      </c>
      <c r="AY162" s="137" t="s">
        <v>82</v>
      </c>
    </row>
    <row r="163" spans="1:65" s="9" customFormat="1" x14ac:dyDescent="0.2">
      <c r="B163" s="138"/>
      <c r="C163" s="139"/>
      <c r="D163" s="128" t="s">
        <v>92</v>
      </c>
      <c r="E163" s="140" t="s">
        <v>6</v>
      </c>
      <c r="F163" s="141" t="s">
        <v>94</v>
      </c>
      <c r="G163" s="139"/>
      <c r="H163" s="142">
        <v>5.76</v>
      </c>
      <c r="I163" s="143"/>
      <c r="J163" s="139"/>
      <c r="K163" s="139"/>
      <c r="L163" s="144"/>
      <c r="M163" s="145"/>
      <c r="N163" s="146"/>
      <c r="O163" s="146"/>
      <c r="P163" s="146"/>
      <c r="Q163" s="146"/>
      <c r="R163" s="146"/>
      <c r="S163" s="146"/>
      <c r="T163" s="147"/>
      <c r="AT163" s="148" t="s">
        <v>92</v>
      </c>
      <c r="AU163" s="148" t="s">
        <v>42</v>
      </c>
      <c r="AV163" s="9" t="s">
        <v>46</v>
      </c>
      <c r="AW163" s="9" t="s">
        <v>18</v>
      </c>
      <c r="AX163" s="9" t="s">
        <v>40</v>
      </c>
      <c r="AY163" s="148" t="s">
        <v>82</v>
      </c>
    </row>
    <row r="164" spans="1:65" s="2" customFormat="1" ht="37.9" customHeight="1" x14ac:dyDescent="0.2">
      <c r="A164" s="18"/>
      <c r="B164" s="19"/>
      <c r="C164" s="108" t="s">
        <v>200</v>
      </c>
      <c r="D164" s="108" t="s">
        <v>84</v>
      </c>
      <c r="E164" s="109" t="s">
        <v>616</v>
      </c>
      <c r="F164" s="110" t="s">
        <v>617</v>
      </c>
      <c r="G164" s="111" t="s">
        <v>97</v>
      </c>
      <c r="H164" s="112">
        <v>24</v>
      </c>
      <c r="I164" s="113"/>
      <c r="J164" s="114">
        <f>ROUND(I164*H164,2)</f>
        <v>0</v>
      </c>
      <c r="K164" s="110" t="s">
        <v>88</v>
      </c>
      <c r="L164" s="21"/>
      <c r="M164" s="115" t="s">
        <v>6</v>
      </c>
      <c r="N164" s="116" t="s">
        <v>26</v>
      </c>
      <c r="O164" s="27"/>
      <c r="P164" s="117">
        <f>O164*H164</f>
        <v>0</v>
      </c>
      <c r="Q164" s="117">
        <v>0</v>
      </c>
      <c r="R164" s="117">
        <f>Q164*H164</f>
        <v>0</v>
      </c>
      <c r="S164" s="117">
        <v>0</v>
      </c>
      <c r="T164" s="118">
        <f>S164*H164</f>
        <v>0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R164" s="119" t="s">
        <v>46</v>
      </c>
      <c r="AT164" s="119" t="s">
        <v>84</v>
      </c>
      <c r="AU164" s="119" t="s">
        <v>42</v>
      </c>
      <c r="AY164" s="11" t="s">
        <v>82</v>
      </c>
      <c r="BE164" s="120">
        <f>IF(N164="základní",J164,0)</f>
        <v>0</v>
      </c>
      <c r="BF164" s="120">
        <f>IF(N164="snížená",J164,0)</f>
        <v>0</v>
      </c>
      <c r="BG164" s="120">
        <f>IF(N164="zákl. přenesená",J164,0)</f>
        <v>0</v>
      </c>
      <c r="BH164" s="120">
        <f>IF(N164="sníž. přenesená",J164,0)</f>
        <v>0</v>
      </c>
      <c r="BI164" s="120">
        <f>IF(N164="nulová",J164,0)</f>
        <v>0</v>
      </c>
      <c r="BJ164" s="11" t="s">
        <v>40</v>
      </c>
      <c r="BK164" s="120">
        <f>ROUND(I164*H164,2)</f>
        <v>0</v>
      </c>
      <c r="BL164" s="11" t="s">
        <v>46</v>
      </c>
      <c r="BM164" s="119" t="s">
        <v>618</v>
      </c>
    </row>
    <row r="165" spans="1:65" s="2" customFormat="1" x14ac:dyDescent="0.2">
      <c r="A165" s="18"/>
      <c r="B165" s="19"/>
      <c r="C165" s="20"/>
      <c r="D165" s="121" t="s">
        <v>90</v>
      </c>
      <c r="E165" s="20"/>
      <c r="F165" s="122" t="s">
        <v>619</v>
      </c>
      <c r="G165" s="20"/>
      <c r="H165" s="20"/>
      <c r="I165" s="123"/>
      <c r="J165" s="20"/>
      <c r="K165" s="20"/>
      <c r="L165" s="21"/>
      <c r="M165" s="124"/>
      <c r="N165" s="125"/>
      <c r="O165" s="27"/>
      <c r="P165" s="27"/>
      <c r="Q165" s="27"/>
      <c r="R165" s="27"/>
      <c r="S165" s="27"/>
      <c r="T165" s="2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T165" s="11" t="s">
        <v>90</v>
      </c>
      <c r="AU165" s="11" t="s">
        <v>42</v>
      </c>
    </row>
    <row r="166" spans="1:65" s="8" customFormat="1" x14ac:dyDescent="0.2">
      <c r="B166" s="126"/>
      <c r="C166" s="127"/>
      <c r="D166" s="128" t="s">
        <v>92</v>
      </c>
      <c r="E166" s="129" t="s">
        <v>6</v>
      </c>
      <c r="F166" s="130" t="s">
        <v>611</v>
      </c>
      <c r="G166" s="127"/>
      <c r="H166" s="131">
        <v>24</v>
      </c>
      <c r="I166" s="132"/>
      <c r="J166" s="127"/>
      <c r="K166" s="127"/>
      <c r="L166" s="133"/>
      <c r="M166" s="134"/>
      <c r="N166" s="135"/>
      <c r="O166" s="135"/>
      <c r="P166" s="135"/>
      <c r="Q166" s="135"/>
      <c r="R166" s="135"/>
      <c r="S166" s="135"/>
      <c r="T166" s="136"/>
      <c r="AT166" s="137" t="s">
        <v>92</v>
      </c>
      <c r="AU166" s="137" t="s">
        <v>42</v>
      </c>
      <c r="AV166" s="8" t="s">
        <v>42</v>
      </c>
      <c r="AW166" s="8" t="s">
        <v>18</v>
      </c>
      <c r="AX166" s="8" t="s">
        <v>40</v>
      </c>
      <c r="AY166" s="137" t="s">
        <v>82</v>
      </c>
    </row>
    <row r="167" spans="1:65" s="2" customFormat="1" ht="16.5" customHeight="1" x14ac:dyDescent="0.2">
      <c r="A167" s="18"/>
      <c r="B167" s="19"/>
      <c r="C167" s="159" t="s">
        <v>131</v>
      </c>
      <c r="D167" s="159" t="s">
        <v>102</v>
      </c>
      <c r="E167" s="160" t="s">
        <v>620</v>
      </c>
      <c r="F167" s="161" t="s">
        <v>621</v>
      </c>
      <c r="G167" s="162" t="s">
        <v>442</v>
      </c>
      <c r="H167" s="163">
        <v>0.72</v>
      </c>
      <c r="I167" s="164"/>
      <c r="J167" s="165">
        <f>ROUND(I167*H167,2)</f>
        <v>0</v>
      </c>
      <c r="K167" s="161" t="s">
        <v>88</v>
      </c>
      <c r="L167" s="166"/>
      <c r="M167" s="167" t="s">
        <v>6</v>
      </c>
      <c r="N167" s="168" t="s">
        <v>26</v>
      </c>
      <c r="O167" s="27"/>
      <c r="P167" s="117">
        <f>O167*H167</f>
        <v>0</v>
      </c>
      <c r="Q167" s="117">
        <v>1E-3</v>
      </c>
      <c r="R167" s="117">
        <f>Q167*H167</f>
        <v>7.1999999999999994E-4</v>
      </c>
      <c r="S167" s="117">
        <v>0</v>
      </c>
      <c r="T167" s="118">
        <f>S167*H167</f>
        <v>0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R167" s="119" t="s">
        <v>105</v>
      </c>
      <c r="AT167" s="119" t="s">
        <v>102</v>
      </c>
      <c r="AU167" s="119" t="s">
        <v>42</v>
      </c>
      <c r="AY167" s="11" t="s">
        <v>82</v>
      </c>
      <c r="BE167" s="120">
        <f>IF(N167="základní",J167,0)</f>
        <v>0</v>
      </c>
      <c r="BF167" s="120">
        <f>IF(N167="snížená",J167,0)</f>
        <v>0</v>
      </c>
      <c r="BG167" s="120">
        <f>IF(N167="zákl. přenesená",J167,0)</f>
        <v>0</v>
      </c>
      <c r="BH167" s="120">
        <f>IF(N167="sníž. přenesená",J167,0)</f>
        <v>0</v>
      </c>
      <c r="BI167" s="120">
        <f>IF(N167="nulová",J167,0)</f>
        <v>0</v>
      </c>
      <c r="BJ167" s="11" t="s">
        <v>40</v>
      </c>
      <c r="BK167" s="120">
        <f>ROUND(I167*H167,2)</f>
        <v>0</v>
      </c>
      <c r="BL167" s="11" t="s">
        <v>46</v>
      </c>
      <c r="BM167" s="119" t="s">
        <v>622</v>
      </c>
    </row>
    <row r="168" spans="1:65" s="8" customFormat="1" x14ac:dyDescent="0.2">
      <c r="B168" s="126"/>
      <c r="C168" s="127"/>
      <c r="D168" s="128" t="s">
        <v>92</v>
      </c>
      <c r="E168" s="129" t="s">
        <v>6</v>
      </c>
      <c r="F168" s="130" t="s">
        <v>623</v>
      </c>
      <c r="G168" s="127"/>
      <c r="H168" s="131">
        <v>0.72</v>
      </c>
      <c r="I168" s="132"/>
      <c r="J168" s="127"/>
      <c r="K168" s="127"/>
      <c r="L168" s="133"/>
      <c r="M168" s="134"/>
      <c r="N168" s="135"/>
      <c r="O168" s="135"/>
      <c r="P168" s="135"/>
      <c r="Q168" s="135"/>
      <c r="R168" s="135"/>
      <c r="S168" s="135"/>
      <c r="T168" s="136"/>
      <c r="AT168" s="137" t="s">
        <v>92</v>
      </c>
      <c r="AU168" s="137" t="s">
        <v>42</v>
      </c>
      <c r="AV168" s="8" t="s">
        <v>42</v>
      </c>
      <c r="AW168" s="8" t="s">
        <v>18</v>
      </c>
      <c r="AX168" s="8" t="s">
        <v>39</v>
      </c>
      <c r="AY168" s="137" t="s">
        <v>82</v>
      </c>
    </row>
    <row r="169" spans="1:65" s="9" customFormat="1" x14ac:dyDescent="0.2">
      <c r="B169" s="138"/>
      <c r="C169" s="139"/>
      <c r="D169" s="128" t="s">
        <v>92</v>
      </c>
      <c r="E169" s="140" t="s">
        <v>6</v>
      </c>
      <c r="F169" s="141" t="s">
        <v>94</v>
      </c>
      <c r="G169" s="139"/>
      <c r="H169" s="142">
        <v>0.72</v>
      </c>
      <c r="I169" s="143"/>
      <c r="J169" s="139"/>
      <c r="K169" s="139"/>
      <c r="L169" s="144"/>
      <c r="M169" s="145"/>
      <c r="N169" s="146"/>
      <c r="O169" s="146"/>
      <c r="P169" s="146"/>
      <c r="Q169" s="146"/>
      <c r="R169" s="146"/>
      <c r="S169" s="146"/>
      <c r="T169" s="147"/>
      <c r="AT169" s="148" t="s">
        <v>92</v>
      </c>
      <c r="AU169" s="148" t="s">
        <v>42</v>
      </c>
      <c r="AV169" s="9" t="s">
        <v>46</v>
      </c>
      <c r="AW169" s="9" t="s">
        <v>18</v>
      </c>
      <c r="AX169" s="9" t="s">
        <v>40</v>
      </c>
      <c r="AY169" s="148" t="s">
        <v>82</v>
      </c>
    </row>
    <row r="170" spans="1:65" s="7" customFormat="1" ht="22.9" customHeight="1" x14ac:dyDescent="0.2">
      <c r="B170" s="92"/>
      <c r="C170" s="93"/>
      <c r="D170" s="94" t="s">
        <v>38</v>
      </c>
      <c r="E170" s="106" t="s">
        <v>46</v>
      </c>
      <c r="F170" s="106" t="s">
        <v>624</v>
      </c>
      <c r="G170" s="93"/>
      <c r="H170" s="93"/>
      <c r="I170" s="96"/>
      <c r="J170" s="107">
        <f>BK170</f>
        <v>0</v>
      </c>
      <c r="K170" s="93"/>
      <c r="L170" s="98"/>
      <c r="M170" s="99"/>
      <c r="N170" s="100"/>
      <c r="O170" s="100"/>
      <c r="P170" s="101">
        <f>SUM(P171:P174)</f>
        <v>0</v>
      </c>
      <c r="Q170" s="100"/>
      <c r="R170" s="101">
        <f>SUM(R171:R174)</f>
        <v>0.22689239999999999</v>
      </c>
      <c r="S170" s="100"/>
      <c r="T170" s="102">
        <f>SUM(T171:T174)</f>
        <v>0</v>
      </c>
      <c r="AR170" s="103" t="s">
        <v>40</v>
      </c>
      <c r="AT170" s="104" t="s">
        <v>38</v>
      </c>
      <c r="AU170" s="104" t="s">
        <v>40</v>
      </c>
      <c r="AY170" s="103" t="s">
        <v>82</v>
      </c>
      <c r="BK170" s="105">
        <f>SUM(BK171:BK174)</f>
        <v>0</v>
      </c>
    </row>
    <row r="171" spans="1:65" s="2" customFormat="1" ht="33" customHeight="1" x14ac:dyDescent="0.2">
      <c r="A171" s="18"/>
      <c r="B171" s="19"/>
      <c r="C171" s="108" t="s">
        <v>1</v>
      </c>
      <c r="D171" s="108" t="s">
        <v>84</v>
      </c>
      <c r="E171" s="109" t="s">
        <v>625</v>
      </c>
      <c r="F171" s="110" t="s">
        <v>626</v>
      </c>
      <c r="G171" s="111" t="s">
        <v>87</v>
      </c>
      <c r="H171" s="112">
        <v>0.12</v>
      </c>
      <c r="I171" s="113"/>
      <c r="J171" s="114">
        <f>ROUND(I171*H171,2)</f>
        <v>0</v>
      </c>
      <c r="K171" s="110" t="s">
        <v>88</v>
      </c>
      <c r="L171" s="21"/>
      <c r="M171" s="115" t="s">
        <v>6</v>
      </c>
      <c r="N171" s="116" t="s">
        <v>26</v>
      </c>
      <c r="O171" s="27"/>
      <c r="P171" s="117">
        <f>O171*H171</f>
        <v>0</v>
      </c>
      <c r="Q171" s="117">
        <v>1.8907700000000001</v>
      </c>
      <c r="R171" s="117">
        <f>Q171*H171</f>
        <v>0.22689239999999999</v>
      </c>
      <c r="S171" s="117">
        <v>0</v>
      </c>
      <c r="T171" s="118">
        <f>S171*H171</f>
        <v>0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R171" s="119" t="s">
        <v>46</v>
      </c>
      <c r="AT171" s="119" t="s">
        <v>84</v>
      </c>
      <c r="AU171" s="119" t="s">
        <v>42</v>
      </c>
      <c r="AY171" s="11" t="s">
        <v>82</v>
      </c>
      <c r="BE171" s="120">
        <f>IF(N171="základní",J171,0)</f>
        <v>0</v>
      </c>
      <c r="BF171" s="120">
        <f>IF(N171="snížená",J171,0)</f>
        <v>0</v>
      </c>
      <c r="BG171" s="120">
        <f>IF(N171="zákl. přenesená",J171,0)</f>
        <v>0</v>
      </c>
      <c r="BH171" s="120">
        <f>IF(N171="sníž. přenesená",J171,0)</f>
        <v>0</v>
      </c>
      <c r="BI171" s="120">
        <f>IF(N171="nulová",J171,0)</f>
        <v>0</v>
      </c>
      <c r="BJ171" s="11" t="s">
        <v>40</v>
      </c>
      <c r="BK171" s="120">
        <f>ROUND(I171*H171,2)</f>
        <v>0</v>
      </c>
      <c r="BL171" s="11" t="s">
        <v>46</v>
      </c>
      <c r="BM171" s="119" t="s">
        <v>627</v>
      </c>
    </row>
    <row r="172" spans="1:65" s="2" customFormat="1" x14ac:dyDescent="0.2">
      <c r="A172" s="18"/>
      <c r="B172" s="19"/>
      <c r="C172" s="20"/>
      <c r="D172" s="121" t="s">
        <v>90</v>
      </c>
      <c r="E172" s="20"/>
      <c r="F172" s="122" t="s">
        <v>628</v>
      </c>
      <c r="G172" s="20"/>
      <c r="H172" s="20"/>
      <c r="I172" s="123"/>
      <c r="J172" s="20"/>
      <c r="K172" s="20"/>
      <c r="L172" s="21"/>
      <c r="M172" s="124"/>
      <c r="N172" s="125"/>
      <c r="O172" s="27"/>
      <c r="P172" s="27"/>
      <c r="Q172" s="27"/>
      <c r="R172" s="27"/>
      <c r="S172" s="27"/>
      <c r="T172" s="2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T172" s="11" t="s">
        <v>90</v>
      </c>
      <c r="AU172" s="11" t="s">
        <v>42</v>
      </c>
    </row>
    <row r="173" spans="1:65" s="8" customFormat="1" x14ac:dyDescent="0.2">
      <c r="B173" s="126"/>
      <c r="C173" s="127"/>
      <c r="D173" s="128" t="s">
        <v>92</v>
      </c>
      <c r="E173" s="129" t="s">
        <v>6</v>
      </c>
      <c r="F173" s="130" t="s">
        <v>629</v>
      </c>
      <c r="G173" s="127"/>
      <c r="H173" s="131">
        <v>0.12</v>
      </c>
      <c r="I173" s="132"/>
      <c r="J173" s="127"/>
      <c r="K173" s="127"/>
      <c r="L173" s="133"/>
      <c r="M173" s="134"/>
      <c r="N173" s="135"/>
      <c r="O173" s="135"/>
      <c r="P173" s="135"/>
      <c r="Q173" s="135"/>
      <c r="R173" s="135"/>
      <c r="S173" s="135"/>
      <c r="T173" s="136"/>
      <c r="AT173" s="137" t="s">
        <v>92</v>
      </c>
      <c r="AU173" s="137" t="s">
        <v>42</v>
      </c>
      <c r="AV173" s="8" t="s">
        <v>42</v>
      </c>
      <c r="AW173" s="8" t="s">
        <v>18</v>
      </c>
      <c r="AX173" s="8" t="s">
        <v>39</v>
      </c>
      <c r="AY173" s="137" t="s">
        <v>82</v>
      </c>
    </row>
    <row r="174" spans="1:65" s="9" customFormat="1" x14ac:dyDescent="0.2">
      <c r="B174" s="138"/>
      <c r="C174" s="139"/>
      <c r="D174" s="128" t="s">
        <v>92</v>
      </c>
      <c r="E174" s="140" t="s">
        <v>6</v>
      </c>
      <c r="F174" s="141" t="s">
        <v>94</v>
      </c>
      <c r="G174" s="139"/>
      <c r="H174" s="142">
        <v>0.12</v>
      </c>
      <c r="I174" s="143"/>
      <c r="J174" s="139"/>
      <c r="K174" s="139"/>
      <c r="L174" s="144"/>
      <c r="M174" s="145"/>
      <c r="N174" s="146"/>
      <c r="O174" s="146"/>
      <c r="P174" s="146"/>
      <c r="Q174" s="146"/>
      <c r="R174" s="146"/>
      <c r="S174" s="146"/>
      <c r="T174" s="147"/>
      <c r="AT174" s="148" t="s">
        <v>92</v>
      </c>
      <c r="AU174" s="148" t="s">
        <v>42</v>
      </c>
      <c r="AV174" s="9" t="s">
        <v>46</v>
      </c>
      <c r="AW174" s="9" t="s">
        <v>18</v>
      </c>
      <c r="AX174" s="9" t="s">
        <v>40</v>
      </c>
      <c r="AY174" s="148" t="s">
        <v>82</v>
      </c>
    </row>
    <row r="175" spans="1:65" s="7" customFormat="1" ht="22.9" customHeight="1" x14ac:dyDescent="0.2">
      <c r="B175" s="92"/>
      <c r="C175" s="93"/>
      <c r="D175" s="94" t="s">
        <v>38</v>
      </c>
      <c r="E175" s="106" t="s">
        <v>114</v>
      </c>
      <c r="F175" s="106" t="s">
        <v>630</v>
      </c>
      <c r="G175" s="93"/>
      <c r="H175" s="93"/>
      <c r="I175" s="96"/>
      <c r="J175" s="107">
        <f>BK175</f>
        <v>0</v>
      </c>
      <c r="K175" s="93"/>
      <c r="L175" s="98"/>
      <c r="M175" s="99"/>
      <c r="N175" s="100"/>
      <c r="O175" s="100"/>
      <c r="P175" s="101">
        <f>SUM(P176:P198)</f>
        <v>0</v>
      </c>
      <c r="Q175" s="100"/>
      <c r="R175" s="101">
        <f>SUM(R176:R198)</f>
        <v>88.695355000000006</v>
      </c>
      <c r="S175" s="100"/>
      <c r="T175" s="102">
        <f>SUM(T176:T198)</f>
        <v>0</v>
      </c>
      <c r="AR175" s="103" t="s">
        <v>40</v>
      </c>
      <c r="AT175" s="104" t="s">
        <v>38</v>
      </c>
      <c r="AU175" s="104" t="s">
        <v>40</v>
      </c>
      <c r="AY175" s="103" t="s">
        <v>82</v>
      </c>
      <c r="BK175" s="105">
        <f>SUM(BK176:BK198)</f>
        <v>0</v>
      </c>
    </row>
    <row r="176" spans="1:65" s="2" customFormat="1" ht="33" customHeight="1" x14ac:dyDescent="0.2">
      <c r="A176" s="18"/>
      <c r="B176" s="19"/>
      <c r="C176" s="108" t="s">
        <v>217</v>
      </c>
      <c r="D176" s="108" t="s">
        <v>84</v>
      </c>
      <c r="E176" s="109" t="s">
        <v>631</v>
      </c>
      <c r="F176" s="110" t="s">
        <v>632</v>
      </c>
      <c r="G176" s="111" t="s">
        <v>97</v>
      </c>
      <c r="H176" s="112">
        <v>64.400000000000006</v>
      </c>
      <c r="I176" s="113"/>
      <c r="J176" s="114">
        <f>ROUND(I176*H176,2)</f>
        <v>0</v>
      </c>
      <c r="K176" s="110" t="s">
        <v>88</v>
      </c>
      <c r="L176" s="21"/>
      <c r="M176" s="115" t="s">
        <v>6</v>
      </c>
      <c r="N176" s="116" t="s">
        <v>26</v>
      </c>
      <c r="O176" s="27"/>
      <c r="P176" s="117">
        <f>O176*H176</f>
        <v>0</v>
      </c>
      <c r="Q176" s="117">
        <v>0.46</v>
      </c>
      <c r="R176" s="117">
        <f>Q176*H176</f>
        <v>29.624000000000002</v>
      </c>
      <c r="S176" s="117">
        <v>0</v>
      </c>
      <c r="T176" s="118">
        <f>S176*H176</f>
        <v>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R176" s="119" t="s">
        <v>46</v>
      </c>
      <c r="AT176" s="119" t="s">
        <v>84</v>
      </c>
      <c r="AU176" s="119" t="s">
        <v>42</v>
      </c>
      <c r="AY176" s="11" t="s">
        <v>82</v>
      </c>
      <c r="BE176" s="120">
        <f>IF(N176="základní",J176,0)</f>
        <v>0</v>
      </c>
      <c r="BF176" s="120">
        <f>IF(N176="snížená",J176,0)</f>
        <v>0</v>
      </c>
      <c r="BG176" s="120">
        <f>IF(N176="zákl. přenesená",J176,0)</f>
        <v>0</v>
      </c>
      <c r="BH176" s="120">
        <f>IF(N176="sníž. přenesená",J176,0)</f>
        <v>0</v>
      </c>
      <c r="BI176" s="120">
        <f>IF(N176="nulová",J176,0)</f>
        <v>0</v>
      </c>
      <c r="BJ176" s="11" t="s">
        <v>40</v>
      </c>
      <c r="BK176" s="120">
        <f>ROUND(I176*H176,2)</f>
        <v>0</v>
      </c>
      <c r="BL176" s="11" t="s">
        <v>46</v>
      </c>
      <c r="BM176" s="119" t="s">
        <v>633</v>
      </c>
    </row>
    <row r="177" spans="1:65" s="2" customFormat="1" x14ac:dyDescent="0.2">
      <c r="A177" s="18"/>
      <c r="B177" s="19"/>
      <c r="C177" s="20"/>
      <c r="D177" s="121" t="s">
        <v>90</v>
      </c>
      <c r="E177" s="20"/>
      <c r="F177" s="122" t="s">
        <v>634</v>
      </c>
      <c r="G177" s="20"/>
      <c r="H177" s="20"/>
      <c r="I177" s="123"/>
      <c r="J177" s="20"/>
      <c r="K177" s="20"/>
      <c r="L177" s="21"/>
      <c r="M177" s="124"/>
      <c r="N177" s="125"/>
      <c r="O177" s="27"/>
      <c r="P177" s="27"/>
      <c r="Q177" s="27"/>
      <c r="R177" s="27"/>
      <c r="S177" s="27"/>
      <c r="T177" s="2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T177" s="11" t="s">
        <v>90</v>
      </c>
      <c r="AU177" s="11" t="s">
        <v>42</v>
      </c>
    </row>
    <row r="178" spans="1:65" s="10" customFormat="1" x14ac:dyDescent="0.2">
      <c r="B178" s="149"/>
      <c r="C178" s="150"/>
      <c r="D178" s="128" t="s">
        <v>92</v>
      </c>
      <c r="E178" s="151" t="s">
        <v>6</v>
      </c>
      <c r="F178" s="152" t="s">
        <v>635</v>
      </c>
      <c r="G178" s="150"/>
      <c r="H178" s="151" t="s">
        <v>6</v>
      </c>
      <c r="I178" s="153"/>
      <c r="J178" s="150"/>
      <c r="K178" s="150"/>
      <c r="L178" s="154"/>
      <c r="M178" s="155"/>
      <c r="N178" s="156"/>
      <c r="O178" s="156"/>
      <c r="P178" s="156"/>
      <c r="Q178" s="156"/>
      <c r="R178" s="156"/>
      <c r="S178" s="156"/>
      <c r="T178" s="157"/>
      <c r="AT178" s="158" t="s">
        <v>92</v>
      </c>
      <c r="AU178" s="158" t="s">
        <v>42</v>
      </c>
      <c r="AV178" s="10" t="s">
        <v>40</v>
      </c>
      <c r="AW178" s="10" t="s">
        <v>18</v>
      </c>
      <c r="AX178" s="10" t="s">
        <v>39</v>
      </c>
      <c r="AY178" s="158" t="s">
        <v>82</v>
      </c>
    </row>
    <row r="179" spans="1:65" s="8" customFormat="1" x14ac:dyDescent="0.2">
      <c r="B179" s="126"/>
      <c r="C179" s="127"/>
      <c r="D179" s="128" t="s">
        <v>92</v>
      </c>
      <c r="E179" s="129" t="s">
        <v>6</v>
      </c>
      <c r="F179" s="130" t="s">
        <v>636</v>
      </c>
      <c r="G179" s="127"/>
      <c r="H179" s="131">
        <v>60.5</v>
      </c>
      <c r="I179" s="132"/>
      <c r="J179" s="127"/>
      <c r="K179" s="127"/>
      <c r="L179" s="133"/>
      <c r="M179" s="134"/>
      <c r="N179" s="135"/>
      <c r="O179" s="135"/>
      <c r="P179" s="135"/>
      <c r="Q179" s="135"/>
      <c r="R179" s="135"/>
      <c r="S179" s="135"/>
      <c r="T179" s="136"/>
      <c r="AT179" s="137" t="s">
        <v>92</v>
      </c>
      <c r="AU179" s="137" t="s">
        <v>42</v>
      </c>
      <c r="AV179" s="8" t="s">
        <v>42</v>
      </c>
      <c r="AW179" s="8" t="s">
        <v>18</v>
      </c>
      <c r="AX179" s="8" t="s">
        <v>39</v>
      </c>
      <c r="AY179" s="137" t="s">
        <v>82</v>
      </c>
    </row>
    <row r="180" spans="1:65" s="10" customFormat="1" x14ac:dyDescent="0.2">
      <c r="B180" s="149"/>
      <c r="C180" s="150"/>
      <c r="D180" s="128" t="s">
        <v>92</v>
      </c>
      <c r="E180" s="151" t="s">
        <v>6</v>
      </c>
      <c r="F180" s="152" t="s">
        <v>637</v>
      </c>
      <c r="G180" s="150"/>
      <c r="H180" s="151" t="s">
        <v>6</v>
      </c>
      <c r="I180" s="153"/>
      <c r="J180" s="150"/>
      <c r="K180" s="150"/>
      <c r="L180" s="154"/>
      <c r="M180" s="155"/>
      <c r="N180" s="156"/>
      <c r="O180" s="156"/>
      <c r="P180" s="156"/>
      <c r="Q180" s="156"/>
      <c r="R180" s="156"/>
      <c r="S180" s="156"/>
      <c r="T180" s="157"/>
      <c r="AT180" s="158" t="s">
        <v>92</v>
      </c>
      <c r="AU180" s="158" t="s">
        <v>42</v>
      </c>
      <c r="AV180" s="10" t="s">
        <v>40</v>
      </c>
      <c r="AW180" s="10" t="s">
        <v>18</v>
      </c>
      <c r="AX180" s="10" t="s">
        <v>39</v>
      </c>
      <c r="AY180" s="158" t="s">
        <v>82</v>
      </c>
    </row>
    <row r="181" spans="1:65" s="8" customFormat="1" x14ac:dyDescent="0.2">
      <c r="B181" s="126"/>
      <c r="C181" s="127"/>
      <c r="D181" s="128" t="s">
        <v>92</v>
      </c>
      <c r="E181" s="129" t="s">
        <v>6</v>
      </c>
      <c r="F181" s="130" t="s">
        <v>530</v>
      </c>
      <c r="G181" s="127"/>
      <c r="H181" s="131">
        <v>3.9</v>
      </c>
      <c r="I181" s="132"/>
      <c r="J181" s="127"/>
      <c r="K181" s="127"/>
      <c r="L181" s="133"/>
      <c r="M181" s="134"/>
      <c r="N181" s="135"/>
      <c r="O181" s="135"/>
      <c r="P181" s="135"/>
      <c r="Q181" s="135"/>
      <c r="R181" s="135"/>
      <c r="S181" s="135"/>
      <c r="T181" s="136"/>
      <c r="AT181" s="137" t="s">
        <v>92</v>
      </c>
      <c r="AU181" s="137" t="s">
        <v>42</v>
      </c>
      <c r="AV181" s="8" t="s">
        <v>42</v>
      </c>
      <c r="AW181" s="8" t="s">
        <v>18</v>
      </c>
      <c r="AX181" s="8" t="s">
        <v>39</v>
      </c>
      <c r="AY181" s="137" t="s">
        <v>82</v>
      </c>
    </row>
    <row r="182" spans="1:65" s="9" customFormat="1" x14ac:dyDescent="0.2">
      <c r="B182" s="138"/>
      <c r="C182" s="139"/>
      <c r="D182" s="128" t="s">
        <v>92</v>
      </c>
      <c r="E182" s="140" t="s">
        <v>6</v>
      </c>
      <c r="F182" s="141" t="s">
        <v>94</v>
      </c>
      <c r="G182" s="139"/>
      <c r="H182" s="142">
        <v>64.400000000000006</v>
      </c>
      <c r="I182" s="143"/>
      <c r="J182" s="139"/>
      <c r="K182" s="139"/>
      <c r="L182" s="144"/>
      <c r="M182" s="145"/>
      <c r="N182" s="146"/>
      <c r="O182" s="146"/>
      <c r="P182" s="146"/>
      <c r="Q182" s="146"/>
      <c r="R182" s="146"/>
      <c r="S182" s="146"/>
      <c r="T182" s="147"/>
      <c r="AT182" s="148" t="s">
        <v>92</v>
      </c>
      <c r="AU182" s="148" t="s">
        <v>42</v>
      </c>
      <c r="AV182" s="9" t="s">
        <v>46</v>
      </c>
      <c r="AW182" s="9" t="s">
        <v>18</v>
      </c>
      <c r="AX182" s="9" t="s">
        <v>40</v>
      </c>
      <c r="AY182" s="148" t="s">
        <v>82</v>
      </c>
    </row>
    <row r="183" spans="1:65" s="2" customFormat="1" ht="33" customHeight="1" x14ac:dyDescent="0.2">
      <c r="A183" s="18"/>
      <c r="B183" s="19"/>
      <c r="C183" s="108" t="s">
        <v>223</v>
      </c>
      <c r="D183" s="108" t="s">
        <v>84</v>
      </c>
      <c r="E183" s="109" t="s">
        <v>638</v>
      </c>
      <c r="F183" s="110" t="s">
        <v>639</v>
      </c>
      <c r="G183" s="111" t="s">
        <v>97</v>
      </c>
      <c r="H183" s="112">
        <v>63.25</v>
      </c>
      <c r="I183" s="113"/>
      <c r="J183" s="114">
        <f>ROUND(I183*H183,2)</f>
        <v>0</v>
      </c>
      <c r="K183" s="110" t="s">
        <v>88</v>
      </c>
      <c r="L183" s="21"/>
      <c r="M183" s="115" t="s">
        <v>6</v>
      </c>
      <c r="N183" s="116" t="s">
        <v>26</v>
      </c>
      <c r="O183" s="27"/>
      <c r="P183" s="117">
        <f>O183*H183</f>
        <v>0</v>
      </c>
      <c r="Q183" s="117">
        <v>0.69</v>
      </c>
      <c r="R183" s="117">
        <f>Q183*H183</f>
        <v>43.642499999999998</v>
      </c>
      <c r="S183" s="117">
        <v>0</v>
      </c>
      <c r="T183" s="118">
        <f>S183*H183</f>
        <v>0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R183" s="119" t="s">
        <v>46</v>
      </c>
      <c r="AT183" s="119" t="s">
        <v>84</v>
      </c>
      <c r="AU183" s="119" t="s">
        <v>42</v>
      </c>
      <c r="AY183" s="11" t="s">
        <v>82</v>
      </c>
      <c r="BE183" s="120">
        <f>IF(N183="základní",J183,0)</f>
        <v>0</v>
      </c>
      <c r="BF183" s="120">
        <f>IF(N183="snížená",J183,0)</f>
        <v>0</v>
      </c>
      <c r="BG183" s="120">
        <f>IF(N183="zákl. přenesená",J183,0)</f>
        <v>0</v>
      </c>
      <c r="BH183" s="120">
        <f>IF(N183="sníž. přenesená",J183,0)</f>
        <v>0</v>
      </c>
      <c r="BI183" s="120">
        <f>IF(N183="nulová",J183,0)</f>
        <v>0</v>
      </c>
      <c r="BJ183" s="11" t="s">
        <v>40</v>
      </c>
      <c r="BK183" s="120">
        <f>ROUND(I183*H183,2)</f>
        <v>0</v>
      </c>
      <c r="BL183" s="11" t="s">
        <v>46</v>
      </c>
      <c r="BM183" s="119" t="s">
        <v>640</v>
      </c>
    </row>
    <row r="184" spans="1:65" s="2" customFormat="1" x14ac:dyDescent="0.2">
      <c r="A184" s="18"/>
      <c r="B184" s="19"/>
      <c r="C184" s="20"/>
      <c r="D184" s="121" t="s">
        <v>90</v>
      </c>
      <c r="E184" s="20"/>
      <c r="F184" s="122" t="s">
        <v>641</v>
      </c>
      <c r="G184" s="20"/>
      <c r="H184" s="20"/>
      <c r="I184" s="123"/>
      <c r="J184" s="20"/>
      <c r="K184" s="20"/>
      <c r="L184" s="21"/>
      <c r="M184" s="124"/>
      <c r="N184" s="125"/>
      <c r="O184" s="27"/>
      <c r="P184" s="27"/>
      <c r="Q184" s="27"/>
      <c r="R184" s="27"/>
      <c r="S184" s="27"/>
      <c r="T184" s="2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T184" s="11" t="s">
        <v>90</v>
      </c>
      <c r="AU184" s="11" t="s">
        <v>42</v>
      </c>
    </row>
    <row r="185" spans="1:65" s="10" customFormat="1" x14ac:dyDescent="0.2">
      <c r="B185" s="149"/>
      <c r="C185" s="150"/>
      <c r="D185" s="128" t="s">
        <v>92</v>
      </c>
      <c r="E185" s="151" t="s">
        <v>6</v>
      </c>
      <c r="F185" s="152" t="s">
        <v>642</v>
      </c>
      <c r="G185" s="150"/>
      <c r="H185" s="151" t="s">
        <v>6</v>
      </c>
      <c r="I185" s="153"/>
      <c r="J185" s="150"/>
      <c r="K185" s="150"/>
      <c r="L185" s="154"/>
      <c r="M185" s="155"/>
      <c r="N185" s="156"/>
      <c r="O185" s="156"/>
      <c r="P185" s="156"/>
      <c r="Q185" s="156"/>
      <c r="R185" s="156"/>
      <c r="S185" s="156"/>
      <c r="T185" s="157"/>
      <c r="AT185" s="158" t="s">
        <v>92</v>
      </c>
      <c r="AU185" s="158" t="s">
        <v>42</v>
      </c>
      <c r="AV185" s="10" t="s">
        <v>40</v>
      </c>
      <c r="AW185" s="10" t="s">
        <v>18</v>
      </c>
      <c r="AX185" s="10" t="s">
        <v>39</v>
      </c>
      <c r="AY185" s="158" t="s">
        <v>82</v>
      </c>
    </row>
    <row r="186" spans="1:65" s="8" customFormat="1" x14ac:dyDescent="0.2">
      <c r="B186" s="126"/>
      <c r="C186" s="127"/>
      <c r="D186" s="128" t="s">
        <v>92</v>
      </c>
      <c r="E186" s="129" t="s">
        <v>6</v>
      </c>
      <c r="F186" s="130" t="s">
        <v>600</v>
      </c>
      <c r="G186" s="127"/>
      <c r="H186" s="131">
        <v>63.25</v>
      </c>
      <c r="I186" s="132"/>
      <c r="J186" s="127"/>
      <c r="K186" s="127"/>
      <c r="L186" s="133"/>
      <c r="M186" s="134"/>
      <c r="N186" s="135"/>
      <c r="O186" s="135"/>
      <c r="P186" s="135"/>
      <c r="Q186" s="135"/>
      <c r="R186" s="135"/>
      <c r="S186" s="135"/>
      <c r="T186" s="136"/>
      <c r="AT186" s="137" t="s">
        <v>92</v>
      </c>
      <c r="AU186" s="137" t="s">
        <v>42</v>
      </c>
      <c r="AV186" s="8" t="s">
        <v>42</v>
      </c>
      <c r="AW186" s="8" t="s">
        <v>18</v>
      </c>
      <c r="AX186" s="8" t="s">
        <v>39</v>
      </c>
      <c r="AY186" s="137" t="s">
        <v>82</v>
      </c>
    </row>
    <row r="187" spans="1:65" s="9" customFormat="1" x14ac:dyDescent="0.2">
      <c r="B187" s="138"/>
      <c r="C187" s="139"/>
      <c r="D187" s="128" t="s">
        <v>92</v>
      </c>
      <c r="E187" s="140" t="s">
        <v>6</v>
      </c>
      <c r="F187" s="141" t="s">
        <v>94</v>
      </c>
      <c r="G187" s="139"/>
      <c r="H187" s="142">
        <v>63.25</v>
      </c>
      <c r="I187" s="143"/>
      <c r="J187" s="139"/>
      <c r="K187" s="139"/>
      <c r="L187" s="144"/>
      <c r="M187" s="145"/>
      <c r="N187" s="146"/>
      <c r="O187" s="146"/>
      <c r="P187" s="146"/>
      <c r="Q187" s="146"/>
      <c r="R187" s="146"/>
      <c r="S187" s="146"/>
      <c r="T187" s="147"/>
      <c r="AT187" s="148" t="s">
        <v>92</v>
      </c>
      <c r="AU187" s="148" t="s">
        <v>42</v>
      </c>
      <c r="AV187" s="9" t="s">
        <v>46</v>
      </c>
      <c r="AW187" s="9" t="s">
        <v>18</v>
      </c>
      <c r="AX187" s="9" t="s">
        <v>40</v>
      </c>
      <c r="AY187" s="148" t="s">
        <v>82</v>
      </c>
    </row>
    <row r="188" spans="1:65" s="2" customFormat="1" ht="24.2" customHeight="1" x14ac:dyDescent="0.2">
      <c r="A188" s="18"/>
      <c r="B188" s="19"/>
      <c r="C188" s="108" t="s">
        <v>230</v>
      </c>
      <c r="D188" s="108" t="s">
        <v>84</v>
      </c>
      <c r="E188" s="109" t="s">
        <v>643</v>
      </c>
      <c r="F188" s="110" t="s">
        <v>644</v>
      </c>
      <c r="G188" s="111" t="s">
        <v>97</v>
      </c>
      <c r="H188" s="112">
        <v>58.9</v>
      </c>
      <c r="I188" s="113"/>
      <c r="J188" s="114">
        <f>ROUND(I188*H188,2)</f>
        <v>0</v>
      </c>
      <c r="K188" s="110" t="s">
        <v>6</v>
      </c>
      <c r="L188" s="21"/>
      <c r="M188" s="115" t="s">
        <v>6</v>
      </c>
      <c r="N188" s="116" t="s">
        <v>26</v>
      </c>
      <c r="O188" s="27"/>
      <c r="P188" s="117">
        <f>O188*H188</f>
        <v>0</v>
      </c>
      <c r="Q188" s="117">
        <v>1.1000000000000001E-3</v>
      </c>
      <c r="R188" s="117">
        <f>Q188*H188</f>
        <v>6.479E-2</v>
      </c>
      <c r="S188" s="117">
        <v>0</v>
      </c>
      <c r="T188" s="118">
        <f>S188*H188</f>
        <v>0</v>
      </c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R188" s="119" t="s">
        <v>46</v>
      </c>
      <c r="AT188" s="119" t="s">
        <v>84</v>
      </c>
      <c r="AU188" s="119" t="s">
        <v>42</v>
      </c>
      <c r="AY188" s="11" t="s">
        <v>82</v>
      </c>
      <c r="BE188" s="120">
        <f>IF(N188="základní",J188,0)</f>
        <v>0</v>
      </c>
      <c r="BF188" s="120">
        <f>IF(N188="snížená",J188,0)</f>
        <v>0</v>
      </c>
      <c r="BG188" s="120">
        <f>IF(N188="zákl. přenesená",J188,0)</f>
        <v>0</v>
      </c>
      <c r="BH188" s="120">
        <f>IF(N188="sníž. přenesená",J188,0)</f>
        <v>0</v>
      </c>
      <c r="BI188" s="120">
        <f>IF(N188="nulová",J188,0)</f>
        <v>0</v>
      </c>
      <c r="BJ188" s="11" t="s">
        <v>40</v>
      </c>
      <c r="BK188" s="120">
        <f>ROUND(I188*H188,2)</f>
        <v>0</v>
      </c>
      <c r="BL188" s="11" t="s">
        <v>46</v>
      </c>
      <c r="BM188" s="119" t="s">
        <v>645</v>
      </c>
    </row>
    <row r="189" spans="1:65" s="10" customFormat="1" x14ac:dyDescent="0.2">
      <c r="B189" s="149"/>
      <c r="C189" s="150"/>
      <c r="D189" s="128" t="s">
        <v>92</v>
      </c>
      <c r="E189" s="151" t="s">
        <v>6</v>
      </c>
      <c r="F189" s="152" t="s">
        <v>646</v>
      </c>
      <c r="G189" s="150"/>
      <c r="H189" s="151" t="s">
        <v>6</v>
      </c>
      <c r="I189" s="153"/>
      <c r="J189" s="150"/>
      <c r="K189" s="150"/>
      <c r="L189" s="154"/>
      <c r="M189" s="155"/>
      <c r="N189" s="156"/>
      <c r="O189" s="156"/>
      <c r="P189" s="156"/>
      <c r="Q189" s="156"/>
      <c r="R189" s="156"/>
      <c r="S189" s="156"/>
      <c r="T189" s="157"/>
      <c r="AT189" s="158" t="s">
        <v>92</v>
      </c>
      <c r="AU189" s="158" t="s">
        <v>42</v>
      </c>
      <c r="AV189" s="10" t="s">
        <v>40</v>
      </c>
      <c r="AW189" s="10" t="s">
        <v>18</v>
      </c>
      <c r="AX189" s="10" t="s">
        <v>39</v>
      </c>
      <c r="AY189" s="158" t="s">
        <v>82</v>
      </c>
    </row>
    <row r="190" spans="1:65" s="8" customFormat="1" x14ac:dyDescent="0.2">
      <c r="B190" s="126"/>
      <c r="C190" s="127"/>
      <c r="D190" s="128" t="s">
        <v>92</v>
      </c>
      <c r="E190" s="129" t="s">
        <v>6</v>
      </c>
      <c r="F190" s="130" t="s">
        <v>418</v>
      </c>
      <c r="G190" s="127"/>
      <c r="H190" s="131">
        <v>55</v>
      </c>
      <c r="I190" s="132"/>
      <c r="J190" s="127"/>
      <c r="K190" s="127"/>
      <c r="L190" s="133"/>
      <c r="M190" s="134"/>
      <c r="N190" s="135"/>
      <c r="O190" s="135"/>
      <c r="P190" s="135"/>
      <c r="Q190" s="135"/>
      <c r="R190" s="135"/>
      <c r="S190" s="135"/>
      <c r="T190" s="136"/>
      <c r="AT190" s="137" t="s">
        <v>92</v>
      </c>
      <c r="AU190" s="137" t="s">
        <v>42</v>
      </c>
      <c r="AV190" s="8" t="s">
        <v>42</v>
      </c>
      <c r="AW190" s="8" t="s">
        <v>18</v>
      </c>
      <c r="AX190" s="8" t="s">
        <v>39</v>
      </c>
      <c r="AY190" s="137" t="s">
        <v>82</v>
      </c>
    </row>
    <row r="191" spans="1:65" s="10" customFormat="1" x14ac:dyDescent="0.2">
      <c r="B191" s="149"/>
      <c r="C191" s="150"/>
      <c r="D191" s="128" t="s">
        <v>92</v>
      </c>
      <c r="E191" s="151" t="s">
        <v>6</v>
      </c>
      <c r="F191" s="152" t="s">
        <v>637</v>
      </c>
      <c r="G191" s="150"/>
      <c r="H191" s="151" t="s">
        <v>6</v>
      </c>
      <c r="I191" s="153"/>
      <c r="J191" s="150"/>
      <c r="K191" s="150"/>
      <c r="L191" s="154"/>
      <c r="M191" s="155"/>
      <c r="N191" s="156"/>
      <c r="O191" s="156"/>
      <c r="P191" s="156"/>
      <c r="Q191" s="156"/>
      <c r="R191" s="156"/>
      <c r="S191" s="156"/>
      <c r="T191" s="157"/>
      <c r="AT191" s="158" t="s">
        <v>92</v>
      </c>
      <c r="AU191" s="158" t="s">
        <v>42</v>
      </c>
      <c r="AV191" s="10" t="s">
        <v>40</v>
      </c>
      <c r="AW191" s="10" t="s">
        <v>18</v>
      </c>
      <c r="AX191" s="10" t="s">
        <v>39</v>
      </c>
      <c r="AY191" s="158" t="s">
        <v>82</v>
      </c>
    </row>
    <row r="192" spans="1:65" s="8" customFormat="1" x14ac:dyDescent="0.2">
      <c r="B192" s="126"/>
      <c r="C192" s="127"/>
      <c r="D192" s="128" t="s">
        <v>92</v>
      </c>
      <c r="E192" s="129" t="s">
        <v>6</v>
      </c>
      <c r="F192" s="130" t="s">
        <v>530</v>
      </c>
      <c r="G192" s="127"/>
      <c r="H192" s="131">
        <v>3.9</v>
      </c>
      <c r="I192" s="132"/>
      <c r="J192" s="127"/>
      <c r="K192" s="127"/>
      <c r="L192" s="133"/>
      <c r="M192" s="134"/>
      <c r="N192" s="135"/>
      <c r="O192" s="135"/>
      <c r="P192" s="135"/>
      <c r="Q192" s="135"/>
      <c r="R192" s="135"/>
      <c r="S192" s="135"/>
      <c r="T192" s="136"/>
      <c r="AT192" s="137" t="s">
        <v>92</v>
      </c>
      <c r="AU192" s="137" t="s">
        <v>42</v>
      </c>
      <c r="AV192" s="8" t="s">
        <v>42</v>
      </c>
      <c r="AW192" s="8" t="s">
        <v>18</v>
      </c>
      <c r="AX192" s="8" t="s">
        <v>39</v>
      </c>
      <c r="AY192" s="137" t="s">
        <v>82</v>
      </c>
    </row>
    <row r="193" spans="1:65" s="9" customFormat="1" x14ac:dyDescent="0.2">
      <c r="B193" s="138"/>
      <c r="C193" s="139"/>
      <c r="D193" s="128" t="s">
        <v>92</v>
      </c>
      <c r="E193" s="140" t="s">
        <v>6</v>
      </c>
      <c r="F193" s="141" t="s">
        <v>94</v>
      </c>
      <c r="G193" s="139"/>
      <c r="H193" s="142">
        <v>58.9</v>
      </c>
      <c r="I193" s="143"/>
      <c r="J193" s="139"/>
      <c r="K193" s="139"/>
      <c r="L193" s="144"/>
      <c r="M193" s="145"/>
      <c r="N193" s="146"/>
      <c r="O193" s="146"/>
      <c r="P193" s="146"/>
      <c r="Q193" s="146"/>
      <c r="R193" s="146"/>
      <c r="S193" s="146"/>
      <c r="T193" s="147"/>
      <c r="AT193" s="148" t="s">
        <v>92</v>
      </c>
      <c r="AU193" s="148" t="s">
        <v>42</v>
      </c>
      <c r="AV193" s="9" t="s">
        <v>46</v>
      </c>
      <c r="AW193" s="9" t="s">
        <v>18</v>
      </c>
      <c r="AX193" s="9" t="s">
        <v>40</v>
      </c>
      <c r="AY193" s="148" t="s">
        <v>82</v>
      </c>
    </row>
    <row r="194" spans="1:65" s="2" customFormat="1" ht="24.2" customHeight="1" x14ac:dyDescent="0.2">
      <c r="A194" s="18"/>
      <c r="B194" s="19"/>
      <c r="C194" s="108" t="s">
        <v>237</v>
      </c>
      <c r="D194" s="108" t="s">
        <v>84</v>
      </c>
      <c r="E194" s="109" t="s">
        <v>647</v>
      </c>
      <c r="F194" s="110" t="s">
        <v>648</v>
      </c>
      <c r="G194" s="111" t="s">
        <v>97</v>
      </c>
      <c r="H194" s="112">
        <v>58.9</v>
      </c>
      <c r="I194" s="113"/>
      <c r="J194" s="114">
        <f>ROUND(I194*H194,2)</f>
        <v>0</v>
      </c>
      <c r="K194" s="110" t="s">
        <v>6</v>
      </c>
      <c r="L194" s="21"/>
      <c r="M194" s="115" t="s">
        <v>6</v>
      </c>
      <c r="N194" s="116" t="s">
        <v>26</v>
      </c>
      <c r="O194" s="27"/>
      <c r="P194" s="117">
        <f>O194*H194</f>
        <v>0</v>
      </c>
      <c r="Q194" s="117">
        <v>1.5299999999999999E-3</v>
      </c>
      <c r="R194" s="117">
        <f>Q194*H194</f>
        <v>9.0116999999999989E-2</v>
      </c>
      <c r="S194" s="117">
        <v>0</v>
      </c>
      <c r="T194" s="118">
        <f>S194*H194</f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119" t="s">
        <v>46</v>
      </c>
      <c r="AT194" s="119" t="s">
        <v>84</v>
      </c>
      <c r="AU194" s="119" t="s">
        <v>42</v>
      </c>
      <c r="AY194" s="11" t="s">
        <v>82</v>
      </c>
      <c r="BE194" s="120">
        <f>IF(N194="základní",J194,0)</f>
        <v>0</v>
      </c>
      <c r="BF194" s="120">
        <f>IF(N194="snížená",J194,0)</f>
        <v>0</v>
      </c>
      <c r="BG194" s="120">
        <f>IF(N194="zákl. přenesená",J194,0)</f>
        <v>0</v>
      </c>
      <c r="BH194" s="120">
        <f>IF(N194="sníž. přenesená",J194,0)</f>
        <v>0</v>
      </c>
      <c r="BI194" s="120">
        <f>IF(N194="nulová",J194,0)</f>
        <v>0</v>
      </c>
      <c r="BJ194" s="11" t="s">
        <v>40</v>
      </c>
      <c r="BK194" s="120">
        <f>ROUND(I194*H194,2)</f>
        <v>0</v>
      </c>
      <c r="BL194" s="11" t="s">
        <v>46</v>
      </c>
      <c r="BM194" s="119" t="s">
        <v>649</v>
      </c>
    </row>
    <row r="195" spans="1:65" s="2" customFormat="1" ht="44.25" customHeight="1" x14ac:dyDescent="0.2">
      <c r="A195" s="18"/>
      <c r="B195" s="19"/>
      <c r="C195" s="108" t="s">
        <v>243</v>
      </c>
      <c r="D195" s="108" t="s">
        <v>84</v>
      </c>
      <c r="E195" s="109" t="s">
        <v>650</v>
      </c>
      <c r="F195" s="110" t="s">
        <v>651</v>
      </c>
      <c r="G195" s="111" t="s">
        <v>97</v>
      </c>
      <c r="H195" s="112">
        <v>58.9</v>
      </c>
      <c r="I195" s="113"/>
      <c r="J195" s="114">
        <f>ROUND(I195*H195,2)</f>
        <v>0</v>
      </c>
      <c r="K195" s="110" t="s">
        <v>88</v>
      </c>
      <c r="L195" s="21"/>
      <c r="M195" s="115" t="s">
        <v>6</v>
      </c>
      <c r="N195" s="116" t="s">
        <v>26</v>
      </c>
      <c r="O195" s="27"/>
      <c r="P195" s="117">
        <f>O195*H195</f>
        <v>0</v>
      </c>
      <c r="Q195" s="117">
        <v>0.10373</v>
      </c>
      <c r="R195" s="117">
        <f>Q195*H195</f>
        <v>6.1096969999999997</v>
      </c>
      <c r="S195" s="117">
        <v>0</v>
      </c>
      <c r="T195" s="118">
        <f>S195*H195</f>
        <v>0</v>
      </c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R195" s="119" t="s">
        <v>46</v>
      </c>
      <c r="AT195" s="119" t="s">
        <v>84</v>
      </c>
      <c r="AU195" s="119" t="s">
        <v>42</v>
      </c>
      <c r="AY195" s="11" t="s">
        <v>82</v>
      </c>
      <c r="BE195" s="120">
        <f>IF(N195="základní",J195,0)</f>
        <v>0</v>
      </c>
      <c r="BF195" s="120">
        <f>IF(N195="snížená",J195,0)</f>
        <v>0</v>
      </c>
      <c r="BG195" s="120">
        <f>IF(N195="zákl. přenesená",J195,0)</f>
        <v>0</v>
      </c>
      <c r="BH195" s="120">
        <f>IF(N195="sníž. přenesená",J195,0)</f>
        <v>0</v>
      </c>
      <c r="BI195" s="120">
        <f>IF(N195="nulová",J195,0)</f>
        <v>0</v>
      </c>
      <c r="BJ195" s="11" t="s">
        <v>40</v>
      </c>
      <c r="BK195" s="120">
        <f>ROUND(I195*H195,2)</f>
        <v>0</v>
      </c>
      <c r="BL195" s="11" t="s">
        <v>46</v>
      </c>
      <c r="BM195" s="119" t="s">
        <v>652</v>
      </c>
    </row>
    <row r="196" spans="1:65" s="2" customFormat="1" x14ac:dyDescent="0.2">
      <c r="A196" s="18"/>
      <c r="B196" s="19"/>
      <c r="C196" s="20"/>
      <c r="D196" s="121" t="s">
        <v>90</v>
      </c>
      <c r="E196" s="20"/>
      <c r="F196" s="122" t="s">
        <v>653</v>
      </c>
      <c r="G196" s="20"/>
      <c r="H196" s="20"/>
      <c r="I196" s="123"/>
      <c r="J196" s="20"/>
      <c r="K196" s="20"/>
      <c r="L196" s="21"/>
      <c r="M196" s="124"/>
      <c r="N196" s="125"/>
      <c r="O196" s="27"/>
      <c r="P196" s="27"/>
      <c r="Q196" s="27"/>
      <c r="R196" s="27"/>
      <c r="S196" s="27"/>
      <c r="T196" s="2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T196" s="11" t="s">
        <v>90</v>
      </c>
      <c r="AU196" s="11" t="s">
        <v>42</v>
      </c>
    </row>
    <row r="197" spans="1:65" s="2" customFormat="1" ht="44.25" customHeight="1" x14ac:dyDescent="0.2">
      <c r="A197" s="18"/>
      <c r="B197" s="19"/>
      <c r="C197" s="108" t="s">
        <v>249</v>
      </c>
      <c r="D197" s="108" t="s">
        <v>84</v>
      </c>
      <c r="E197" s="109" t="s">
        <v>654</v>
      </c>
      <c r="F197" s="110" t="s">
        <v>655</v>
      </c>
      <c r="G197" s="111" t="s">
        <v>97</v>
      </c>
      <c r="H197" s="112">
        <v>58.9</v>
      </c>
      <c r="I197" s="113"/>
      <c r="J197" s="114">
        <f>ROUND(I197*H197,2)</f>
        <v>0</v>
      </c>
      <c r="K197" s="110" t="s">
        <v>88</v>
      </c>
      <c r="L197" s="21"/>
      <c r="M197" s="115" t="s">
        <v>6</v>
      </c>
      <c r="N197" s="116" t="s">
        <v>26</v>
      </c>
      <c r="O197" s="27"/>
      <c r="P197" s="117">
        <f>O197*H197</f>
        <v>0</v>
      </c>
      <c r="Q197" s="117">
        <v>0.15559000000000001</v>
      </c>
      <c r="R197" s="117">
        <f>Q197*H197</f>
        <v>9.1642510000000001</v>
      </c>
      <c r="S197" s="117">
        <v>0</v>
      </c>
      <c r="T197" s="118">
        <f>S197*H197</f>
        <v>0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R197" s="119" t="s">
        <v>46</v>
      </c>
      <c r="AT197" s="119" t="s">
        <v>84</v>
      </c>
      <c r="AU197" s="119" t="s">
        <v>42</v>
      </c>
      <c r="AY197" s="11" t="s">
        <v>82</v>
      </c>
      <c r="BE197" s="120">
        <f>IF(N197="základní",J197,0)</f>
        <v>0</v>
      </c>
      <c r="BF197" s="120">
        <f>IF(N197="snížená",J197,0)</f>
        <v>0</v>
      </c>
      <c r="BG197" s="120">
        <f>IF(N197="zákl. přenesená",J197,0)</f>
        <v>0</v>
      </c>
      <c r="BH197" s="120">
        <f>IF(N197="sníž. přenesená",J197,0)</f>
        <v>0</v>
      </c>
      <c r="BI197" s="120">
        <f>IF(N197="nulová",J197,0)</f>
        <v>0</v>
      </c>
      <c r="BJ197" s="11" t="s">
        <v>40</v>
      </c>
      <c r="BK197" s="120">
        <f>ROUND(I197*H197,2)</f>
        <v>0</v>
      </c>
      <c r="BL197" s="11" t="s">
        <v>46</v>
      </c>
      <c r="BM197" s="119" t="s">
        <v>656</v>
      </c>
    </row>
    <row r="198" spans="1:65" s="2" customFormat="1" x14ac:dyDescent="0.2">
      <c r="A198" s="18"/>
      <c r="B198" s="19"/>
      <c r="C198" s="20"/>
      <c r="D198" s="121" t="s">
        <v>90</v>
      </c>
      <c r="E198" s="20"/>
      <c r="F198" s="122" t="s">
        <v>657</v>
      </c>
      <c r="G198" s="20"/>
      <c r="H198" s="20"/>
      <c r="I198" s="123"/>
      <c r="J198" s="20"/>
      <c r="K198" s="20"/>
      <c r="L198" s="21"/>
      <c r="M198" s="124"/>
      <c r="N198" s="125"/>
      <c r="O198" s="27"/>
      <c r="P198" s="27"/>
      <c r="Q198" s="27"/>
      <c r="R198" s="27"/>
      <c r="S198" s="27"/>
      <c r="T198" s="2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T198" s="11" t="s">
        <v>90</v>
      </c>
      <c r="AU198" s="11" t="s">
        <v>42</v>
      </c>
    </row>
    <row r="199" spans="1:65" s="7" customFormat="1" ht="22.9" customHeight="1" x14ac:dyDescent="0.2">
      <c r="B199" s="92"/>
      <c r="C199" s="93"/>
      <c r="D199" s="94" t="s">
        <v>38</v>
      </c>
      <c r="E199" s="106" t="s">
        <v>105</v>
      </c>
      <c r="F199" s="106" t="s">
        <v>658</v>
      </c>
      <c r="G199" s="93"/>
      <c r="H199" s="93"/>
      <c r="I199" s="96"/>
      <c r="J199" s="107">
        <f>BK199</f>
        <v>0</v>
      </c>
      <c r="K199" s="93"/>
      <c r="L199" s="98"/>
      <c r="M199" s="99"/>
      <c r="N199" s="100"/>
      <c r="O199" s="100"/>
      <c r="P199" s="101">
        <f>SUM(P200:P207)</f>
        <v>0</v>
      </c>
      <c r="Q199" s="100"/>
      <c r="R199" s="101">
        <f>SUM(R200:R207)</f>
        <v>1.4919999999999999E-2</v>
      </c>
      <c r="S199" s="100"/>
      <c r="T199" s="102">
        <f>SUM(T200:T207)</f>
        <v>0</v>
      </c>
      <c r="AR199" s="103" t="s">
        <v>40</v>
      </c>
      <c r="AT199" s="104" t="s">
        <v>38</v>
      </c>
      <c r="AU199" s="104" t="s">
        <v>40</v>
      </c>
      <c r="AY199" s="103" t="s">
        <v>82</v>
      </c>
      <c r="BK199" s="105">
        <f>SUM(BK200:BK207)</f>
        <v>0</v>
      </c>
    </row>
    <row r="200" spans="1:65" s="2" customFormat="1" ht="16.5" customHeight="1" x14ac:dyDescent="0.2">
      <c r="A200" s="18"/>
      <c r="B200" s="19"/>
      <c r="C200" s="108" t="s">
        <v>255</v>
      </c>
      <c r="D200" s="108" t="s">
        <v>84</v>
      </c>
      <c r="E200" s="109" t="s">
        <v>659</v>
      </c>
      <c r="F200" s="110" t="s">
        <v>660</v>
      </c>
      <c r="G200" s="111" t="s">
        <v>152</v>
      </c>
      <c r="H200" s="112">
        <v>2</v>
      </c>
      <c r="I200" s="113"/>
      <c r="J200" s="114">
        <f>ROUND(I200*H200,2)</f>
        <v>0</v>
      </c>
      <c r="K200" s="110" t="s">
        <v>6</v>
      </c>
      <c r="L200" s="21"/>
      <c r="M200" s="115" t="s">
        <v>6</v>
      </c>
      <c r="N200" s="116" t="s">
        <v>26</v>
      </c>
      <c r="O200" s="27"/>
      <c r="P200" s="117">
        <f>O200*H200</f>
        <v>0</v>
      </c>
      <c r="Q200" s="117">
        <v>0</v>
      </c>
      <c r="R200" s="117">
        <f>Q200*H200</f>
        <v>0</v>
      </c>
      <c r="S200" s="117">
        <v>0</v>
      </c>
      <c r="T200" s="118">
        <f>S200*H200</f>
        <v>0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R200" s="119" t="s">
        <v>46</v>
      </c>
      <c r="AT200" s="119" t="s">
        <v>84</v>
      </c>
      <c r="AU200" s="119" t="s">
        <v>42</v>
      </c>
      <c r="AY200" s="11" t="s">
        <v>82</v>
      </c>
      <c r="BE200" s="120">
        <f>IF(N200="základní",J200,0)</f>
        <v>0</v>
      </c>
      <c r="BF200" s="120">
        <f>IF(N200="snížená",J200,0)</f>
        <v>0</v>
      </c>
      <c r="BG200" s="120">
        <f>IF(N200="zákl. přenesená",J200,0)</f>
        <v>0</v>
      </c>
      <c r="BH200" s="120">
        <f>IF(N200="sníž. přenesená",J200,0)</f>
        <v>0</v>
      </c>
      <c r="BI200" s="120">
        <f>IF(N200="nulová",J200,0)</f>
        <v>0</v>
      </c>
      <c r="BJ200" s="11" t="s">
        <v>40</v>
      </c>
      <c r="BK200" s="120">
        <f>ROUND(I200*H200,2)</f>
        <v>0</v>
      </c>
      <c r="BL200" s="11" t="s">
        <v>46</v>
      </c>
      <c r="BM200" s="119" t="s">
        <v>661</v>
      </c>
    </row>
    <row r="201" spans="1:65" s="8" customFormat="1" x14ac:dyDescent="0.2">
      <c r="B201" s="126"/>
      <c r="C201" s="127"/>
      <c r="D201" s="128" t="s">
        <v>92</v>
      </c>
      <c r="E201" s="129" t="s">
        <v>6</v>
      </c>
      <c r="F201" s="130" t="s">
        <v>42</v>
      </c>
      <c r="G201" s="127"/>
      <c r="H201" s="131">
        <v>2</v>
      </c>
      <c r="I201" s="132"/>
      <c r="J201" s="127"/>
      <c r="K201" s="127"/>
      <c r="L201" s="133"/>
      <c r="M201" s="134"/>
      <c r="N201" s="135"/>
      <c r="O201" s="135"/>
      <c r="P201" s="135"/>
      <c r="Q201" s="135"/>
      <c r="R201" s="135"/>
      <c r="S201" s="135"/>
      <c r="T201" s="136"/>
      <c r="AT201" s="137" t="s">
        <v>92</v>
      </c>
      <c r="AU201" s="137" t="s">
        <v>42</v>
      </c>
      <c r="AV201" s="8" t="s">
        <v>42</v>
      </c>
      <c r="AW201" s="8" t="s">
        <v>18</v>
      </c>
      <c r="AX201" s="8" t="s">
        <v>39</v>
      </c>
      <c r="AY201" s="137" t="s">
        <v>82</v>
      </c>
    </row>
    <row r="202" spans="1:65" s="9" customFormat="1" x14ac:dyDescent="0.2">
      <c r="B202" s="138"/>
      <c r="C202" s="139"/>
      <c r="D202" s="128" t="s">
        <v>92</v>
      </c>
      <c r="E202" s="140" t="s">
        <v>6</v>
      </c>
      <c r="F202" s="141" t="s">
        <v>94</v>
      </c>
      <c r="G202" s="139"/>
      <c r="H202" s="142">
        <v>2</v>
      </c>
      <c r="I202" s="143"/>
      <c r="J202" s="139"/>
      <c r="K202" s="139"/>
      <c r="L202" s="144"/>
      <c r="M202" s="145"/>
      <c r="N202" s="146"/>
      <c r="O202" s="146"/>
      <c r="P202" s="146"/>
      <c r="Q202" s="146"/>
      <c r="R202" s="146"/>
      <c r="S202" s="146"/>
      <c r="T202" s="147"/>
      <c r="AT202" s="148" t="s">
        <v>92</v>
      </c>
      <c r="AU202" s="148" t="s">
        <v>42</v>
      </c>
      <c r="AV202" s="9" t="s">
        <v>46</v>
      </c>
      <c r="AW202" s="9" t="s">
        <v>18</v>
      </c>
      <c r="AX202" s="9" t="s">
        <v>40</v>
      </c>
      <c r="AY202" s="148" t="s">
        <v>82</v>
      </c>
    </row>
    <row r="203" spans="1:65" s="2" customFormat="1" ht="44.25" customHeight="1" x14ac:dyDescent="0.2">
      <c r="A203" s="18"/>
      <c r="B203" s="19"/>
      <c r="C203" s="108" t="s">
        <v>260</v>
      </c>
      <c r="D203" s="108" t="s">
        <v>84</v>
      </c>
      <c r="E203" s="109" t="s">
        <v>662</v>
      </c>
      <c r="F203" s="110" t="s">
        <v>663</v>
      </c>
      <c r="G203" s="111" t="s">
        <v>152</v>
      </c>
      <c r="H203" s="112">
        <v>2</v>
      </c>
      <c r="I203" s="113"/>
      <c r="J203" s="114">
        <f>ROUND(I203*H203,2)</f>
        <v>0</v>
      </c>
      <c r="K203" s="110" t="s">
        <v>88</v>
      </c>
      <c r="L203" s="21"/>
      <c r="M203" s="115" t="s">
        <v>6</v>
      </c>
      <c r="N203" s="116" t="s">
        <v>26</v>
      </c>
      <c r="O203" s="27"/>
      <c r="P203" s="117">
        <f>O203*H203</f>
        <v>0</v>
      </c>
      <c r="Q203" s="117">
        <v>7.4599999999999996E-3</v>
      </c>
      <c r="R203" s="117">
        <f>Q203*H203</f>
        <v>1.4919999999999999E-2</v>
      </c>
      <c r="S203" s="117">
        <v>0</v>
      </c>
      <c r="T203" s="118">
        <f>S203*H203</f>
        <v>0</v>
      </c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R203" s="119" t="s">
        <v>46</v>
      </c>
      <c r="AT203" s="119" t="s">
        <v>84</v>
      </c>
      <c r="AU203" s="119" t="s">
        <v>42</v>
      </c>
      <c r="AY203" s="11" t="s">
        <v>82</v>
      </c>
      <c r="BE203" s="120">
        <f>IF(N203="základní",J203,0)</f>
        <v>0</v>
      </c>
      <c r="BF203" s="120">
        <f>IF(N203="snížená",J203,0)</f>
        <v>0</v>
      </c>
      <c r="BG203" s="120">
        <f>IF(N203="zákl. přenesená",J203,0)</f>
        <v>0</v>
      </c>
      <c r="BH203" s="120">
        <f>IF(N203="sníž. přenesená",J203,0)</f>
        <v>0</v>
      </c>
      <c r="BI203" s="120">
        <f>IF(N203="nulová",J203,0)</f>
        <v>0</v>
      </c>
      <c r="BJ203" s="11" t="s">
        <v>40</v>
      </c>
      <c r="BK203" s="120">
        <f>ROUND(I203*H203,2)</f>
        <v>0</v>
      </c>
      <c r="BL203" s="11" t="s">
        <v>46</v>
      </c>
      <c r="BM203" s="119" t="s">
        <v>664</v>
      </c>
    </row>
    <row r="204" spans="1:65" s="2" customFormat="1" x14ac:dyDescent="0.2">
      <c r="A204" s="18"/>
      <c r="B204" s="19"/>
      <c r="C204" s="20"/>
      <c r="D204" s="121" t="s">
        <v>90</v>
      </c>
      <c r="E204" s="20"/>
      <c r="F204" s="122" t="s">
        <v>665</v>
      </c>
      <c r="G204" s="20"/>
      <c r="H204" s="20"/>
      <c r="I204" s="123"/>
      <c r="J204" s="20"/>
      <c r="K204" s="20"/>
      <c r="L204" s="21"/>
      <c r="M204" s="124"/>
      <c r="N204" s="125"/>
      <c r="O204" s="27"/>
      <c r="P204" s="27"/>
      <c r="Q204" s="27"/>
      <c r="R204" s="27"/>
      <c r="S204" s="27"/>
      <c r="T204" s="2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T204" s="11" t="s">
        <v>90</v>
      </c>
      <c r="AU204" s="11" t="s">
        <v>42</v>
      </c>
    </row>
    <row r="205" spans="1:65" s="2" customFormat="1" ht="21.75" customHeight="1" x14ac:dyDescent="0.2">
      <c r="A205" s="18"/>
      <c r="B205" s="19"/>
      <c r="C205" s="108" t="s">
        <v>266</v>
      </c>
      <c r="D205" s="108" t="s">
        <v>84</v>
      </c>
      <c r="E205" s="109" t="s">
        <v>666</v>
      </c>
      <c r="F205" s="110" t="s">
        <v>667</v>
      </c>
      <c r="G205" s="111" t="s">
        <v>152</v>
      </c>
      <c r="H205" s="112">
        <v>2</v>
      </c>
      <c r="I205" s="113"/>
      <c r="J205" s="114">
        <f>ROUND(I205*H205,2)</f>
        <v>0</v>
      </c>
      <c r="K205" s="110" t="s">
        <v>88</v>
      </c>
      <c r="L205" s="21"/>
      <c r="M205" s="115" t="s">
        <v>6</v>
      </c>
      <c r="N205" s="116" t="s">
        <v>26</v>
      </c>
      <c r="O205" s="27"/>
      <c r="P205" s="117">
        <f>O205*H205</f>
        <v>0</v>
      </c>
      <c r="Q205" s="117">
        <v>0</v>
      </c>
      <c r="R205" s="117">
        <f>Q205*H205</f>
        <v>0</v>
      </c>
      <c r="S205" s="117">
        <v>0</v>
      </c>
      <c r="T205" s="118">
        <f>S205*H205</f>
        <v>0</v>
      </c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R205" s="119" t="s">
        <v>46</v>
      </c>
      <c r="AT205" s="119" t="s">
        <v>84</v>
      </c>
      <c r="AU205" s="119" t="s">
        <v>42</v>
      </c>
      <c r="AY205" s="11" t="s">
        <v>82</v>
      </c>
      <c r="BE205" s="120">
        <f>IF(N205="základní",J205,0)</f>
        <v>0</v>
      </c>
      <c r="BF205" s="120">
        <f>IF(N205="snížená",J205,0)</f>
        <v>0</v>
      </c>
      <c r="BG205" s="120">
        <f>IF(N205="zákl. přenesená",J205,0)</f>
        <v>0</v>
      </c>
      <c r="BH205" s="120">
        <f>IF(N205="sníž. přenesená",J205,0)</f>
        <v>0</v>
      </c>
      <c r="BI205" s="120">
        <f>IF(N205="nulová",J205,0)</f>
        <v>0</v>
      </c>
      <c r="BJ205" s="11" t="s">
        <v>40</v>
      </c>
      <c r="BK205" s="120">
        <f>ROUND(I205*H205,2)</f>
        <v>0</v>
      </c>
      <c r="BL205" s="11" t="s">
        <v>46</v>
      </c>
      <c r="BM205" s="119" t="s">
        <v>668</v>
      </c>
    </row>
    <row r="206" spans="1:65" s="2" customFormat="1" x14ac:dyDescent="0.2">
      <c r="A206" s="18"/>
      <c r="B206" s="19"/>
      <c r="C206" s="20"/>
      <c r="D206" s="121" t="s">
        <v>90</v>
      </c>
      <c r="E206" s="20"/>
      <c r="F206" s="122" t="s">
        <v>669</v>
      </c>
      <c r="G206" s="20"/>
      <c r="H206" s="20"/>
      <c r="I206" s="123"/>
      <c r="J206" s="20"/>
      <c r="K206" s="20"/>
      <c r="L206" s="21"/>
      <c r="M206" s="124"/>
      <c r="N206" s="125"/>
      <c r="O206" s="27"/>
      <c r="P206" s="27"/>
      <c r="Q206" s="27"/>
      <c r="R206" s="27"/>
      <c r="S206" s="27"/>
      <c r="T206" s="2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T206" s="11" t="s">
        <v>90</v>
      </c>
      <c r="AU206" s="11" t="s">
        <v>42</v>
      </c>
    </row>
    <row r="207" spans="1:65" s="2" customFormat="1" ht="16.5" customHeight="1" x14ac:dyDescent="0.2">
      <c r="A207" s="18"/>
      <c r="B207" s="19"/>
      <c r="C207" s="108" t="s">
        <v>271</v>
      </c>
      <c r="D207" s="108" t="s">
        <v>84</v>
      </c>
      <c r="E207" s="109" t="s">
        <v>670</v>
      </c>
      <c r="F207" s="110" t="s">
        <v>671</v>
      </c>
      <c r="G207" s="111" t="s">
        <v>252</v>
      </c>
      <c r="H207" s="112">
        <v>1</v>
      </c>
      <c r="I207" s="113"/>
      <c r="J207" s="114">
        <f>ROUND(I207*H207,2)</f>
        <v>0</v>
      </c>
      <c r="K207" s="110" t="s">
        <v>6</v>
      </c>
      <c r="L207" s="21"/>
      <c r="M207" s="115" t="s">
        <v>6</v>
      </c>
      <c r="N207" s="116" t="s">
        <v>26</v>
      </c>
      <c r="O207" s="27"/>
      <c r="P207" s="117">
        <f>O207*H207</f>
        <v>0</v>
      </c>
      <c r="Q207" s="117">
        <v>0</v>
      </c>
      <c r="R207" s="117">
        <f>Q207*H207</f>
        <v>0</v>
      </c>
      <c r="S207" s="117">
        <v>0</v>
      </c>
      <c r="T207" s="118">
        <f>S207*H207</f>
        <v>0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R207" s="119" t="s">
        <v>46</v>
      </c>
      <c r="AT207" s="119" t="s">
        <v>84</v>
      </c>
      <c r="AU207" s="119" t="s">
        <v>42</v>
      </c>
      <c r="AY207" s="11" t="s">
        <v>82</v>
      </c>
      <c r="BE207" s="120">
        <f>IF(N207="základní",J207,0)</f>
        <v>0</v>
      </c>
      <c r="BF207" s="120">
        <f>IF(N207="snížená",J207,0)</f>
        <v>0</v>
      </c>
      <c r="BG207" s="120">
        <f>IF(N207="zákl. přenesená",J207,0)</f>
        <v>0</v>
      </c>
      <c r="BH207" s="120">
        <f>IF(N207="sníž. přenesená",J207,0)</f>
        <v>0</v>
      </c>
      <c r="BI207" s="120">
        <f>IF(N207="nulová",J207,0)</f>
        <v>0</v>
      </c>
      <c r="BJ207" s="11" t="s">
        <v>40</v>
      </c>
      <c r="BK207" s="120">
        <f>ROUND(I207*H207,2)</f>
        <v>0</v>
      </c>
      <c r="BL207" s="11" t="s">
        <v>46</v>
      </c>
      <c r="BM207" s="119" t="s">
        <v>672</v>
      </c>
    </row>
    <row r="208" spans="1:65" s="7" customFormat="1" ht="22.9" customHeight="1" x14ac:dyDescent="0.2">
      <c r="B208" s="92"/>
      <c r="C208" s="93"/>
      <c r="D208" s="94" t="s">
        <v>38</v>
      </c>
      <c r="E208" s="106" t="s">
        <v>143</v>
      </c>
      <c r="F208" s="106" t="s">
        <v>211</v>
      </c>
      <c r="G208" s="93"/>
      <c r="H208" s="93"/>
      <c r="I208" s="96"/>
      <c r="J208" s="107">
        <f>BK208</f>
        <v>0</v>
      </c>
      <c r="K208" s="93"/>
      <c r="L208" s="98"/>
      <c r="M208" s="99"/>
      <c r="N208" s="100"/>
      <c r="O208" s="100"/>
      <c r="P208" s="101">
        <f>SUM(P209:P234)</f>
        <v>0</v>
      </c>
      <c r="Q208" s="100"/>
      <c r="R208" s="101">
        <f>SUM(R209:R234)</f>
        <v>11.098005000000004</v>
      </c>
      <c r="S208" s="100"/>
      <c r="T208" s="102">
        <f>SUM(T209:T234)</f>
        <v>0</v>
      </c>
      <c r="AR208" s="103" t="s">
        <v>40</v>
      </c>
      <c r="AT208" s="104" t="s">
        <v>38</v>
      </c>
      <c r="AU208" s="104" t="s">
        <v>40</v>
      </c>
      <c r="AY208" s="103" t="s">
        <v>82</v>
      </c>
      <c r="BK208" s="105">
        <f>SUM(BK209:BK234)</f>
        <v>0</v>
      </c>
    </row>
    <row r="209" spans="1:65" s="2" customFormat="1" ht="66.75" customHeight="1" x14ac:dyDescent="0.2">
      <c r="A209" s="18"/>
      <c r="B209" s="19"/>
      <c r="C209" s="108" t="s">
        <v>277</v>
      </c>
      <c r="D209" s="108" t="s">
        <v>84</v>
      </c>
      <c r="E209" s="109" t="s">
        <v>673</v>
      </c>
      <c r="F209" s="110" t="s">
        <v>674</v>
      </c>
      <c r="G209" s="111" t="s">
        <v>152</v>
      </c>
      <c r="H209" s="112">
        <v>28.5</v>
      </c>
      <c r="I209" s="113"/>
      <c r="J209" s="114">
        <f>ROUND(I209*H209,2)</f>
        <v>0</v>
      </c>
      <c r="K209" s="110" t="s">
        <v>88</v>
      </c>
      <c r="L209" s="21"/>
      <c r="M209" s="115" t="s">
        <v>6</v>
      </c>
      <c r="N209" s="116" t="s">
        <v>26</v>
      </c>
      <c r="O209" s="27"/>
      <c r="P209" s="117">
        <f>O209*H209</f>
        <v>0</v>
      </c>
      <c r="Q209" s="117">
        <v>8.0879999999999994E-2</v>
      </c>
      <c r="R209" s="117">
        <f>Q209*H209</f>
        <v>2.3050799999999998</v>
      </c>
      <c r="S209" s="117">
        <v>0</v>
      </c>
      <c r="T209" s="118">
        <f>S209*H209</f>
        <v>0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R209" s="119" t="s">
        <v>46</v>
      </c>
      <c r="AT209" s="119" t="s">
        <v>84</v>
      </c>
      <c r="AU209" s="119" t="s">
        <v>42</v>
      </c>
      <c r="AY209" s="11" t="s">
        <v>82</v>
      </c>
      <c r="BE209" s="120">
        <f>IF(N209="základní",J209,0)</f>
        <v>0</v>
      </c>
      <c r="BF209" s="120">
        <f>IF(N209="snížená",J209,0)</f>
        <v>0</v>
      </c>
      <c r="BG209" s="120">
        <f>IF(N209="zákl. přenesená",J209,0)</f>
        <v>0</v>
      </c>
      <c r="BH209" s="120">
        <f>IF(N209="sníž. přenesená",J209,0)</f>
        <v>0</v>
      </c>
      <c r="BI209" s="120">
        <f>IF(N209="nulová",J209,0)</f>
        <v>0</v>
      </c>
      <c r="BJ209" s="11" t="s">
        <v>40</v>
      </c>
      <c r="BK209" s="120">
        <f>ROUND(I209*H209,2)</f>
        <v>0</v>
      </c>
      <c r="BL209" s="11" t="s">
        <v>46</v>
      </c>
      <c r="BM209" s="119" t="s">
        <v>675</v>
      </c>
    </row>
    <row r="210" spans="1:65" s="2" customFormat="1" x14ac:dyDescent="0.2">
      <c r="A210" s="18"/>
      <c r="B210" s="19"/>
      <c r="C210" s="20"/>
      <c r="D210" s="121" t="s">
        <v>90</v>
      </c>
      <c r="E210" s="20"/>
      <c r="F210" s="122" t="s">
        <v>676</v>
      </c>
      <c r="G210" s="20"/>
      <c r="H210" s="20"/>
      <c r="I210" s="123"/>
      <c r="J210" s="20"/>
      <c r="K210" s="20"/>
      <c r="L210" s="21"/>
      <c r="M210" s="124"/>
      <c r="N210" s="125"/>
      <c r="O210" s="27"/>
      <c r="P210" s="27"/>
      <c r="Q210" s="27"/>
      <c r="R210" s="27"/>
      <c r="S210" s="27"/>
      <c r="T210" s="2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T210" s="11" t="s">
        <v>90</v>
      </c>
      <c r="AU210" s="11" t="s">
        <v>42</v>
      </c>
    </row>
    <row r="211" spans="1:65" s="8" customFormat="1" x14ac:dyDescent="0.2">
      <c r="B211" s="126"/>
      <c r="C211" s="127"/>
      <c r="D211" s="128" t="s">
        <v>92</v>
      </c>
      <c r="E211" s="129" t="s">
        <v>6</v>
      </c>
      <c r="F211" s="130" t="s">
        <v>677</v>
      </c>
      <c r="G211" s="127"/>
      <c r="H211" s="131">
        <v>28.5</v>
      </c>
      <c r="I211" s="132"/>
      <c r="J211" s="127"/>
      <c r="K211" s="127"/>
      <c r="L211" s="133"/>
      <c r="M211" s="134"/>
      <c r="N211" s="135"/>
      <c r="O211" s="135"/>
      <c r="P211" s="135"/>
      <c r="Q211" s="135"/>
      <c r="R211" s="135"/>
      <c r="S211" s="135"/>
      <c r="T211" s="136"/>
      <c r="AT211" s="137" t="s">
        <v>92</v>
      </c>
      <c r="AU211" s="137" t="s">
        <v>42</v>
      </c>
      <c r="AV211" s="8" t="s">
        <v>42</v>
      </c>
      <c r="AW211" s="8" t="s">
        <v>18</v>
      </c>
      <c r="AX211" s="8" t="s">
        <v>39</v>
      </c>
      <c r="AY211" s="137" t="s">
        <v>82</v>
      </c>
    </row>
    <row r="212" spans="1:65" s="9" customFormat="1" x14ac:dyDescent="0.2">
      <c r="B212" s="138"/>
      <c r="C212" s="139"/>
      <c r="D212" s="128" t="s">
        <v>92</v>
      </c>
      <c r="E212" s="140" t="s">
        <v>6</v>
      </c>
      <c r="F212" s="141" t="s">
        <v>94</v>
      </c>
      <c r="G212" s="139"/>
      <c r="H212" s="142">
        <v>28.5</v>
      </c>
      <c r="I212" s="143"/>
      <c r="J212" s="139"/>
      <c r="K212" s="139"/>
      <c r="L212" s="144"/>
      <c r="M212" s="145"/>
      <c r="N212" s="146"/>
      <c r="O212" s="146"/>
      <c r="P212" s="146"/>
      <c r="Q212" s="146"/>
      <c r="R212" s="146"/>
      <c r="S212" s="146"/>
      <c r="T212" s="147"/>
      <c r="AT212" s="148" t="s">
        <v>92</v>
      </c>
      <c r="AU212" s="148" t="s">
        <v>42</v>
      </c>
      <c r="AV212" s="9" t="s">
        <v>46</v>
      </c>
      <c r="AW212" s="9" t="s">
        <v>18</v>
      </c>
      <c r="AX212" s="9" t="s">
        <v>40</v>
      </c>
      <c r="AY212" s="148" t="s">
        <v>82</v>
      </c>
    </row>
    <row r="213" spans="1:65" s="2" customFormat="1" ht="16.5" customHeight="1" x14ac:dyDescent="0.2">
      <c r="A213" s="18"/>
      <c r="B213" s="19"/>
      <c r="C213" s="159" t="s">
        <v>283</v>
      </c>
      <c r="D213" s="159" t="s">
        <v>102</v>
      </c>
      <c r="E213" s="160" t="s">
        <v>678</v>
      </c>
      <c r="F213" s="161" t="s">
        <v>679</v>
      </c>
      <c r="G213" s="162" t="s">
        <v>152</v>
      </c>
      <c r="H213" s="163">
        <v>29.07</v>
      </c>
      <c r="I213" s="164"/>
      <c r="J213" s="165">
        <f>ROUND(I213*H213,2)</f>
        <v>0</v>
      </c>
      <c r="K213" s="161" t="s">
        <v>88</v>
      </c>
      <c r="L213" s="166"/>
      <c r="M213" s="167" t="s">
        <v>6</v>
      </c>
      <c r="N213" s="168" t="s">
        <v>26</v>
      </c>
      <c r="O213" s="27"/>
      <c r="P213" s="117">
        <f>O213*H213</f>
        <v>0</v>
      </c>
      <c r="Q213" s="117">
        <v>4.5999999999999999E-2</v>
      </c>
      <c r="R213" s="117">
        <f>Q213*H213</f>
        <v>1.3372200000000001</v>
      </c>
      <c r="S213" s="117">
        <v>0</v>
      </c>
      <c r="T213" s="118">
        <f>S213*H213</f>
        <v>0</v>
      </c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R213" s="119" t="s">
        <v>105</v>
      </c>
      <c r="AT213" s="119" t="s">
        <v>102</v>
      </c>
      <c r="AU213" s="119" t="s">
        <v>42</v>
      </c>
      <c r="AY213" s="11" t="s">
        <v>82</v>
      </c>
      <c r="BE213" s="120">
        <f>IF(N213="základní",J213,0)</f>
        <v>0</v>
      </c>
      <c r="BF213" s="120">
        <f>IF(N213="snížená",J213,0)</f>
        <v>0</v>
      </c>
      <c r="BG213" s="120">
        <f>IF(N213="zákl. přenesená",J213,0)</f>
        <v>0</v>
      </c>
      <c r="BH213" s="120">
        <f>IF(N213="sníž. přenesená",J213,0)</f>
        <v>0</v>
      </c>
      <c r="BI213" s="120">
        <f>IF(N213="nulová",J213,0)</f>
        <v>0</v>
      </c>
      <c r="BJ213" s="11" t="s">
        <v>40</v>
      </c>
      <c r="BK213" s="120">
        <f>ROUND(I213*H213,2)</f>
        <v>0</v>
      </c>
      <c r="BL213" s="11" t="s">
        <v>46</v>
      </c>
      <c r="BM213" s="119" t="s">
        <v>680</v>
      </c>
    </row>
    <row r="214" spans="1:65" s="8" customFormat="1" x14ac:dyDescent="0.2">
      <c r="B214" s="126"/>
      <c r="C214" s="127"/>
      <c r="D214" s="128" t="s">
        <v>92</v>
      </c>
      <c r="E214" s="129" t="s">
        <v>6</v>
      </c>
      <c r="F214" s="130" t="s">
        <v>681</v>
      </c>
      <c r="G214" s="127"/>
      <c r="H214" s="131">
        <v>29.07</v>
      </c>
      <c r="I214" s="132"/>
      <c r="J214" s="127"/>
      <c r="K214" s="127"/>
      <c r="L214" s="133"/>
      <c r="M214" s="134"/>
      <c r="N214" s="135"/>
      <c r="O214" s="135"/>
      <c r="P214" s="135"/>
      <c r="Q214" s="135"/>
      <c r="R214" s="135"/>
      <c r="S214" s="135"/>
      <c r="T214" s="136"/>
      <c r="AT214" s="137" t="s">
        <v>92</v>
      </c>
      <c r="AU214" s="137" t="s">
        <v>42</v>
      </c>
      <c r="AV214" s="8" t="s">
        <v>42</v>
      </c>
      <c r="AW214" s="8" t="s">
        <v>18</v>
      </c>
      <c r="AX214" s="8" t="s">
        <v>39</v>
      </c>
      <c r="AY214" s="137" t="s">
        <v>82</v>
      </c>
    </row>
    <row r="215" spans="1:65" s="9" customFormat="1" x14ac:dyDescent="0.2">
      <c r="B215" s="138"/>
      <c r="C215" s="139"/>
      <c r="D215" s="128" t="s">
        <v>92</v>
      </c>
      <c r="E215" s="140" t="s">
        <v>6</v>
      </c>
      <c r="F215" s="141" t="s">
        <v>94</v>
      </c>
      <c r="G215" s="139"/>
      <c r="H215" s="142">
        <v>29.07</v>
      </c>
      <c r="I215" s="143"/>
      <c r="J215" s="139"/>
      <c r="K215" s="139"/>
      <c r="L215" s="144"/>
      <c r="M215" s="145"/>
      <c r="N215" s="146"/>
      <c r="O215" s="146"/>
      <c r="P215" s="146"/>
      <c r="Q215" s="146"/>
      <c r="R215" s="146"/>
      <c r="S215" s="146"/>
      <c r="T215" s="147"/>
      <c r="AT215" s="148" t="s">
        <v>92</v>
      </c>
      <c r="AU215" s="148" t="s">
        <v>42</v>
      </c>
      <c r="AV215" s="9" t="s">
        <v>46</v>
      </c>
      <c r="AW215" s="9" t="s">
        <v>18</v>
      </c>
      <c r="AX215" s="9" t="s">
        <v>40</v>
      </c>
      <c r="AY215" s="148" t="s">
        <v>82</v>
      </c>
    </row>
    <row r="216" spans="1:65" s="2" customFormat="1" ht="49.15" customHeight="1" x14ac:dyDescent="0.2">
      <c r="A216" s="18"/>
      <c r="B216" s="19"/>
      <c r="C216" s="108" t="s">
        <v>289</v>
      </c>
      <c r="D216" s="108" t="s">
        <v>84</v>
      </c>
      <c r="E216" s="109" t="s">
        <v>682</v>
      </c>
      <c r="F216" s="110" t="s">
        <v>683</v>
      </c>
      <c r="G216" s="111" t="s">
        <v>152</v>
      </c>
      <c r="H216" s="112">
        <v>24</v>
      </c>
      <c r="I216" s="113"/>
      <c r="J216" s="114">
        <f>ROUND(I216*H216,2)</f>
        <v>0</v>
      </c>
      <c r="K216" s="110" t="s">
        <v>88</v>
      </c>
      <c r="L216" s="21"/>
      <c r="M216" s="115" t="s">
        <v>6</v>
      </c>
      <c r="N216" s="116" t="s">
        <v>26</v>
      </c>
      <c r="O216" s="27"/>
      <c r="P216" s="117">
        <f>O216*H216</f>
        <v>0</v>
      </c>
      <c r="Q216" s="117">
        <v>0.15540000000000001</v>
      </c>
      <c r="R216" s="117">
        <f>Q216*H216</f>
        <v>3.7296000000000005</v>
      </c>
      <c r="S216" s="117">
        <v>0</v>
      </c>
      <c r="T216" s="118">
        <f>S216*H216</f>
        <v>0</v>
      </c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R216" s="119" t="s">
        <v>46</v>
      </c>
      <c r="AT216" s="119" t="s">
        <v>84</v>
      </c>
      <c r="AU216" s="119" t="s">
        <v>42</v>
      </c>
      <c r="AY216" s="11" t="s">
        <v>82</v>
      </c>
      <c r="BE216" s="120">
        <f>IF(N216="základní",J216,0)</f>
        <v>0</v>
      </c>
      <c r="BF216" s="120">
        <f>IF(N216="snížená",J216,0)</f>
        <v>0</v>
      </c>
      <c r="BG216" s="120">
        <f>IF(N216="zákl. přenesená",J216,0)</f>
        <v>0</v>
      </c>
      <c r="BH216" s="120">
        <f>IF(N216="sníž. přenesená",J216,0)</f>
        <v>0</v>
      </c>
      <c r="BI216" s="120">
        <f>IF(N216="nulová",J216,0)</f>
        <v>0</v>
      </c>
      <c r="BJ216" s="11" t="s">
        <v>40</v>
      </c>
      <c r="BK216" s="120">
        <f>ROUND(I216*H216,2)</f>
        <v>0</v>
      </c>
      <c r="BL216" s="11" t="s">
        <v>46</v>
      </c>
      <c r="BM216" s="119" t="s">
        <v>684</v>
      </c>
    </row>
    <row r="217" spans="1:65" s="2" customFormat="1" x14ac:dyDescent="0.2">
      <c r="A217" s="18"/>
      <c r="B217" s="19"/>
      <c r="C217" s="20"/>
      <c r="D217" s="121" t="s">
        <v>90</v>
      </c>
      <c r="E217" s="20"/>
      <c r="F217" s="122" t="s">
        <v>685</v>
      </c>
      <c r="G217" s="20"/>
      <c r="H217" s="20"/>
      <c r="I217" s="123"/>
      <c r="J217" s="20"/>
      <c r="K217" s="20"/>
      <c r="L217" s="21"/>
      <c r="M217" s="124"/>
      <c r="N217" s="125"/>
      <c r="O217" s="27"/>
      <c r="P217" s="27"/>
      <c r="Q217" s="27"/>
      <c r="R217" s="27"/>
      <c r="S217" s="27"/>
      <c r="T217" s="2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T217" s="11" t="s">
        <v>90</v>
      </c>
      <c r="AU217" s="11" t="s">
        <v>42</v>
      </c>
    </row>
    <row r="218" spans="1:65" s="8" customFormat="1" x14ac:dyDescent="0.2">
      <c r="B218" s="126"/>
      <c r="C218" s="127"/>
      <c r="D218" s="128" t="s">
        <v>92</v>
      </c>
      <c r="E218" s="129" t="s">
        <v>6</v>
      </c>
      <c r="F218" s="130" t="s">
        <v>686</v>
      </c>
      <c r="G218" s="127"/>
      <c r="H218" s="131">
        <v>24</v>
      </c>
      <c r="I218" s="132"/>
      <c r="J218" s="127"/>
      <c r="K218" s="127"/>
      <c r="L218" s="133"/>
      <c r="M218" s="134"/>
      <c r="N218" s="135"/>
      <c r="O218" s="135"/>
      <c r="P218" s="135"/>
      <c r="Q218" s="135"/>
      <c r="R218" s="135"/>
      <c r="S218" s="135"/>
      <c r="T218" s="136"/>
      <c r="AT218" s="137" t="s">
        <v>92</v>
      </c>
      <c r="AU218" s="137" t="s">
        <v>42</v>
      </c>
      <c r="AV218" s="8" t="s">
        <v>42</v>
      </c>
      <c r="AW218" s="8" t="s">
        <v>18</v>
      </c>
      <c r="AX218" s="8" t="s">
        <v>39</v>
      </c>
      <c r="AY218" s="137" t="s">
        <v>82</v>
      </c>
    </row>
    <row r="219" spans="1:65" s="9" customFormat="1" x14ac:dyDescent="0.2">
      <c r="B219" s="138"/>
      <c r="C219" s="139"/>
      <c r="D219" s="128" t="s">
        <v>92</v>
      </c>
      <c r="E219" s="140" t="s">
        <v>6</v>
      </c>
      <c r="F219" s="141" t="s">
        <v>94</v>
      </c>
      <c r="G219" s="139"/>
      <c r="H219" s="142">
        <v>24</v>
      </c>
      <c r="I219" s="143"/>
      <c r="J219" s="139"/>
      <c r="K219" s="139"/>
      <c r="L219" s="144"/>
      <c r="M219" s="145"/>
      <c r="N219" s="146"/>
      <c r="O219" s="146"/>
      <c r="P219" s="146"/>
      <c r="Q219" s="146"/>
      <c r="R219" s="146"/>
      <c r="S219" s="146"/>
      <c r="T219" s="147"/>
      <c r="AT219" s="148" t="s">
        <v>92</v>
      </c>
      <c r="AU219" s="148" t="s">
        <v>42</v>
      </c>
      <c r="AV219" s="9" t="s">
        <v>46</v>
      </c>
      <c r="AW219" s="9" t="s">
        <v>18</v>
      </c>
      <c r="AX219" s="9" t="s">
        <v>40</v>
      </c>
      <c r="AY219" s="148" t="s">
        <v>82</v>
      </c>
    </row>
    <row r="220" spans="1:65" s="2" customFormat="1" ht="16.5" customHeight="1" x14ac:dyDescent="0.2">
      <c r="A220" s="18"/>
      <c r="B220" s="19"/>
      <c r="C220" s="159" t="s">
        <v>295</v>
      </c>
      <c r="D220" s="159" t="s">
        <v>102</v>
      </c>
      <c r="E220" s="160" t="s">
        <v>687</v>
      </c>
      <c r="F220" s="161" t="s">
        <v>688</v>
      </c>
      <c r="G220" s="162" t="s">
        <v>152</v>
      </c>
      <c r="H220" s="163">
        <v>24.48</v>
      </c>
      <c r="I220" s="164"/>
      <c r="J220" s="165">
        <f>ROUND(I220*H220,2)</f>
        <v>0</v>
      </c>
      <c r="K220" s="161" t="s">
        <v>88</v>
      </c>
      <c r="L220" s="166"/>
      <c r="M220" s="167" t="s">
        <v>6</v>
      </c>
      <c r="N220" s="168" t="s">
        <v>26</v>
      </c>
      <c r="O220" s="27"/>
      <c r="P220" s="117">
        <f>O220*H220</f>
        <v>0</v>
      </c>
      <c r="Q220" s="117">
        <v>0.08</v>
      </c>
      <c r="R220" s="117">
        <f>Q220*H220</f>
        <v>1.9584000000000001</v>
      </c>
      <c r="S220" s="117">
        <v>0</v>
      </c>
      <c r="T220" s="118">
        <f>S220*H220</f>
        <v>0</v>
      </c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R220" s="119" t="s">
        <v>105</v>
      </c>
      <c r="AT220" s="119" t="s">
        <v>102</v>
      </c>
      <c r="AU220" s="119" t="s">
        <v>42</v>
      </c>
      <c r="AY220" s="11" t="s">
        <v>82</v>
      </c>
      <c r="BE220" s="120">
        <f>IF(N220="základní",J220,0)</f>
        <v>0</v>
      </c>
      <c r="BF220" s="120">
        <f>IF(N220="snížená",J220,0)</f>
        <v>0</v>
      </c>
      <c r="BG220" s="120">
        <f>IF(N220="zákl. přenesená",J220,0)</f>
        <v>0</v>
      </c>
      <c r="BH220" s="120">
        <f>IF(N220="sníž. přenesená",J220,0)</f>
        <v>0</v>
      </c>
      <c r="BI220" s="120">
        <f>IF(N220="nulová",J220,0)</f>
        <v>0</v>
      </c>
      <c r="BJ220" s="11" t="s">
        <v>40</v>
      </c>
      <c r="BK220" s="120">
        <f>ROUND(I220*H220,2)</f>
        <v>0</v>
      </c>
      <c r="BL220" s="11" t="s">
        <v>46</v>
      </c>
      <c r="BM220" s="119" t="s">
        <v>689</v>
      </c>
    </row>
    <row r="221" spans="1:65" s="8" customFormat="1" x14ac:dyDescent="0.2">
      <c r="B221" s="126"/>
      <c r="C221" s="127"/>
      <c r="D221" s="128" t="s">
        <v>92</v>
      </c>
      <c r="E221" s="129" t="s">
        <v>6</v>
      </c>
      <c r="F221" s="130" t="s">
        <v>690</v>
      </c>
      <c r="G221" s="127"/>
      <c r="H221" s="131">
        <v>24.48</v>
      </c>
      <c r="I221" s="132"/>
      <c r="J221" s="127"/>
      <c r="K221" s="127"/>
      <c r="L221" s="133"/>
      <c r="M221" s="134"/>
      <c r="N221" s="135"/>
      <c r="O221" s="135"/>
      <c r="P221" s="135"/>
      <c r="Q221" s="135"/>
      <c r="R221" s="135"/>
      <c r="S221" s="135"/>
      <c r="T221" s="136"/>
      <c r="AT221" s="137" t="s">
        <v>92</v>
      </c>
      <c r="AU221" s="137" t="s">
        <v>42</v>
      </c>
      <c r="AV221" s="8" t="s">
        <v>42</v>
      </c>
      <c r="AW221" s="8" t="s">
        <v>18</v>
      </c>
      <c r="AX221" s="8" t="s">
        <v>39</v>
      </c>
      <c r="AY221" s="137" t="s">
        <v>82</v>
      </c>
    </row>
    <row r="222" spans="1:65" s="9" customFormat="1" x14ac:dyDescent="0.2">
      <c r="B222" s="138"/>
      <c r="C222" s="139"/>
      <c r="D222" s="128" t="s">
        <v>92</v>
      </c>
      <c r="E222" s="140" t="s">
        <v>6</v>
      </c>
      <c r="F222" s="141" t="s">
        <v>94</v>
      </c>
      <c r="G222" s="139"/>
      <c r="H222" s="142">
        <v>24.48</v>
      </c>
      <c r="I222" s="143"/>
      <c r="J222" s="139"/>
      <c r="K222" s="139"/>
      <c r="L222" s="144"/>
      <c r="M222" s="145"/>
      <c r="N222" s="146"/>
      <c r="O222" s="146"/>
      <c r="P222" s="146"/>
      <c r="Q222" s="146"/>
      <c r="R222" s="146"/>
      <c r="S222" s="146"/>
      <c r="T222" s="147"/>
      <c r="AT222" s="148" t="s">
        <v>92</v>
      </c>
      <c r="AU222" s="148" t="s">
        <v>42</v>
      </c>
      <c r="AV222" s="9" t="s">
        <v>46</v>
      </c>
      <c r="AW222" s="9" t="s">
        <v>18</v>
      </c>
      <c r="AX222" s="9" t="s">
        <v>40</v>
      </c>
      <c r="AY222" s="148" t="s">
        <v>82</v>
      </c>
    </row>
    <row r="223" spans="1:65" s="2" customFormat="1" ht="24.2" customHeight="1" x14ac:dyDescent="0.2">
      <c r="A223" s="18"/>
      <c r="B223" s="19"/>
      <c r="C223" s="108" t="s">
        <v>301</v>
      </c>
      <c r="D223" s="108" t="s">
        <v>84</v>
      </c>
      <c r="E223" s="109" t="s">
        <v>691</v>
      </c>
      <c r="F223" s="110" t="s">
        <v>692</v>
      </c>
      <c r="G223" s="111" t="s">
        <v>152</v>
      </c>
      <c r="H223" s="112">
        <v>14</v>
      </c>
      <c r="I223" s="113"/>
      <c r="J223" s="114">
        <f>ROUND(I223*H223,2)</f>
        <v>0</v>
      </c>
      <c r="K223" s="110" t="s">
        <v>88</v>
      </c>
      <c r="L223" s="21"/>
      <c r="M223" s="115" t="s">
        <v>6</v>
      </c>
      <c r="N223" s="116" t="s">
        <v>26</v>
      </c>
      <c r="O223" s="27"/>
      <c r="P223" s="117">
        <f>O223*H223</f>
        <v>0</v>
      </c>
      <c r="Q223" s="117">
        <v>0</v>
      </c>
      <c r="R223" s="117">
        <f>Q223*H223</f>
        <v>0</v>
      </c>
      <c r="S223" s="117">
        <v>0</v>
      </c>
      <c r="T223" s="118">
        <f>S223*H223</f>
        <v>0</v>
      </c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R223" s="119" t="s">
        <v>46</v>
      </c>
      <c r="AT223" s="119" t="s">
        <v>84</v>
      </c>
      <c r="AU223" s="119" t="s">
        <v>42</v>
      </c>
      <c r="AY223" s="11" t="s">
        <v>82</v>
      </c>
      <c r="BE223" s="120">
        <f>IF(N223="základní",J223,0)</f>
        <v>0</v>
      </c>
      <c r="BF223" s="120">
        <f>IF(N223="snížená",J223,0)</f>
        <v>0</v>
      </c>
      <c r="BG223" s="120">
        <f>IF(N223="zákl. přenesená",J223,0)</f>
        <v>0</v>
      </c>
      <c r="BH223" s="120">
        <f>IF(N223="sníž. přenesená",J223,0)</f>
        <v>0</v>
      </c>
      <c r="BI223" s="120">
        <f>IF(N223="nulová",J223,0)</f>
        <v>0</v>
      </c>
      <c r="BJ223" s="11" t="s">
        <v>40</v>
      </c>
      <c r="BK223" s="120">
        <f>ROUND(I223*H223,2)</f>
        <v>0</v>
      </c>
      <c r="BL223" s="11" t="s">
        <v>46</v>
      </c>
      <c r="BM223" s="119" t="s">
        <v>693</v>
      </c>
    </row>
    <row r="224" spans="1:65" s="2" customFormat="1" x14ac:dyDescent="0.2">
      <c r="A224" s="18"/>
      <c r="B224" s="19"/>
      <c r="C224" s="20"/>
      <c r="D224" s="121" t="s">
        <v>90</v>
      </c>
      <c r="E224" s="20"/>
      <c r="F224" s="122" t="s">
        <v>694</v>
      </c>
      <c r="G224" s="20"/>
      <c r="H224" s="20"/>
      <c r="I224" s="123"/>
      <c r="J224" s="20"/>
      <c r="K224" s="20"/>
      <c r="L224" s="21"/>
      <c r="M224" s="124"/>
      <c r="N224" s="125"/>
      <c r="O224" s="27"/>
      <c r="P224" s="27"/>
      <c r="Q224" s="27"/>
      <c r="R224" s="27"/>
      <c r="S224" s="27"/>
      <c r="T224" s="2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T224" s="11" t="s">
        <v>90</v>
      </c>
      <c r="AU224" s="11" t="s">
        <v>42</v>
      </c>
    </row>
    <row r="225" spans="1:65" s="8" customFormat="1" x14ac:dyDescent="0.2">
      <c r="B225" s="126"/>
      <c r="C225" s="127"/>
      <c r="D225" s="128" t="s">
        <v>92</v>
      </c>
      <c r="E225" s="129" t="s">
        <v>6</v>
      </c>
      <c r="F225" s="130" t="s">
        <v>695</v>
      </c>
      <c r="G225" s="127"/>
      <c r="H225" s="131">
        <v>14</v>
      </c>
      <c r="I225" s="132"/>
      <c r="J225" s="127"/>
      <c r="K225" s="127"/>
      <c r="L225" s="133"/>
      <c r="M225" s="134"/>
      <c r="N225" s="135"/>
      <c r="O225" s="135"/>
      <c r="P225" s="135"/>
      <c r="Q225" s="135"/>
      <c r="R225" s="135"/>
      <c r="S225" s="135"/>
      <c r="T225" s="136"/>
      <c r="AT225" s="137" t="s">
        <v>92</v>
      </c>
      <c r="AU225" s="137" t="s">
        <v>42</v>
      </c>
      <c r="AV225" s="8" t="s">
        <v>42</v>
      </c>
      <c r="AW225" s="8" t="s">
        <v>18</v>
      </c>
      <c r="AX225" s="8" t="s">
        <v>39</v>
      </c>
      <c r="AY225" s="137" t="s">
        <v>82</v>
      </c>
    </row>
    <row r="226" spans="1:65" s="9" customFormat="1" x14ac:dyDescent="0.2">
      <c r="B226" s="138"/>
      <c r="C226" s="139"/>
      <c r="D226" s="128" t="s">
        <v>92</v>
      </c>
      <c r="E226" s="140" t="s">
        <v>6</v>
      </c>
      <c r="F226" s="141" t="s">
        <v>94</v>
      </c>
      <c r="G226" s="139"/>
      <c r="H226" s="142">
        <v>14</v>
      </c>
      <c r="I226" s="143"/>
      <c r="J226" s="139"/>
      <c r="K226" s="139"/>
      <c r="L226" s="144"/>
      <c r="M226" s="145"/>
      <c r="N226" s="146"/>
      <c r="O226" s="146"/>
      <c r="P226" s="146"/>
      <c r="Q226" s="146"/>
      <c r="R226" s="146"/>
      <c r="S226" s="146"/>
      <c r="T226" s="147"/>
      <c r="AT226" s="148" t="s">
        <v>92</v>
      </c>
      <c r="AU226" s="148" t="s">
        <v>42</v>
      </c>
      <c r="AV226" s="9" t="s">
        <v>46</v>
      </c>
      <c r="AW226" s="9" t="s">
        <v>18</v>
      </c>
      <c r="AX226" s="9" t="s">
        <v>40</v>
      </c>
      <c r="AY226" s="148" t="s">
        <v>82</v>
      </c>
    </row>
    <row r="227" spans="1:65" s="2" customFormat="1" ht="44.25" customHeight="1" x14ac:dyDescent="0.2">
      <c r="A227" s="18"/>
      <c r="B227" s="19"/>
      <c r="C227" s="108" t="s">
        <v>309</v>
      </c>
      <c r="D227" s="108" t="s">
        <v>84</v>
      </c>
      <c r="E227" s="109" t="s">
        <v>696</v>
      </c>
      <c r="F227" s="110" t="s">
        <v>697</v>
      </c>
      <c r="G227" s="111" t="s">
        <v>152</v>
      </c>
      <c r="H227" s="112">
        <v>8</v>
      </c>
      <c r="I227" s="113"/>
      <c r="J227" s="114">
        <f>ROUND(I227*H227,2)</f>
        <v>0</v>
      </c>
      <c r="K227" s="110" t="s">
        <v>88</v>
      </c>
      <c r="L227" s="21"/>
      <c r="M227" s="115" t="s">
        <v>6</v>
      </c>
      <c r="N227" s="116" t="s">
        <v>26</v>
      </c>
      <c r="O227" s="27"/>
      <c r="P227" s="117">
        <f>O227*H227</f>
        <v>0</v>
      </c>
      <c r="Q227" s="117">
        <v>0</v>
      </c>
      <c r="R227" s="117">
        <f>Q227*H227</f>
        <v>0</v>
      </c>
      <c r="S227" s="117">
        <v>0</v>
      </c>
      <c r="T227" s="118">
        <f>S227*H227</f>
        <v>0</v>
      </c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R227" s="119" t="s">
        <v>46</v>
      </c>
      <c r="AT227" s="119" t="s">
        <v>84</v>
      </c>
      <c r="AU227" s="119" t="s">
        <v>42</v>
      </c>
      <c r="AY227" s="11" t="s">
        <v>82</v>
      </c>
      <c r="BE227" s="120">
        <f>IF(N227="základní",J227,0)</f>
        <v>0</v>
      </c>
      <c r="BF227" s="120">
        <f>IF(N227="snížená",J227,0)</f>
        <v>0</v>
      </c>
      <c r="BG227" s="120">
        <f>IF(N227="zákl. přenesená",J227,0)</f>
        <v>0</v>
      </c>
      <c r="BH227" s="120">
        <f>IF(N227="sníž. přenesená",J227,0)</f>
        <v>0</v>
      </c>
      <c r="BI227" s="120">
        <f>IF(N227="nulová",J227,0)</f>
        <v>0</v>
      </c>
      <c r="BJ227" s="11" t="s">
        <v>40</v>
      </c>
      <c r="BK227" s="120">
        <f>ROUND(I227*H227,2)</f>
        <v>0</v>
      </c>
      <c r="BL227" s="11" t="s">
        <v>46</v>
      </c>
      <c r="BM227" s="119" t="s">
        <v>698</v>
      </c>
    </row>
    <row r="228" spans="1:65" s="2" customFormat="1" x14ac:dyDescent="0.2">
      <c r="A228" s="18"/>
      <c r="B228" s="19"/>
      <c r="C228" s="20"/>
      <c r="D228" s="121" t="s">
        <v>90</v>
      </c>
      <c r="E228" s="20"/>
      <c r="F228" s="122" t="s">
        <v>699</v>
      </c>
      <c r="G228" s="20"/>
      <c r="H228" s="20"/>
      <c r="I228" s="123"/>
      <c r="J228" s="20"/>
      <c r="K228" s="20"/>
      <c r="L228" s="21"/>
      <c r="M228" s="124"/>
      <c r="N228" s="125"/>
      <c r="O228" s="27"/>
      <c r="P228" s="27"/>
      <c r="Q228" s="27"/>
      <c r="R228" s="27"/>
      <c r="S228" s="27"/>
      <c r="T228" s="2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T228" s="11" t="s">
        <v>90</v>
      </c>
      <c r="AU228" s="11" t="s">
        <v>42</v>
      </c>
    </row>
    <row r="229" spans="1:65" s="2" customFormat="1" ht="24.2" customHeight="1" x14ac:dyDescent="0.2">
      <c r="A229" s="18"/>
      <c r="B229" s="19"/>
      <c r="C229" s="108" t="s">
        <v>315</v>
      </c>
      <c r="D229" s="108" t="s">
        <v>84</v>
      </c>
      <c r="E229" s="109" t="s">
        <v>700</v>
      </c>
      <c r="F229" s="110" t="s">
        <v>701</v>
      </c>
      <c r="G229" s="111" t="s">
        <v>152</v>
      </c>
      <c r="H229" s="112">
        <v>5.5</v>
      </c>
      <c r="I229" s="113"/>
      <c r="J229" s="114">
        <f>ROUND(I229*H229,2)</f>
        <v>0</v>
      </c>
      <c r="K229" s="110" t="s">
        <v>88</v>
      </c>
      <c r="L229" s="21"/>
      <c r="M229" s="115" t="s">
        <v>6</v>
      </c>
      <c r="N229" s="116" t="s">
        <v>26</v>
      </c>
      <c r="O229" s="27"/>
      <c r="P229" s="117">
        <f>O229*H229</f>
        <v>0</v>
      </c>
      <c r="Q229" s="117">
        <v>0.29221000000000003</v>
      </c>
      <c r="R229" s="117">
        <f>Q229*H229</f>
        <v>1.6071550000000001</v>
      </c>
      <c r="S229" s="117">
        <v>0</v>
      </c>
      <c r="T229" s="118">
        <f>S229*H229</f>
        <v>0</v>
      </c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R229" s="119" t="s">
        <v>46</v>
      </c>
      <c r="AT229" s="119" t="s">
        <v>84</v>
      </c>
      <c r="AU229" s="119" t="s">
        <v>42</v>
      </c>
      <c r="AY229" s="11" t="s">
        <v>82</v>
      </c>
      <c r="BE229" s="120">
        <f>IF(N229="základní",J229,0)</f>
        <v>0</v>
      </c>
      <c r="BF229" s="120">
        <f>IF(N229="snížená",J229,0)</f>
        <v>0</v>
      </c>
      <c r="BG229" s="120">
        <f>IF(N229="zákl. přenesená",J229,0)</f>
        <v>0</v>
      </c>
      <c r="BH229" s="120">
        <f>IF(N229="sníž. přenesená",J229,0)</f>
        <v>0</v>
      </c>
      <c r="BI229" s="120">
        <f>IF(N229="nulová",J229,0)</f>
        <v>0</v>
      </c>
      <c r="BJ229" s="11" t="s">
        <v>40</v>
      </c>
      <c r="BK229" s="120">
        <f>ROUND(I229*H229,2)</f>
        <v>0</v>
      </c>
      <c r="BL229" s="11" t="s">
        <v>46</v>
      </c>
      <c r="BM229" s="119" t="s">
        <v>702</v>
      </c>
    </row>
    <row r="230" spans="1:65" s="2" customFormat="1" x14ac:dyDescent="0.2">
      <c r="A230" s="18"/>
      <c r="B230" s="19"/>
      <c r="C230" s="20"/>
      <c r="D230" s="121" t="s">
        <v>90</v>
      </c>
      <c r="E230" s="20"/>
      <c r="F230" s="122" t="s">
        <v>703</v>
      </c>
      <c r="G230" s="20"/>
      <c r="H230" s="20"/>
      <c r="I230" s="123"/>
      <c r="J230" s="20"/>
      <c r="K230" s="20"/>
      <c r="L230" s="21"/>
      <c r="M230" s="124"/>
      <c r="N230" s="125"/>
      <c r="O230" s="27"/>
      <c r="P230" s="27"/>
      <c r="Q230" s="27"/>
      <c r="R230" s="27"/>
      <c r="S230" s="27"/>
      <c r="T230" s="2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T230" s="11" t="s">
        <v>90</v>
      </c>
      <c r="AU230" s="11" t="s">
        <v>42</v>
      </c>
    </row>
    <row r="231" spans="1:65" s="8" customFormat="1" x14ac:dyDescent="0.2">
      <c r="B231" s="126"/>
      <c r="C231" s="127"/>
      <c r="D231" s="128" t="s">
        <v>92</v>
      </c>
      <c r="E231" s="129" t="s">
        <v>6</v>
      </c>
      <c r="F231" s="130" t="s">
        <v>704</v>
      </c>
      <c r="G231" s="127"/>
      <c r="H231" s="131">
        <v>5.5</v>
      </c>
      <c r="I231" s="132"/>
      <c r="J231" s="127"/>
      <c r="K231" s="127"/>
      <c r="L231" s="133"/>
      <c r="M231" s="134"/>
      <c r="N231" s="135"/>
      <c r="O231" s="135"/>
      <c r="P231" s="135"/>
      <c r="Q231" s="135"/>
      <c r="R231" s="135"/>
      <c r="S231" s="135"/>
      <c r="T231" s="136"/>
      <c r="AT231" s="137" t="s">
        <v>92</v>
      </c>
      <c r="AU231" s="137" t="s">
        <v>42</v>
      </c>
      <c r="AV231" s="8" t="s">
        <v>42</v>
      </c>
      <c r="AW231" s="8" t="s">
        <v>18</v>
      </c>
      <c r="AX231" s="8" t="s">
        <v>40</v>
      </c>
      <c r="AY231" s="137" t="s">
        <v>82</v>
      </c>
    </row>
    <row r="232" spans="1:65" s="2" customFormat="1" ht="24.2" customHeight="1" x14ac:dyDescent="0.2">
      <c r="A232" s="18"/>
      <c r="B232" s="19"/>
      <c r="C232" s="159" t="s">
        <v>321</v>
      </c>
      <c r="D232" s="159" t="s">
        <v>102</v>
      </c>
      <c r="E232" s="160" t="s">
        <v>705</v>
      </c>
      <c r="F232" s="161" t="s">
        <v>706</v>
      </c>
      <c r="G232" s="162" t="s">
        <v>152</v>
      </c>
      <c r="H232" s="163">
        <v>5.5</v>
      </c>
      <c r="I232" s="164"/>
      <c r="J232" s="165">
        <f>ROUND(I232*H232,2)</f>
        <v>0</v>
      </c>
      <c r="K232" s="161" t="s">
        <v>88</v>
      </c>
      <c r="L232" s="166"/>
      <c r="M232" s="167" t="s">
        <v>6</v>
      </c>
      <c r="N232" s="168" t="s">
        <v>26</v>
      </c>
      <c r="O232" s="27"/>
      <c r="P232" s="117">
        <f>O232*H232</f>
        <v>0</v>
      </c>
      <c r="Q232" s="117">
        <v>2.1000000000000001E-2</v>
      </c>
      <c r="R232" s="117">
        <f>Q232*H232</f>
        <v>0.11550000000000001</v>
      </c>
      <c r="S232" s="117">
        <v>0</v>
      </c>
      <c r="T232" s="118">
        <f>S232*H232</f>
        <v>0</v>
      </c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R232" s="119" t="s">
        <v>105</v>
      </c>
      <c r="AT232" s="119" t="s">
        <v>102</v>
      </c>
      <c r="AU232" s="119" t="s">
        <v>42</v>
      </c>
      <c r="AY232" s="11" t="s">
        <v>82</v>
      </c>
      <c r="BE232" s="120">
        <f>IF(N232="základní",J232,0)</f>
        <v>0</v>
      </c>
      <c r="BF232" s="120">
        <f>IF(N232="snížená",J232,0)</f>
        <v>0</v>
      </c>
      <c r="BG232" s="120">
        <f>IF(N232="zákl. přenesená",J232,0)</f>
        <v>0</v>
      </c>
      <c r="BH232" s="120">
        <f>IF(N232="sníž. přenesená",J232,0)</f>
        <v>0</v>
      </c>
      <c r="BI232" s="120">
        <f>IF(N232="nulová",J232,0)</f>
        <v>0</v>
      </c>
      <c r="BJ232" s="11" t="s">
        <v>40</v>
      </c>
      <c r="BK232" s="120">
        <f>ROUND(I232*H232,2)</f>
        <v>0</v>
      </c>
      <c r="BL232" s="11" t="s">
        <v>46</v>
      </c>
      <c r="BM232" s="119" t="s">
        <v>707</v>
      </c>
    </row>
    <row r="233" spans="1:65" s="2" customFormat="1" ht="16.5" customHeight="1" x14ac:dyDescent="0.2">
      <c r="A233" s="18"/>
      <c r="B233" s="19"/>
      <c r="C233" s="159" t="s">
        <v>326</v>
      </c>
      <c r="D233" s="159" t="s">
        <v>102</v>
      </c>
      <c r="E233" s="160" t="s">
        <v>708</v>
      </c>
      <c r="F233" s="161" t="s">
        <v>709</v>
      </c>
      <c r="G233" s="162" t="s">
        <v>152</v>
      </c>
      <c r="H233" s="163">
        <v>5.5</v>
      </c>
      <c r="I233" s="164"/>
      <c r="J233" s="165">
        <f>ROUND(I233*H233,2)</f>
        <v>0</v>
      </c>
      <c r="K233" s="161" t="s">
        <v>88</v>
      </c>
      <c r="L233" s="166"/>
      <c r="M233" s="167" t="s">
        <v>6</v>
      </c>
      <c r="N233" s="168" t="s">
        <v>26</v>
      </c>
      <c r="O233" s="27"/>
      <c r="P233" s="117">
        <f>O233*H233</f>
        <v>0</v>
      </c>
      <c r="Q233" s="117">
        <v>7.7000000000000002E-3</v>
      </c>
      <c r="R233" s="117">
        <f>Q233*H233</f>
        <v>4.2349999999999999E-2</v>
      </c>
      <c r="S233" s="117">
        <v>0</v>
      </c>
      <c r="T233" s="118">
        <f>S233*H233</f>
        <v>0</v>
      </c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R233" s="119" t="s">
        <v>105</v>
      </c>
      <c r="AT233" s="119" t="s">
        <v>102</v>
      </c>
      <c r="AU233" s="119" t="s">
        <v>42</v>
      </c>
      <c r="AY233" s="11" t="s">
        <v>82</v>
      </c>
      <c r="BE233" s="120">
        <f>IF(N233="základní",J233,0)</f>
        <v>0</v>
      </c>
      <c r="BF233" s="120">
        <f>IF(N233="snížená",J233,0)</f>
        <v>0</v>
      </c>
      <c r="BG233" s="120">
        <f>IF(N233="zákl. přenesená",J233,0)</f>
        <v>0</v>
      </c>
      <c r="BH233" s="120">
        <f>IF(N233="sníž. přenesená",J233,0)</f>
        <v>0</v>
      </c>
      <c r="BI233" s="120">
        <f>IF(N233="nulová",J233,0)</f>
        <v>0</v>
      </c>
      <c r="BJ233" s="11" t="s">
        <v>40</v>
      </c>
      <c r="BK233" s="120">
        <f>ROUND(I233*H233,2)</f>
        <v>0</v>
      </c>
      <c r="BL233" s="11" t="s">
        <v>46</v>
      </c>
      <c r="BM233" s="119" t="s">
        <v>710</v>
      </c>
    </row>
    <row r="234" spans="1:65" s="2" customFormat="1" ht="24.2" customHeight="1" x14ac:dyDescent="0.2">
      <c r="A234" s="18"/>
      <c r="B234" s="19"/>
      <c r="C234" s="159" t="s">
        <v>328</v>
      </c>
      <c r="D234" s="159" t="s">
        <v>102</v>
      </c>
      <c r="E234" s="160" t="s">
        <v>711</v>
      </c>
      <c r="F234" s="161" t="s">
        <v>712</v>
      </c>
      <c r="G234" s="162" t="s">
        <v>252</v>
      </c>
      <c r="H234" s="163">
        <v>2</v>
      </c>
      <c r="I234" s="164"/>
      <c r="J234" s="165">
        <f>ROUND(I234*H234,2)</f>
        <v>0</v>
      </c>
      <c r="K234" s="161" t="s">
        <v>88</v>
      </c>
      <c r="L234" s="166"/>
      <c r="M234" s="167" t="s">
        <v>6</v>
      </c>
      <c r="N234" s="168" t="s">
        <v>26</v>
      </c>
      <c r="O234" s="27"/>
      <c r="P234" s="117">
        <f>O234*H234</f>
        <v>0</v>
      </c>
      <c r="Q234" s="117">
        <v>1.3500000000000001E-3</v>
      </c>
      <c r="R234" s="117">
        <f>Q234*H234</f>
        <v>2.7000000000000001E-3</v>
      </c>
      <c r="S234" s="117">
        <v>0</v>
      </c>
      <c r="T234" s="118">
        <f>S234*H234</f>
        <v>0</v>
      </c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R234" s="119" t="s">
        <v>105</v>
      </c>
      <c r="AT234" s="119" t="s">
        <v>102</v>
      </c>
      <c r="AU234" s="119" t="s">
        <v>42</v>
      </c>
      <c r="AY234" s="11" t="s">
        <v>82</v>
      </c>
      <c r="BE234" s="120">
        <f>IF(N234="základní",J234,0)</f>
        <v>0</v>
      </c>
      <c r="BF234" s="120">
        <f>IF(N234="snížená",J234,0)</f>
        <v>0</v>
      </c>
      <c r="BG234" s="120">
        <f>IF(N234="zákl. přenesená",J234,0)</f>
        <v>0</v>
      </c>
      <c r="BH234" s="120">
        <f>IF(N234="sníž. přenesená",J234,0)</f>
        <v>0</v>
      </c>
      <c r="BI234" s="120">
        <f>IF(N234="nulová",J234,0)</f>
        <v>0</v>
      </c>
      <c r="BJ234" s="11" t="s">
        <v>40</v>
      </c>
      <c r="BK234" s="120">
        <f>ROUND(I234*H234,2)</f>
        <v>0</v>
      </c>
      <c r="BL234" s="11" t="s">
        <v>46</v>
      </c>
      <c r="BM234" s="119" t="s">
        <v>713</v>
      </c>
    </row>
    <row r="235" spans="1:65" s="7" customFormat="1" ht="22.9" customHeight="1" x14ac:dyDescent="0.2">
      <c r="B235" s="92"/>
      <c r="C235" s="93"/>
      <c r="D235" s="94" t="s">
        <v>38</v>
      </c>
      <c r="E235" s="106" t="s">
        <v>307</v>
      </c>
      <c r="F235" s="106" t="s">
        <v>308</v>
      </c>
      <c r="G235" s="93"/>
      <c r="H235" s="93"/>
      <c r="I235" s="96"/>
      <c r="J235" s="107">
        <f>BK235</f>
        <v>0</v>
      </c>
      <c r="K235" s="93"/>
      <c r="L235" s="98"/>
      <c r="M235" s="99"/>
      <c r="N235" s="100"/>
      <c r="O235" s="100"/>
      <c r="P235" s="101">
        <f>SUM(P236:P250)</f>
        <v>0</v>
      </c>
      <c r="Q235" s="100"/>
      <c r="R235" s="101">
        <f>SUM(R236:R250)</f>
        <v>0</v>
      </c>
      <c r="S235" s="100"/>
      <c r="T235" s="102">
        <f>SUM(T236:T250)</f>
        <v>0</v>
      </c>
      <c r="AR235" s="103" t="s">
        <v>40</v>
      </c>
      <c r="AT235" s="104" t="s">
        <v>38</v>
      </c>
      <c r="AU235" s="104" t="s">
        <v>40</v>
      </c>
      <c r="AY235" s="103" t="s">
        <v>82</v>
      </c>
      <c r="BK235" s="105">
        <f>SUM(BK236:BK250)</f>
        <v>0</v>
      </c>
    </row>
    <row r="236" spans="1:65" s="2" customFormat="1" ht="33" customHeight="1" x14ac:dyDescent="0.2">
      <c r="A236" s="18"/>
      <c r="B236" s="19"/>
      <c r="C236" s="108" t="s">
        <v>334</v>
      </c>
      <c r="D236" s="108" t="s">
        <v>84</v>
      </c>
      <c r="E236" s="109" t="s">
        <v>322</v>
      </c>
      <c r="F236" s="110" t="s">
        <v>323</v>
      </c>
      <c r="G236" s="111" t="s">
        <v>318</v>
      </c>
      <c r="H236" s="112">
        <v>5.6130000000000004</v>
      </c>
      <c r="I236" s="113"/>
      <c r="J236" s="114">
        <f>ROUND(I236*H236,2)</f>
        <v>0</v>
      </c>
      <c r="K236" s="110" t="s">
        <v>88</v>
      </c>
      <c r="L236" s="21"/>
      <c r="M236" s="115" t="s">
        <v>6</v>
      </c>
      <c r="N236" s="116" t="s">
        <v>26</v>
      </c>
      <c r="O236" s="27"/>
      <c r="P236" s="117">
        <f>O236*H236</f>
        <v>0</v>
      </c>
      <c r="Q236" s="117">
        <v>0</v>
      </c>
      <c r="R236" s="117">
        <f>Q236*H236</f>
        <v>0</v>
      </c>
      <c r="S236" s="117">
        <v>0</v>
      </c>
      <c r="T236" s="118">
        <f>S236*H236</f>
        <v>0</v>
      </c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R236" s="119" t="s">
        <v>46</v>
      </c>
      <c r="AT236" s="119" t="s">
        <v>84</v>
      </c>
      <c r="AU236" s="119" t="s">
        <v>42</v>
      </c>
      <c r="AY236" s="11" t="s">
        <v>82</v>
      </c>
      <c r="BE236" s="120">
        <f>IF(N236="základní",J236,0)</f>
        <v>0</v>
      </c>
      <c r="BF236" s="120">
        <f>IF(N236="snížená",J236,0)</f>
        <v>0</v>
      </c>
      <c r="BG236" s="120">
        <f>IF(N236="zákl. přenesená",J236,0)</f>
        <v>0</v>
      </c>
      <c r="BH236" s="120">
        <f>IF(N236="sníž. přenesená",J236,0)</f>
        <v>0</v>
      </c>
      <c r="BI236" s="120">
        <f>IF(N236="nulová",J236,0)</f>
        <v>0</v>
      </c>
      <c r="BJ236" s="11" t="s">
        <v>40</v>
      </c>
      <c r="BK236" s="120">
        <f>ROUND(I236*H236,2)</f>
        <v>0</v>
      </c>
      <c r="BL236" s="11" t="s">
        <v>46</v>
      </c>
      <c r="BM236" s="119" t="s">
        <v>714</v>
      </c>
    </row>
    <row r="237" spans="1:65" s="2" customFormat="1" x14ac:dyDescent="0.2">
      <c r="A237" s="18"/>
      <c r="B237" s="19"/>
      <c r="C237" s="20"/>
      <c r="D237" s="121" t="s">
        <v>90</v>
      </c>
      <c r="E237" s="20"/>
      <c r="F237" s="122" t="s">
        <v>325</v>
      </c>
      <c r="G237" s="20"/>
      <c r="H237" s="20"/>
      <c r="I237" s="123"/>
      <c r="J237" s="20"/>
      <c r="K237" s="20"/>
      <c r="L237" s="21"/>
      <c r="M237" s="124"/>
      <c r="N237" s="125"/>
      <c r="O237" s="27"/>
      <c r="P237" s="27"/>
      <c r="Q237" s="27"/>
      <c r="R237" s="27"/>
      <c r="S237" s="27"/>
      <c r="T237" s="2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T237" s="11" t="s">
        <v>90</v>
      </c>
      <c r="AU237" s="11" t="s">
        <v>42</v>
      </c>
    </row>
    <row r="238" spans="1:65" s="2" customFormat="1" ht="44.25" customHeight="1" x14ac:dyDescent="0.2">
      <c r="A238" s="18"/>
      <c r="B238" s="19"/>
      <c r="C238" s="108" t="s">
        <v>341</v>
      </c>
      <c r="D238" s="108" t="s">
        <v>84</v>
      </c>
      <c r="E238" s="109" t="s">
        <v>329</v>
      </c>
      <c r="F238" s="110" t="s">
        <v>330</v>
      </c>
      <c r="G238" s="111" t="s">
        <v>318</v>
      </c>
      <c r="H238" s="112">
        <v>84.194999999999993</v>
      </c>
      <c r="I238" s="113"/>
      <c r="J238" s="114">
        <f>ROUND(I238*H238,2)</f>
        <v>0</v>
      </c>
      <c r="K238" s="110" t="s">
        <v>88</v>
      </c>
      <c r="L238" s="21"/>
      <c r="M238" s="115" t="s">
        <v>6</v>
      </c>
      <c r="N238" s="116" t="s">
        <v>26</v>
      </c>
      <c r="O238" s="27"/>
      <c r="P238" s="117">
        <f>O238*H238</f>
        <v>0</v>
      </c>
      <c r="Q238" s="117">
        <v>0</v>
      </c>
      <c r="R238" s="117">
        <f>Q238*H238</f>
        <v>0</v>
      </c>
      <c r="S238" s="117">
        <v>0</v>
      </c>
      <c r="T238" s="118">
        <f>S238*H238</f>
        <v>0</v>
      </c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R238" s="119" t="s">
        <v>46</v>
      </c>
      <c r="AT238" s="119" t="s">
        <v>84</v>
      </c>
      <c r="AU238" s="119" t="s">
        <v>42</v>
      </c>
      <c r="AY238" s="11" t="s">
        <v>82</v>
      </c>
      <c r="BE238" s="120">
        <f>IF(N238="základní",J238,0)</f>
        <v>0</v>
      </c>
      <c r="BF238" s="120">
        <f>IF(N238="snížená",J238,0)</f>
        <v>0</v>
      </c>
      <c r="BG238" s="120">
        <f>IF(N238="zákl. přenesená",J238,0)</f>
        <v>0</v>
      </c>
      <c r="BH238" s="120">
        <f>IF(N238="sníž. přenesená",J238,0)</f>
        <v>0</v>
      </c>
      <c r="BI238" s="120">
        <f>IF(N238="nulová",J238,0)</f>
        <v>0</v>
      </c>
      <c r="BJ238" s="11" t="s">
        <v>40</v>
      </c>
      <c r="BK238" s="120">
        <f>ROUND(I238*H238,2)</f>
        <v>0</v>
      </c>
      <c r="BL238" s="11" t="s">
        <v>46</v>
      </c>
      <c r="BM238" s="119" t="s">
        <v>715</v>
      </c>
    </row>
    <row r="239" spans="1:65" s="2" customFormat="1" x14ac:dyDescent="0.2">
      <c r="A239" s="18"/>
      <c r="B239" s="19"/>
      <c r="C239" s="20"/>
      <c r="D239" s="121" t="s">
        <v>90</v>
      </c>
      <c r="E239" s="20"/>
      <c r="F239" s="122" t="s">
        <v>332</v>
      </c>
      <c r="G239" s="20"/>
      <c r="H239" s="20"/>
      <c r="I239" s="123"/>
      <c r="J239" s="20"/>
      <c r="K239" s="20"/>
      <c r="L239" s="21"/>
      <c r="M239" s="124"/>
      <c r="N239" s="125"/>
      <c r="O239" s="27"/>
      <c r="P239" s="27"/>
      <c r="Q239" s="27"/>
      <c r="R239" s="27"/>
      <c r="S239" s="27"/>
      <c r="T239" s="2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T239" s="11" t="s">
        <v>90</v>
      </c>
      <c r="AU239" s="11" t="s">
        <v>42</v>
      </c>
    </row>
    <row r="240" spans="1:65" s="8" customFormat="1" x14ac:dyDescent="0.2">
      <c r="B240" s="126"/>
      <c r="C240" s="127"/>
      <c r="D240" s="128" t="s">
        <v>92</v>
      </c>
      <c r="E240" s="129" t="s">
        <v>6</v>
      </c>
      <c r="F240" s="130" t="s">
        <v>716</v>
      </c>
      <c r="G240" s="127"/>
      <c r="H240" s="131">
        <v>84.194999999999993</v>
      </c>
      <c r="I240" s="132"/>
      <c r="J240" s="127"/>
      <c r="K240" s="127"/>
      <c r="L240" s="133"/>
      <c r="M240" s="134"/>
      <c r="N240" s="135"/>
      <c r="O240" s="135"/>
      <c r="P240" s="135"/>
      <c r="Q240" s="135"/>
      <c r="R240" s="135"/>
      <c r="S240" s="135"/>
      <c r="T240" s="136"/>
      <c r="AT240" s="137" t="s">
        <v>92</v>
      </c>
      <c r="AU240" s="137" t="s">
        <v>42</v>
      </c>
      <c r="AV240" s="8" t="s">
        <v>42</v>
      </c>
      <c r="AW240" s="8" t="s">
        <v>18</v>
      </c>
      <c r="AX240" s="8" t="s">
        <v>39</v>
      </c>
      <c r="AY240" s="137" t="s">
        <v>82</v>
      </c>
    </row>
    <row r="241" spans="1:65" s="9" customFormat="1" x14ac:dyDescent="0.2">
      <c r="B241" s="138"/>
      <c r="C241" s="139"/>
      <c r="D241" s="128" t="s">
        <v>92</v>
      </c>
      <c r="E241" s="140" t="s">
        <v>6</v>
      </c>
      <c r="F241" s="141" t="s">
        <v>94</v>
      </c>
      <c r="G241" s="139"/>
      <c r="H241" s="142">
        <v>84.194999999999993</v>
      </c>
      <c r="I241" s="143"/>
      <c r="J241" s="139"/>
      <c r="K241" s="139"/>
      <c r="L241" s="144"/>
      <c r="M241" s="145"/>
      <c r="N241" s="146"/>
      <c r="O241" s="146"/>
      <c r="P241" s="146"/>
      <c r="Q241" s="146"/>
      <c r="R241" s="146"/>
      <c r="S241" s="146"/>
      <c r="T241" s="147"/>
      <c r="AT241" s="148" t="s">
        <v>92</v>
      </c>
      <c r="AU241" s="148" t="s">
        <v>42</v>
      </c>
      <c r="AV241" s="9" t="s">
        <v>46</v>
      </c>
      <c r="AW241" s="9" t="s">
        <v>18</v>
      </c>
      <c r="AX241" s="9" t="s">
        <v>40</v>
      </c>
      <c r="AY241" s="148" t="s">
        <v>82</v>
      </c>
    </row>
    <row r="242" spans="1:65" s="2" customFormat="1" ht="44.25" customHeight="1" x14ac:dyDescent="0.2">
      <c r="A242" s="18"/>
      <c r="B242" s="19"/>
      <c r="C242" s="108" t="s">
        <v>347</v>
      </c>
      <c r="D242" s="108" t="s">
        <v>84</v>
      </c>
      <c r="E242" s="109" t="s">
        <v>335</v>
      </c>
      <c r="F242" s="110" t="s">
        <v>336</v>
      </c>
      <c r="G242" s="111" t="s">
        <v>318</v>
      </c>
      <c r="H242" s="112">
        <v>4.3810000000000002</v>
      </c>
      <c r="I242" s="113"/>
      <c r="J242" s="114">
        <f>ROUND(I242*H242,2)</f>
        <v>0</v>
      </c>
      <c r="K242" s="110" t="s">
        <v>88</v>
      </c>
      <c r="L242" s="21"/>
      <c r="M242" s="115" t="s">
        <v>6</v>
      </c>
      <c r="N242" s="116" t="s">
        <v>26</v>
      </c>
      <c r="O242" s="27"/>
      <c r="P242" s="117">
        <f>O242*H242</f>
        <v>0</v>
      </c>
      <c r="Q242" s="117">
        <v>0</v>
      </c>
      <c r="R242" s="117">
        <f>Q242*H242</f>
        <v>0</v>
      </c>
      <c r="S242" s="117">
        <v>0</v>
      </c>
      <c r="T242" s="118">
        <f>S242*H242</f>
        <v>0</v>
      </c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R242" s="119" t="s">
        <v>46</v>
      </c>
      <c r="AT242" s="119" t="s">
        <v>84</v>
      </c>
      <c r="AU242" s="119" t="s">
        <v>42</v>
      </c>
      <c r="AY242" s="11" t="s">
        <v>82</v>
      </c>
      <c r="BE242" s="120">
        <f>IF(N242="základní",J242,0)</f>
        <v>0</v>
      </c>
      <c r="BF242" s="120">
        <f>IF(N242="snížená",J242,0)</f>
        <v>0</v>
      </c>
      <c r="BG242" s="120">
        <f>IF(N242="zákl. přenesená",J242,0)</f>
        <v>0</v>
      </c>
      <c r="BH242" s="120">
        <f>IF(N242="sníž. přenesená",J242,0)</f>
        <v>0</v>
      </c>
      <c r="BI242" s="120">
        <f>IF(N242="nulová",J242,0)</f>
        <v>0</v>
      </c>
      <c r="BJ242" s="11" t="s">
        <v>40</v>
      </c>
      <c r="BK242" s="120">
        <f>ROUND(I242*H242,2)</f>
        <v>0</v>
      </c>
      <c r="BL242" s="11" t="s">
        <v>46</v>
      </c>
      <c r="BM242" s="119" t="s">
        <v>717</v>
      </c>
    </row>
    <row r="243" spans="1:65" s="2" customFormat="1" x14ac:dyDescent="0.2">
      <c r="A243" s="18"/>
      <c r="B243" s="19"/>
      <c r="C243" s="20"/>
      <c r="D243" s="121" t="s">
        <v>90</v>
      </c>
      <c r="E243" s="20"/>
      <c r="F243" s="122" t="s">
        <v>338</v>
      </c>
      <c r="G243" s="20"/>
      <c r="H243" s="20"/>
      <c r="I243" s="123"/>
      <c r="J243" s="20"/>
      <c r="K243" s="20"/>
      <c r="L243" s="21"/>
      <c r="M243" s="124"/>
      <c r="N243" s="125"/>
      <c r="O243" s="27"/>
      <c r="P243" s="27"/>
      <c r="Q243" s="27"/>
      <c r="R243" s="27"/>
      <c r="S243" s="27"/>
      <c r="T243" s="2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T243" s="11" t="s">
        <v>90</v>
      </c>
      <c r="AU243" s="11" t="s">
        <v>42</v>
      </c>
    </row>
    <row r="244" spans="1:65" s="2" customFormat="1" ht="19.5" x14ac:dyDescent="0.2">
      <c r="A244" s="18"/>
      <c r="B244" s="19"/>
      <c r="C244" s="20"/>
      <c r="D244" s="128" t="s">
        <v>313</v>
      </c>
      <c r="E244" s="20"/>
      <c r="F244" s="169" t="s">
        <v>339</v>
      </c>
      <c r="G244" s="20"/>
      <c r="H244" s="20"/>
      <c r="I244" s="123"/>
      <c r="J244" s="20"/>
      <c r="K244" s="20"/>
      <c r="L244" s="21"/>
      <c r="M244" s="124"/>
      <c r="N244" s="125"/>
      <c r="O244" s="27"/>
      <c r="P244" s="27"/>
      <c r="Q244" s="27"/>
      <c r="R244" s="27"/>
      <c r="S244" s="27"/>
      <c r="T244" s="2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T244" s="11" t="s">
        <v>313</v>
      </c>
      <c r="AU244" s="11" t="s">
        <v>42</v>
      </c>
    </row>
    <row r="245" spans="1:65" s="8" customFormat="1" x14ac:dyDescent="0.2">
      <c r="B245" s="126"/>
      <c r="C245" s="127"/>
      <c r="D245" s="128" t="s">
        <v>92</v>
      </c>
      <c r="E245" s="129" t="s">
        <v>6</v>
      </c>
      <c r="F245" s="130" t="s">
        <v>718</v>
      </c>
      <c r="G245" s="127"/>
      <c r="H245" s="131">
        <v>4.3810000000000002</v>
      </c>
      <c r="I245" s="132"/>
      <c r="J245" s="127"/>
      <c r="K245" s="127"/>
      <c r="L245" s="133"/>
      <c r="M245" s="134"/>
      <c r="N245" s="135"/>
      <c r="O245" s="135"/>
      <c r="P245" s="135"/>
      <c r="Q245" s="135"/>
      <c r="R245" s="135"/>
      <c r="S245" s="135"/>
      <c r="T245" s="136"/>
      <c r="AT245" s="137" t="s">
        <v>92</v>
      </c>
      <c r="AU245" s="137" t="s">
        <v>42</v>
      </c>
      <c r="AV245" s="8" t="s">
        <v>42</v>
      </c>
      <c r="AW245" s="8" t="s">
        <v>18</v>
      </c>
      <c r="AX245" s="8" t="s">
        <v>39</v>
      </c>
      <c r="AY245" s="137" t="s">
        <v>82</v>
      </c>
    </row>
    <row r="246" spans="1:65" s="9" customFormat="1" x14ac:dyDescent="0.2">
      <c r="B246" s="138"/>
      <c r="C246" s="139"/>
      <c r="D246" s="128" t="s">
        <v>92</v>
      </c>
      <c r="E246" s="140" t="s">
        <v>6</v>
      </c>
      <c r="F246" s="141" t="s">
        <v>94</v>
      </c>
      <c r="G246" s="139"/>
      <c r="H246" s="142">
        <v>4.3810000000000002</v>
      </c>
      <c r="I246" s="143"/>
      <c r="J246" s="139"/>
      <c r="K246" s="139"/>
      <c r="L246" s="144"/>
      <c r="M246" s="145"/>
      <c r="N246" s="146"/>
      <c r="O246" s="146"/>
      <c r="P246" s="146"/>
      <c r="Q246" s="146"/>
      <c r="R246" s="146"/>
      <c r="S246" s="146"/>
      <c r="T246" s="147"/>
      <c r="AT246" s="148" t="s">
        <v>92</v>
      </c>
      <c r="AU246" s="148" t="s">
        <v>42</v>
      </c>
      <c r="AV246" s="9" t="s">
        <v>46</v>
      </c>
      <c r="AW246" s="9" t="s">
        <v>18</v>
      </c>
      <c r="AX246" s="9" t="s">
        <v>40</v>
      </c>
      <c r="AY246" s="148" t="s">
        <v>82</v>
      </c>
    </row>
    <row r="247" spans="1:65" s="2" customFormat="1" ht="44.25" customHeight="1" x14ac:dyDescent="0.2">
      <c r="A247" s="18"/>
      <c r="B247" s="19"/>
      <c r="C247" s="108" t="s">
        <v>353</v>
      </c>
      <c r="D247" s="108" t="s">
        <v>84</v>
      </c>
      <c r="E247" s="109" t="s">
        <v>719</v>
      </c>
      <c r="F247" s="110" t="s">
        <v>720</v>
      </c>
      <c r="G247" s="111" t="s">
        <v>318</v>
      </c>
      <c r="H247" s="112">
        <v>1.232</v>
      </c>
      <c r="I247" s="113"/>
      <c r="J247" s="114">
        <f>ROUND(I247*H247,2)</f>
        <v>0</v>
      </c>
      <c r="K247" s="110" t="s">
        <v>88</v>
      </c>
      <c r="L247" s="21"/>
      <c r="M247" s="115" t="s">
        <v>6</v>
      </c>
      <c r="N247" s="116" t="s">
        <v>26</v>
      </c>
      <c r="O247" s="27"/>
      <c r="P247" s="117">
        <f>O247*H247</f>
        <v>0</v>
      </c>
      <c r="Q247" s="117">
        <v>0</v>
      </c>
      <c r="R247" s="117">
        <f>Q247*H247</f>
        <v>0</v>
      </c>
      <c r="S247" s="117">
        <v>0</v>
      </c>
      <c r="T247" s="118">
        <f>S247*H247</f>
        <v>0</v>
      </c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R247" s="119" t="s">
        <v>46</v>
      </c>
      <c r="AT247" s="119" t="s">
        <v>84</v>
      </c>
      <c r="AU247" s="119" t="s">
        <v>42</v>
      </c>
      <c r="AY247" s="11" t="s">
        <v>82</v>
      </c>
      <c r="BE247" s="120">
        <f>IF(N247="základní",J247,0)</f>
        <v>0</v>
      </c>
      <c r="BF247" s="120">
        <f>IF(N247="snížená",J247,0)</f>
        <v>0</v>
      </c>
      <c r="BG247" s="120">
        <f>IF(N247="zákl. přenesená",J247,0)</f>
        <v>0</v>
      </c>
      <c r="BH247" s="120">
        <f>IF(N247="sníž. přenesená",J247,0)</f>
        <v>0</v>
      </c>
      <c r="BI247" s="120">
        <f>IF(N247="nulová",J247,0)</f>
        <v>0</v>
      </c>
      <c r="BJ247" s="11" t="s">
        <v>40</v>
      </c>
      <c r="BK247" s="120">
        <f>ROUND(I247*H247,2)</f>
        <v>0</v>
      </c>
      <c r="BL247" s="11" t="s">
        <v>46</v>
      </c>
      <c r="BM247" s="119" t="s">
        <v>721</v>
      </c>
    </row>
    <row r="248" spans="1:65" s="2" customFormat="1" x14ac:dyDescent="0.2">
      <c r="A248" s="18"/>
      <c r="B248" s="19"/>
      <c r="C248" s="20"/>
      <c r="D248" s="121" t="s">
        <v>90</v>
      </c>
      <c r="E248" s="20"/>
      <c r="F248" s="122" t="s">
        <v>722</v>
      </c>
      <c r="G248" s="20"/>
      <c r="H248" s="20"/>
      <c r="I248" s="123"/>
      <c r="J248" s="20"/>
      <c r="K248" s="20"/>
      <c r="L248" s="21"/>
      <c r="M248" s="124"/>
      <c r="N248" s="125"/>
      <c r="O248" s="27"/>
      <c r="P248" s="27"/>
      <c r="Q248" s="27"/>
      <c r="R248" s="27"/>
      <c r="S248" s="27"/>
      <c r="T248" s="2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T248" s="11" t="s">
        <v>90</v>
      </c>
      <c r="AU248" s="11" t="s">
        <v>42</v>
      </c>
    </row>
    <row r="249" spans="1:65" s="2" customFormat="1" ht="24.2" customHeight="1" x14ac:dyDescent="0.2">
      <c r="A249" s="18"/>
      <c r="B249" s="19"/>
      <c r="C249" s="108" t="s">
        <v>362</v>
      </c>
      <c r="D249" s="108" t="s">
        <v>84</v>
      </c>
      <c r="E249" s="109" t="s">
        <v>723</v>
      </c>
      <c r="F249" s="110" t="s">
        <v>724</v>
      </c>
      <c r="G249" s="111" t="s">
        <v>318</v>
      </c>
      <c r="H249" s="112">
        <v>5.6130000000000004</v>
      </c>
      <c r="I249" s="113"/>
      <c r="J249" s="114">
        <f>ROUND(I249*H249,2)</f>
        <v>0</v>
      </c>
      <c r="K249" s="110" t="s">
        <v>88</v>
      </c>
      <c r="L249" s="21"/>
      <c r="M249" s="115" t="s">
        <v>6</v>
      </c>
      <c r="N249" s="116" t="s">
        <v>26</v>
      </c>
      <c r="O249" s="27"/>
      <c r="P249" s="117">
        <f>O249*H249</f>
        <v>0</v>
      </c>
      <c r="Q249" s="117">
        <v>0</v>
      </c>
      <c r="R249" s="117">
        <f>Q249*H249</f>
        <v>0</v>
      </c>
      <c r="S249" s="117">
        <v>0</v>
      </c>
      <c r="T249" s="118">
        <f>S249*H249</f>
        <v>0</v>
      </c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R249" s="119" t="s">
        <v>46</v>
      </c>
      <c r="AT249" s="119" t="s">
        <v>84</v>
      </c>
      <c r="AU249" s="119" t="s">
        <v>42</v>
      </c>
      <c r="AY249" s="11" t="s">
        <v>82</v>
      </c>
      <c r="BE249" s="120">
        <f>IF(N249="základní",J249,0)</f>
        <v>0</v>
      </c>
      <c r="BF249" s="120">
        <f>IF(N249="snížená",J249,0)</f>
        <v>0</v>
      </c>
      <c r="BG249" s="120">
        <f>IF(N249="zákl. přenesená",J249,0)</f>
        <v>0</v>
      </c>
      <c r="BH249" s="120">
        <f>IF(N249="sníž. přenesená",J249,0)</f>
        <v>0</v>
      </c>
      <c r="BI249" s="120">
        <f>IF(N249="nulová",J249,0)</f>
        <v>0</v>
      </c>
      <c r="BJ249" s="11" t="s">
        <v>40</v>
      </c>
      <c r="BK249" s="120">
        <f>ROUND(I249*H249,2)</f>
        <v>0</v>
      </c>
      <c r="BL249" s="11" t="s">
        <v>46</v>
      </c>
      <c r="BM249" s="119" t="s">
        <v>725</v>
      </c>
    </row>
    <row r="250" spans="1:65" s="2" customFormat="1" x14ac:dyDescent="0.2">
      <c r="A250" s="18"/>
      <c r="B250" s="19"/>
      <c r="C250" s="20"/>
      <c r="D250" s="121" t="s">
        <v>90</v>
      </c>
      <c r="E250" s="20"/>
      <c r="F250" s="122" t="s">
        <v>726</v>
      </c>
      <c r="G250" s="20"/>
      <c r="H250" s="20"/>
      <c r="I250" s="123"/>
      <c r="J250" s="20"/>
      <c r="K250" s="20"/>
      <c r="L250" s="21"/>
      <c r="M250" s="124"/>
      <c r="N250" s="125"/>
      <c r="O250" s="27"/>
      <c r="P250" s="27"/>
      <c r="Q250" s="27"/>
      <c r="R250" s="27"/>
      <c r="S250" s="27"/>
      <c r="T250" s="2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T250" s="11" t="s">
        <v>90</v>
      </c>
      <c r="AU250" s="11" t="s">
        <v>42</v>
      </c>
    </row>
    <row r="251" spans="1:65" s="7" customFormat="1" ht="22.9" customHeight="1" x14ac:dyDescent="0.2">
      <c r="B251" s="92"/>
      <c r="C251" s="93"/>
      <c r="D251" s="94" t="s">
        <v>38</v>
      </c>
      <c r="E251" s="106" t="s">
        <v>351</v>
      </c>
      <c r="F251" s="106" t="s">
        <v>352</v>
      </c>
      <c r="G251" s="93"/>
      <c r="H251" s="93"/>
      <c r="I251" s="96"/>
      <c r="J251" s="107">
        <f>BK251</f>
        <v>0</v>
      </c>
      <c r="K251" s="93"/>
      <c r="L251" s="98"/>
      <c r="M251" s="99"/>
      <c r="N251" s="100"/>
      <c r="O251" s="100"/>
      <c r="P251" s="101">
        <f>SUM(P252:P253)</f>
        <v>0</v>
      </c>
      <c r="Q251" s="100"/>
      <c r="R251" s="101">
        <f>SUM(R252:R253)</f>
        <v>0</v>
      </c>
      <c r="S251" s="100"/>
      <c r="T251" s="102">
        <f>SUM(T252:T253)</f>
        <v>0</v>
      </c>
      <c r="AR251" s="103" t="s">
        <v>40</v>
      </c>
      <c r="AT251" s="104" t="s">
        <v>38</v>
      </c>
      <c r="AU251" s="104" t="s">
        <v>40</v>
      </c>
      <c r="AY251" s="103" t="s">
        <v>82</v>
      </c>
      <c r="BK251" s="105">
        <f>SUM(BK252:BK253)</f>
        <v>0</v>
      </c>
    </row>
    <row r="252" spans="1:65" s="2" customFormat="1" ht="44.25" customHeight="1" x14ac:dyDescent="0.2">
      <c r="A252" s="18"/>
      <c r="B252" s="19"/>
      <c r="C252" s="108" t="s">
        <v>368</v>
      </c>
      <c r="D252" s="108" t="s">
        <v>84</v>
      </c>
      <c r="E252" s="109" t="s">
        <v>727</v>
      </c>
      <c r="F252" s="110" t="s">
        <v>728</v>
      </c>
      <c r="G252" s="111" t="s">
        <v>318</v>
      </c>
      <c r="H252" s="112">
        <v>108.43600000000001</v>
      </c>
      <c r="I252" s="113"/>
      <c r="J252" s="114">
        <f>ROUND(I252*H252,2)</f>
        <v>0</v>
      </c>
      <c r="K252" s="110" t="s">
        <v>88</v>
      </c>
      <c r="L252" s="21"/>
      <c r="M252" s="115" t="s">
        <v>6</v>
      </c>
      <c r="N252" s="116" t="s">
        <v>26</v>
      </c>
      <c r="O252" s="27"/>
      <c r="P252" s="117">
        <f>O252*H252</f>
        <v>0</v>
      </c>
      <c r="Q252" s="117">
        <v>0</v>
      </c>
      <c r="R252" s="117">
        <f>Q252*H252</f>
        <v>0</v>
      </c>
      <c r="S252" s="117">
        <v>0</v>
      </c>
      <c r="T252" s="118">
        <f>S252*H252</f>
        <v>0</v>
      </c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R252" s="119" t="s">
        <v>46</v>
      </c>
      <c r="AT252" s="119" t="s">
        <v>84</v>
      </c>
      <c r="AU252" s="119" t="s">
        <v>42</v>
      </c>
      <c r="AY252" s="11" t="s">
        <v>82</v>
      </c>
      <c r="BE252" s="120">
        <f>IF(N252="základní",J252,0)</f>
        <v>0</v>
      </c>
      <c r="BF252" s="120">
        <f>IF(N252="snížená",J252,0)</f>
        <v>0</v>
      </c>
      <c r="BG252" s="120">
        <f>IF(N252="zákl. přenesená",J252,0)</f>
        <v>0</v>
      </c>
      <c r="BH252" s="120">
        <f>IF(N252="sníž. přenesená",J252,0)</f>
        <v>0</v>
      </c>
      <c r="BI252" s="120">
        <f>IF(N252="nulová",J252,0)</f>
        <v>0</v>
      </c>
      <c r="BJ252" s="11" t="s">
        <v>40</v>
      </c>
      <c r="BK252" s="120">
        <f>ROUND(I252*H252,2)</f>
        <v>0</v>
      </c>
      <c r="BL252" s="11" t="s">
        <v>46</v>
      </c>
      <c r="BM252" s="119" t="s">
        <v>729</v>
      </c>
    </row>
    <row r="253" spans="1:65" s="2" customFormat="1" x14ac:dyDescent="0.2">
      <c r="A253" s="18"/>
      <c r="B253" s="19"/>
      <c r="C253" s="20"/>
      <c r="D253" s="121" t="s">
        <v>90</v>
      </c>
      <c r="E253" s="20"/>
      <c r="F253" s="122" t="s">
        <v>730</v>
      </c>
      <c r="G253" s="20"/>
      <c r="H253" s="20"/>
      <c r="I253" s="123"/>
      <c r="J253" s="20"/>
      <c r="K253" s="20"/>
      <c r="L253" s="21"/>
      <c r="M253" s="176"/>
      <c r="N253" s="177"/>
      <c r="O253" s="173"/>
      <c r="P253" s="173"/>
      <c r="Q253" s="173"/>
      <c r="R253" s="173"/>
      <c r="S253" s="173"/>
      <c r="T253" s="17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T253" s="11" t="s">
        <v>90</v>
      </c>
      <c r="AU253" s="11" t="s">
        <v>42</v>
      </c>
    </row>
    <row r="254" spans="1:65" s="2" customFormat="1" ht="6.95" customHeight="1" x14ac:dyDescent="0.2">
      <c r="A254" s="18"/>
      <c r="B254" s="22"/>
      <c r="C254" s="23"/>
      <c r="D254" s="23"/>
      <c r="E254" s="23"/>
      <c r="F254" s="23"/>
      <c r="G254" s="23"/>
      <c r="H254" s="23"/>
      <c r="I254" s="23"/>
      <c r="J254" s="23"/>
      <c r="K254" s="23"/>
      <c r="L254" s="21"/>
      <c r="M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</sheetData>
  <sheetProtection algorithmName="SHA-512" hashValue="ietBIieb9AUrDz+pBOfCGXzfbrqxw7uKLHJM7OLmf++5IP/AnUMFAlfhyd0GXhIg4/8tUb9HAvcSMdee/nYahw==" saltValue="L/D5DqxJTp/+OmcIosPDPvcfusrlZfQ0vYQtqEj3fMbaW9LEc3twwA6ZW3klon6Gupiq5ET0DG9zeGprkg1QXA==" spinCount="100000" sheet="1" objects="1" scenarios="1" formatColumns="0" formatRows="0" autoFilter="0"/>
  <autoFilter ref="C86:K253" xr:uid="{00000000-0009-0000-0000-000002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xr:uid="{00000000-0004-0000-0200-000000000000}"/>
    <hyperlink ref="F96" r:id="rId2" xr:uid="{00000000-0004-0000-0200-000001000000}"/>
    <hyperlink ref="F101" r:id="rId3" xr:uid="{00000000-0004-0000-0200-000002000000}"/>
    <hyperlink ref="F103" r:id="rId4" xr:uid="{00000000-0004-0000-0200-000003000000}"/>
    <hyperlink ref="F108" r:id="rId5" xr:uid="{00000000-0004-0000-0200-000004000000}"/>
    <hyperlink ref="F113" r:id="rId6" xr:uid="{00000000-0004-0000-0200-000005000000}"/>
    <hyperlink ref="F118" r:id="rId7" xr:uid="{00000000-0004-0000-0200-000006000000}"/>
    <hyperlink ref="F123" r:id="rId8" xr:uid="{00000000-0004-0000-0200-000007000000}"/>
    <hyperlink ref="F127" r:id="rId9" xr:uid="{00000000-0004-0000-0200-000008000000}"/>
    <hyperlink ref="F131" r:id="rId10" xr:uid="{00000000-0004-0000-0200-000009000000}"/>
    <hyperlink ref="F135" r:id="rId11" xr:uid="{00000000-0004-0000-0200-00000A000000}"/>
    <hyperlink ref="F142" r:id="rId12" xr:uid="{00000000-0004-0000-0200-00000B000000}"/>
    <hyperlink ref="F149" r:id="rId13" xr:uid="{00000000-0004-0000-0200-00000C000000}"/>
    <hyperlink ref="F153" r:id="rId14" xr:uid="{00000000-0004-0000-0200-00000D000000}"/>
    <hyperlink ref="F158" r:id="rId15" xr:uid="{00000000-0004-0000-0200-00000E000000}"/>
    <hyperlink ref="F165" r:id="rId16" xr:uid="{00000000-0004-0000-0200-00000F000000}"/>
    <hyperlink ref="F172" r:id="rId17" xr:uid="{00000000-0004-0000-0200-000010000000}"/>
    <hyperlink ref="F177" r:id="rId18" xr:uid="{00000000-0004-0000-0200-000011000000}"/>
    <hyperlink ref="F184" r:id="rId19" xr:uid="{00000000-0004-0000-0200-000012000000}"/>
    <hyperlink ref="F196" r:id="rId20" xr:uid="{00000000-0004-0000-0200-000013000000}"/>
    <hyperlink ref="F198" r:id="rId21" xr:uid="{00000000-0004-0000-0200-000014000000}"/>
    <hyperlink ref="F204" r:id="rId22" xr:uid="{00000000-0004-0000-0200-000015000000}"/>
    <hyperlink ref="F206" r:id="rId23" xr:uid="{00000000-0004-0000-0200-000016000000}"/>
    <hyperlink ref="F210" r:id="rId24" xr:uid="{00000000-0004-0000-0200-000017000000}"/>
    <hyperlink ref="F217" r:id="rId25" xr:uid="{00000000-0004-0000-0200-000018000000}"/>
    <hyperlink ref="F224" r:id="rId26" xr:uid="{00000000-0004-0000-0200-000019000000}"/>
    <hyperlink ref="F228" r:id="rId27" xr:uid="{00000000-0004-0000-0200-00001A000000}"/>
    <hyperlink ref="F230" r:id="rId28" xr:uid="{00000000-0004-0000-0200-00001B000000}"/>
    <hyperlink ref="F237" r:id="rId29" xr:uid="{00000000-0004-0000-0200-00001C000000}"/>
    <hyperlink ref="F239" r:id="rId30" xr:uid="{00000000-0004-0000-0200-00001D000000}"/>
    <hyperlink ref="F243" r:id="rId31" xr:uid="{00000000-0004-0000-0200-00001E000000}"/>
    <hyperlink ref="F248" r:id="rId32" xr:uid="{00000000-0004-0000-0200-00001F000000}"/>
    <hyperlink ref="F250" r:id="rId33" xr:uid="{00000000-0004-0000-0200-000020000000}"/>
    <hyperlink ref="F253" r:id="rId34" xr:uid="{00000000-0004-0000-0200-00002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20"/>
  <sheetViews>
    <sheetView showGridLines="0" topLeftCell="A187" workbookViewId="0">
      <selection activeCell="J86" sqref="J86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1" t="s">
        <v>45</v>
      </c>
    </row>
    <row r="3" spans="1:46" s="1" customFormat="1" ht="6.95" hidden="1" customHeight="1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1" t="s">
        <v>42</v>
      </c>
    </row>
    <row r="4" spans="1:46" s="1" customFormat="1" ht="24.95" hidden="1" customHeight="1" x14ac:dyDescent="0.2">
      <c r="B4" s="12"/>
      <c r="D4" s="38" t="s">
        <v>47</v>
      </c>
      <c r="L4" s="12"/>
      <c r="M4" s="39" t="s">
        <v>3</v>
      </c>
      <c r="AT4" s="11" t="s">
        <v>0</v>
      </c>
    </row>
    <row r="5" spans="1:46" s="1" customFormat="1" ht="6.95" hidden="1" customHeight="1" x14ac:dyDescent="0.2">
      <c r="B5" s="12"/>
      <c r="L5" s="12"/>
    </row>
    <row r="6" spans="1:46" s="1" customFormat="1" ht="12" hidden="1" customHeight="1" x14ac:dyDescent="0.2">
      <c r="B6" s="12"/>
      <c r="D6" s="40" t="s">
        <v>4</v>
      </c>
      <c r="L6" s="12"/>
    </row>
    <row r="7" spans="1:46" s="1" customFormat="1" ht="16.5" hidden="1" customHeight="1" x14ac:dyDescent="0.2">
      <c r="B7" s="12"/>
      <c r="E7" s="287" t="e">
        <f>#REF!</f>
        <v>#REF!</v>
      </c>
      <c r="F7" s="288"/>
      <c r="G7" s="288"/>
      <c r="H7" s="288"/>
      <c r="L7" s="12"/>
    </row>
    <row r="8" spans="1:46" s="2" customFormat="1" ht="12" hidden="1" customHeight="1" x14ac:dyDescent="0.2">
      <c r="A8" s="18"/>
      <c r="B8" s="21"/>
      <c r="C8" s="18"/>
      <c r="D8" s="40" t="s">
        <v>48</v>
      </c>
      <c r="E8" s="18"/>
      <c r="F8" s="18"/>
      <c r="G8" s="18"/>
      <c r="H8" s="18"/>
      <c r="I8" s="18"/>
      <c r="J8" s="18"/>
      <c r="K8" s="18"/>
      <c r="L8" s="4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6" s="2" customFormat="1" ht="16.5" hidden="1" customHeight="1" x14ac:dyDescent="0.2">
      <c r="A9" s="18"/>
      <c r="B9" s="21"/>
      <c r="C9" s="18"/>
      <c r="D9" s="18"/>
      <c r="E9" s="289" t="s">
        <v>731</v>
      </c>
      <c r="F9" s="290"/>
      <c r="G9" s="290"/>
      <c r="H9" s="290"/>
      <c r="I9" s="18"/>
      <c r="J9" s="18"/>
      <c r="K9" s="18"/>
      <c r="L9" s="4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2" customFormat="1" hidden="1" x14ac:dyDescent="0.2">
      <c r="A10" s="18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4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2" customFormat="1" ht="12" hidden="1" customHeight="1" x14ac:dyDescent="0.2">
      <c r="A11" s="18"/>
      <c r="B11" s="21"/>
      <c r="C11" s="18"/>
      <c r="D11" s="40" t="s">
        <v>5</v>
      </c>
      <c r="E11" s="18"/>
      <c r="F11" s="42" t="s">
        <v>6</v>
      </c>
      <c r="G11" s="18"/>
      <c r="H11" s="18"/>
      <c r="I11" s="40" t="s">
        <v>7</v>
      </c>
      <c r="J11" s="42" t="s">
        <v>6</v>
      </c>
      <c r="K11" s="18"/>
      <c r="L11" s="4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2" customFormat="1" ht="12" hidden="1" customHeight="1" x14ac:dyDescent="0.2">
      <c r="A12" s="18"/>
      <c r="B12" s="21"/>
      <c r="C12" s="18"/>
      <c r="D12" s="40" t="s">
        <v>8</v>
      </c>
      <c r="E12" s="18"/>
      <c r="F12" s="42" t="s">
        <v>9</v>
      </c>
      <c r="G12" s="18"/>
      <c r="H12" s="18"/>
      <c r="I12" s="40" t="s">
        <v>10</v>
      </c>
      <c r="J12" s="43" t="e">
        <f>#REF!</f>
        <v>#REF!</v>
      </c>
      <c r="K12" s="18"/>
      <c r="L12" s="4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2" customFormat="1" ht="10.9" hidden="1" customHeight="1" x14ac:dyDescent="0.2">
      <c r="A13" s="18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4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2" customFormat="1" ht="12" hidden="1" customHeight="1" x14ac:dyDescent="0.2">
      <c r="A14" s="18"/>
      <c r="B14" s="21"/>
      <c r="C14" s="18"/>
      <c r="D14" s="40" t="s">
        <v>11</v>
      </c>
      <c r="E14" s="18"/>
      <c r="F14" s="18"/>
      <c r="G14" s="18"/>
      <c r="H14" s="18"/>
      <c r="I14" s="40" t="s">
        <v>12</v>
      </c>
      <c r="J14" s="42" t="s">
        <v>6</v>
      </c>
      <c r="K14" s="18"/>
      <c r="L14" s="4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2" customFormat="1" ht="18" hidden="1" customHeight="1" x14ac:dyDescent="0.2">
      <c r="A15" s="18"/>
      <c r="B15" s="21"/>
      <c r="C15" s="18"/>
      <c r="D15" s="18"/>
      <c r="E15" s="42" t="s">
        <v>13</v>
      </c>
      <c r="F15" s="18"/>
      <c r="G15" s="18"/>
      <c r="H15" s="18"/>
      <c r="I15" s="40" t="s">
        <v>14</v>
      </c>
      <c r="J15" s="42" t="s">
        <v>6</v>
      </c>
      <c r="K15" s="18"/>
      <c r="L15" s="4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2" customFormat="1" ht="6.95" hidden="1" customHeight="1" x14ac:dyDescent="0.2">
      <c r="A16" s="18"/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4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hidden="1" customHeight="1" x14ac:dyDescent="0.2">
      <c r="A17" s="18"/>
      <c r="B17" s="21"/>
      <c r="C17" s="18"/>
      <c r="D17" s="40" t="s">
        <v>15</v>
      </c>
      <c r="E17" s="18"/>
      <c r="F17" s="18"/>
      <c r="G17" s="18"/>
      <c r="H17" s="18"/>
      <c r="I17" s="40" t="s">
        <v>12</v>
      </c>
      <c r="J17" s="16" t="e">
        <f>#REF!</f>
        <v>#REF!</v>
      </c>
      <c r="K17" s="18"/>
      <c r="L17" s="4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hidden="1" customHeight="1" x14ac:dyDescent="0.2">
      <c r="A18" s="18"/>
      <c r="B18" s="21"/>
      <c r="C18" s="18"/>
      <c r="D18" s="18"/>
      <c r="E18" s="291" t="e">
        <f>#REF!</f>
        <v>#REF!</v>
      </c>
      <c r="F18" s="292"/>
      <c r="G18" s="292"/>
      <c r="H18" s="292"/>
      <c r="I18" s="40" t="s">
        <v>14</v>
      </c>
      <c r="J18" s="16" t="e">
        <f>#REF!</f>
        <v>#REF!</v>
      </c>
      <c r="K18" s="18"/>
      <c r="L18" s="4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hidden="1" customHeight="1" x14ac:dyDescent="0.2">
      <c r="A19" s="18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4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hidden="1" customHeight="1" x14ac:dyDescent="0.2">
      <c r="A20" s="18"/>
      <c r="B20" s="21"/>
      <c r="C20" s="18"/>
      <c r="D20" s="40" t="s">
        <v>16</v>
      </c>
      <c r="E20" s="18"/>
      <c r="F20" s="18"/>
      <c r="G20" s="18"/>
      <c r="H20" s="18"/>
      <c r="I20" s="40" t="s">
        <v>12</v>
      </c>
      <c r="J20" s="42" t="s">
        <v>6</v>
      </c>
      <c r="K20" s="18"/>
      <c r="L20" s="4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hidden="1" customHeight="1" x14ac:dyDescent="0.2">
      <c r="A21" s="18"/>
      <c r="B21" s="21"/>
      <c r="C21" s="18"/>
      <c r="D21" s="18"/>
      <c r="E21" s="42" t="s">
        <v>17</v>
      </c>
      <c r="F21" s="18"/>
      <c r="G21" s="18"/>
      <c r="H21" s="18"/>
      <c r="I21" s="40" t="s">
        <v>14</v>
      </c>
      <c r="J21" s="42" t="s">
        <v>6</v>
      </c>
      <c r="K21" s="18"/>
      <c r="L21" s="4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hidden="1" customHeight="1" x14ac:dyDescent="0.2">
      <c r="A22" s="18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4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hidden="1" customHeight="1" x14ac:dyDescent="0.2">
      <c r="A23" s="18"/>
      <c r="B23" s="21"/>
      <c r="C23" s="18"/>
      <c r="D23" s="40" t="s">
        <v>19</v>
      </c>
      <c r="E23" s="18"/>
      <c r="F23" s="18"/>
      <c r="G23" s="18"/>
      <c r="H23" s="18"/>
      <c r="I23" s="40" t="s">
        <v>12</v>
      </c>
      <c r="J23" s="42" t="e">
        <f>IF(#REF!="","",#REF!)</f>
        <v>#REF!</v>
      </c>
      <c r="K23" s="18"/>
      <c r="L23" s="4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hidden="1" customHeight="1" x14ac:dyDescent="0.2">
      <c r="A24" s="18"/>
      <c r="B24" s="21"/>
      <c r="C24" s="18"/>
      <c r="D24" s="18"/>
      <c r="E24" s="42" t="e">
        <f>IF(#REF!="","",#REF!)</f>
        <v>#REF!</v>
      </c>
      <c r="F24" s="18"/>
      <c r="G24" s="18"/>
      <c r="H24" s="18"/>
      <c r="I24" s="40" t="s">
        <v>14</v>
      </c>
      <c r="J24" s="42" t="e">
        <f>IF(#REF!="","",#REF!)</f>
        <v>#REF!</v>
      </c>
      <c r="K24" s="18"/>
      <c r="L24" s="4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hidden="1" customHeight="1" x14ac:dyDescent="0.2">
      <c r="A25" s="18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4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hidden="1" customHeight="1" x14ac:dyDescent="0.2">
      <c r="A26" s="18"/>
      <c r="B26" s="21"/>
      <c r="C26" s="18"/>
      <c r="D26" s="40" t="s">
        <v>20</v>
      </c>
      <c r="E26" s="18"/>
      <c r="F26" s="18"/>
      <c r="G26" s="18"/>
      <c r="H26" s="18"/>
      <c r="I26" s="18"/>
      <c r="J26" s="18"/>
      <c r="K26" s="18"/>
      <c r="L26" s="4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hidden="1" customHeight="1" x14ac:dyDescent="0.2">
      <c r="A27" s="44"/>
      <c r="B27" s="45"/>
      <c r="C27" s="44"/>
      <c r="D27" s="44"/>
      <c r="E27" s="293" t="s">
        <v>6</v>
      </c>
      <c r="F27" s="293"/>
      <c r="G27" s="293"/>
      <c r="H27" s="293"/>
      <c r="I27" s="44"/>
      <c r="J27" s="44"/>
      <c r="K27" s="44"/>
      <c r="L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5" hidden="1" customHeight="1" x14ac:dyDescent="0.2">
      <c r="A28" s="18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4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hidden="1" customHeight="1" x14ac:dyDescent="0.2">
      <c r="A29" s="18"/>
      <c r="B29" s="21"/>
      <c r="C29" s="18"/>
      <c r="D29" s="47"/>
      <c r="E29" s="47"/>
      <c r="F29" s="47"/>
      <c r="G29" s="47"/>
      <c r="H29" s="47"/>
      <c r="I29" s="47"/>
      <c r="J29" s="47"/>
      <c r="K29" s="47"/>
      <c r="L29" s="4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hidden="1" customHeight="1" x14ac:dyDescent="0.2">
      <c r="A30" s="18"/>
      <c r="B30" s="21"/>
      <c r="C30" s="18"/>
      <c r="D30" s="48" t="s">
        <v>21</v>
      </c>
      <c r="E30" s="18"/>
      <c r="F30" s="18"/>
      <c r="G30" s="18"/>
      <c r="H30" s="18"/>
      <c r="I30" s="18"/>
      <c r="J30" s="49">
        <f>ROUND(J89, 2)</f>
        <v>0</v>
      </c>
      <c r="K30" s="18"/>
      <c r="L30" s="4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hidden="1" customHeight="1" x14ac:dyDescent="0.2">
      <c r="A31" s="18"/>
      <c r="B31" s="21"/>
      <c r="C31" s="18"/>
      <c r="D31" s="47"/>
      <c r="E31" s="47"/>
      <c r="F31" s="47"/>
      <c r="G31" s="47"/>
      <c r="H31" s="47"/>
      <c r="I31" s="47"/>
      <c r="J31" s="47"/>
      <c r="K31" s="47"/>
      <c r="L31" s="4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hidden="1" customHeight="1" x14ac:dyDescent="0.2">
      <c r="A32" s="18"/>
      <c r="B32" s="21"/>
      <c r="C32" s="18"/>
      <c r="D32" s="18"/>
      <c r="E32" s="18"/>
      <c r="F32" s="50" t="s">
        <v>23</v>
      </c>
      <c r="G32" s="18"/>
      <c r="H32" s="18"/>
      <c r="I32" s="50" t="s">
        <v>22</v>
      </c>
      <c r="J32" s="50" t="s">
        <v>24</v>
      </c>
      <c r="K32" s="18"/>
      <c r="L32" s="4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hidden="1" customHeight="1" x14ac:dyDescent="0.2">
      <c r="A33" s="18"/>
      <c r="B33" s="21"/>
      <c r="C33" s="18"/>
      <c r="D33" s="51" t="s">
        <v>25</v>
      </c>
      <c r="E33" s="40" t="s">
        <v>26</v>
      </c>
      <c r="F33" s="52">
        <f>ROUND((SUM(BE89:BE219)),  2)</f>
        <v>0</v>
      </c>
      <c r="G33" s="18"/>
      <c r="H33" s="18"/>
      <c r="I33" s="53">
        <v>0.21</v>
      </c>
      <c r="J33" s="52">
        <f>ROUND(((SUM(BE89:BE219))*I33),  2)</f>
        <v>0</v>
      </c>
      <c r="K33" s="18"/>
      <c r="L33" s="4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hidden="1" customHeight="1" x14ac:dyDescent="0.2">
      <c r="A34" s="18"/>
      <c r="B34" s="21"/>
      <c r="C34" s="18"/>
      <c r="D34" s="18"/>
      <c r="E34" s="40" t="s">
        <v>27</v>
      </c>
      <c r="F34" s="52">
        <f>ROUND((SUM(BF89:BF219)),  2)</f>
        <v>0</v>
      </c>
      <c r="G34" s="18"/>
      <c r="H34" s="18"/>
      <c r="I34" s="53">
        <v>0.15</v>
      </c>
      <c r="J34" s="52">
        <f>ROUND(((SUM(BF89:BF219))*I34),  2)</f>
        <v>0</v>
      </c>
      <c r="K34" s="18"/>
      <c r="L34" s="4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hidden="1" customHeight="1" x14ac:dyDescent="0.2">
      <c r="A35" s="18"/>
      <c r="B35" s="21"/>
      <c r="C35" s="18"/>
      <c r="D35" s="18"/>
      <c r="E35" s="40" t="s">
        <v>28</v>
      </c>
      <c r="F35" s="52">
        <f>ROUND((SUM(BG89:BG219)),  2)</f>
        <v>0</v>
      </c>
      <c r="G35" s="18"/>
      <c r="H35" s="18"/>
      <c r="I35" s="53">
        <v>0.21</v>
      </c>
      <c r="J35" s="52">
        <f>0</f>
        <v>0</v>
      </c>
      <c r="K35" s="18"/>
      <c r="L35" s="4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hidden="1" customHeight="1" x14ac:dyDescent="0.2">
      <c r="A36" s="18"/>
      <c r="B36" s="21"/>
      <c r="C36" s="18"/>
      <c r="D36" s="18"/>
      <c r="E36" s="40" t="s">
        <v>29</v>
      </c>
      <c r="F36" s="52">
        <f>ROUND((SUM(BH89:BH219)),  2)</f>
        <v>0</v>
      </c>
      <c r="G36" s="18"/>
      <c r="H36" s="18"/>
      <c r="I36" s="53">
        <v>0.15</v>
      </c>
      <c r="J36" s="52">
        <f>0</f>
        <v>0</v>
      </c>
      <c r="K36" s="18"/>
      <c r="L36" s="4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hidden="1" customHeight="1" x14ac:dyDescent="0.2">
      <c r="A37" s="18"/>
      <c r="B37" s="21"/>
      <c r="C37" s="18"/>
      <c r="D37" s="18"/>
      <c r="E37" s="40" t="s">
        <v>30</v>
      </c>
      <c r="F37" s="52">
        <f>ROUND((SUM(BI89:BI219)),  2)</f>
        <v>0</v>
      </c>
      <c r="G37" s="18"/>
      <c r="H37" s="18"/>
      <c r="I37" s="53">
        <v>0</v>
      </c>
      <c r="J37" s="52">
        <f>0</f>
        <v>0</v>
      </c>
      <c r="K37" s="18"/>
      <c r="L37" s="4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hidden="1" customHeight="1" x14ac:dyDescent="0.2">
      <c r="A38" s="18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4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hidden="1" customHeight="1" x14ac:dyDescent="0.2">
      <c r="A39" s="18"/>
      <c r="B39" s="21"/>
      <c r="C39" s="54"/>
      <c r="D39" s="55" t="s">
        <v>31</v>
      </c>
      <c r="E39" s="56"/>
      <c r="F39" s="56"/>
      <c r="G39" s="57" t="s">
        <v>32</v>
      </c>
      <c r="H39" s="58" t="s">
        <v>33</v>
      </c>
      <c r="I39" s="56"/>
      <c r="J39" s="59">
        <f>SUM(J30:J37)</f>
        <v>0</v>
      </c>
      <c r="K39" s="60"/>
      <c r="L39" s="4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hidden="1" customHeight="1" x14ac:dyDescent="0.2">
      <c r="A40" s="18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4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idden="1" x14ac:dyDescent="0.2"/>
    <row r="42" spans="1:31" hidden="1" x14ac:dyDescent="0.2"/>
    <row r="43" spans="1:31" hidden="1" x14ac:dyDescent="0.2"/>
    <row r="44" spans="1:31" s="2" customFormat="1" ht="6.95" customHeight="1" x14ac:dyDescent="0.2">
      <c r="A44" s="18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4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24.95" customHeight="1" x14ac:dyDescent="0.2">
      <c r="A45" s="18"/>
      <c r="B45" s="19"/>
      <c r="C45" s="13" t="s">
        <v>50</v>
      </c>
      <c r="D45" s="20"/>
      <c r="E45" s="20"/>
      <c r="F45" s="20"/>
      <c r="G45" s="20"/>
      <c r="H45" s="20"/>
      <c r="I45" s="20"/>
      <c r="J45" s="20"/>
      <c r="K45" s="20"/>
      <c r="L45" s="4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5" customHeight="1" x14ac:dyDescent="0.2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4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2" customFormat="1" ht="12" customHeight="1" x14ac:dyDescent="0.2">
      <c r="A47" s="18"/>
      <c r="B47" s="19"/>
      <c r="C47" s="15" t="s">
        <v>4</v>
      </c>
      <c r="D47" s="20"/>
      <c r="E47" s="20"/>
      <c r="F47" s="20"/>
      <c r="G47" s="20"/>
      <c r="H47" s="20"/>
      <c r="I47" s="20"/>
      <c r="J47" s="20"/>
      <c r="K47" s="20"/>
      <c r="L47" s="4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2" customFormat="1" ht="16.5" customHeight="1" x14ac:dyDescent="0.2">
      <c r="A48" s="18"/>
      <c r="B48" s="19"/>
      <c r="C48" s="20"/>
      <c r="D48" s="20"/>
      <c r="E48" s="284" t="e">
        <f>E7</f>
        <v>#REF!</v>
      </c>
      <c r="F48" s="285"/>
      <c r="G48" s="285"/>
      <c r="H48" s="285"/>
      <c r="I48" s="20"/>
      <c r="J48" s="20"/>
      <c r="K48" s="20"/>
      <c r="L48" s="4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47" s="2" customFormat="1" ht="12" customHeight="1" x14ac:dyDescent="0.2">
      <c r="A49" s="18"/>
      <c r="B49" s="19"/>
      <c r="C49" s="15" t="s">
        <v>48</v>
      </c>
      <c r="D49" s="20"/>
      <c r="E49" s="20"/>
      <c r="F49" s="20"/>
      <c r="G49" s="20"/>
      <c r="H49" s="20"/>
      <c r="I49" s="20"/>
      <c r="J49" s="20"/>
      <c r="K49" s="20"/>
      <c r="L49" s="4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47" s="2" customFormat="1" ht="16.5" customHeight="1" x14ac:dyDescent="0.2">
      <c r="A50" s="18"/>
      <c r="B50" s="19"/>
      <c r="C50" s="20"/>
      <c r="D50" s="20"/>
      <c r="E50" s="282" t="str">
        <f>E9</f>
        <v>3 - Základ ohraňovacího stroje</v>
      </c>
      <c r="F50" s="283"/>
      <c r="G50" s="283"/>
      <c r="H50" s="283"/>
      <c r="I50" s="20"/>
      <c r="J50" s="20"/>
      <c r="K50" s="20"/>
      <c r="L50" s="4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47" s="2" customFormat="1" ht="6.95" customHeight="1" x14ac:dyDescent="0.2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4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47" s="2" customFormat="1" ht="12" customHeight="1" x14ac:dyDescent="0.2">
      <c r="A52" s="18"/>
      <c r="B52" s="19"/>
      <c r="C52" s="15" t="s">
        <v>8</v>
      </c>
      <c r="D52" s="20"/>
      <c r="E52" s="20"/>
      <c r="F52" s="14" t="str">
        <f>F12</f>
        <v xml:space="preserve"> </v>
      </c>
      <c r="G52" s="20"/>
      <c r="H52" s="20"/>
      <c r="I52" s="15" t="s">
        <v>10</v>
      </c>
      <c r="J52" s="26" t="e">
        <f>IF(J12="","",J12)</f>
        <v>#REF!</v>
      </c>
      <c r="K52" s="20"/>
      <c r="L52" s="4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47" s="2" customFormat="1" ht="6.95" customHeight="1" x14ac:dyDescent="0.2">
      <c r="A53" s="18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4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47" s="2" customFormat="1" ht="25.7" customHeight="1" x14ac:dyDescent="0.2">
      <c r="A54" s="18"/>
      <c r="B54" s="19"/>
      <c r="C54" s="15" t="s">
        <v>11</v>
      </c>
      <c r="D54" s="20"/>
      <c r="E54" s="20"/>
      <c r="F54" s="14" t="str">
        <f>E15</f>
        <v>VOP CZ s.p.</v>
      </c>
      <c r="G54" s="20"/>
      <c r="H54" s="20"/>
      <c r="I54" s="15" t="s">
        <v>16</v>
      </c>
      <c r="J54" s="17" t="str">
        <f>E21</f>
        <v>Uniprojekt, projekční kancelář</v>
      </c>
      <c r="K54" s="20"/>
      <c r="L54" s="4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47" s="2" customFormat="1" ht="15.2" customHeight="1" x14ac:dyDescent="0.2">
      <c r="A55" s="18"/>
      <c r="B55" s="19"/>
      <c r="C55" s="15" t="s">
        <v>15</v>
      </c>
      <c r="D55" s="20"/>
      <c r="E55" s="20"/>
      <c r="F55" s="14" t="e">
        <f>IF(E18="","",E18)</f>
        <v>#REF!</v>
      </c>
      <c r="G55" s="20"/>
      <c r="H55" s="20"/>
      <c r="I55" s="15" t="s">
        <v>19</v>
      </c>
      <c r="J55" s="17" t="e">
        <f>E24</f>
        <v>#REF!</v>
      </c>
      <c r="K55" s="20"/>
      <c r="L55" s="4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47" s="2" customFormat="1" ht="10.35" customHeight="1" x14ac:dyDescent="0.2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4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47" s="2" customFormat="1" ht="29.25" customHeight="1" x14ac:dyDescent="0.2">
      <c r="A57" s="18"/>
      <c r="B57" s="19"/>
      <c r="C57" s="65" t="s">
        <v>51</v>
      </c>
      <c r="D57" s="66"/>
      <c r="E57" s="66"/>
      <c r="F57" s="66"/>
      <c r="G57" s="66"/>
      <c r="H57" s="66"/>
      <c r="I57" s="66"/>
      <c r="J57" s="67" t="s">
        <v>52</v>
      </c>
      <c r="K57" s="66"/>
      <c r="L57" s="4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47" s="2" customFormat="1" ht="10.35" customHeight="1" x14ac:dyDescent="0.2">
      <c r="A58" s="1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4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47" s="2" customFormat="1" ht="22.9" customHeight="1" x14ac:dyDescent="0.2">
      <c r="A59" s="18"/>
      <c r="B59" s="19"/>
      <c r="C59" s="68" t="s">
        <v>37</v>
      </c>
      <c r="D59" s="20"/>
      <c r="E59" s="20"/>
      <c r="F59" s="20"/>
      <c r="G59" s="20"/>
      <c r="H59" s="20"/>
      <c r="I59" s="20"/>
      <c r="J59" s="35">
        <f>J89</f>
        <v>0</v>
      </c>
      <c r="K59" s="20"/>
      <c r="L59" s="4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U59" s="11" t="s">
        <v>53</v>
      </c>
    </row>
    <row r="60" spans="1:47" s="4" customFormat="1" ht="24.95" customHeight="1" x14ac:dyDescent="0.2">
      <c r="B60" s="69"/>
      <c r="C60" s="70"/>
      <c r="D60" s="71" t="s">
        <v>54</v>
      </c>
      <c r="E60" s="72"/>
      <c r="F60" s="72"/>
      <c r="G60" s="72"/>
      <c r="H60" s="72"/>
      <c r="I60" s="72"/>
      <c r="J60" s="73">
        <f>J90</f>
        <v>0</v>
      </c>
      <c r="K60" s="70"/>
      <c r="L60" s="74"/>
    </row>
    <row r="61" spans="1:47" s="5" customFormat="1" ht="19.899999999999999" customHeight="1" x14ac:dyDescent="0.2">
      <c r="B61" s="75"/>
      <c r="C61" s="76"/>
      <c r="D61" s="77" t="s">
        <v>520</v>
      </c>
      <c r="E61" s="78"/>
      <c r="F61" s="78"/>
      <c r="G61" s="78"/>
      <c r="H61" s="78"/>
      <c r="I61" s="78"/>
      <c r="J61" s="79">
        <f>J91</f>
        <v>0</v>
      </c>
      <c r="K61" s="76"/>
      <c r="L61" s="80"/>
    </row>
    <row r="62" spans="1:47" s="5" customFormat="1" ht="19.899999999999999" customHeight="1" x14ac:dyDescent="0.2">
      <c r="B62" s="75"/>
      <c r="C62" s="76"/>
      <c r="D62" s="77" t="s">
        <v>732</v>
      </c>
      <c r="E62" s="78"/>
      <c r="F62" s="78"/>
      <c r="G62" s="78"/>
      <c r="H62" s="78"/>
      <c r="I62" s="78"/>
      <c r="J62" s="79">
        <f>J110</f>
        <v>0</v>
      </c>
      <c r="K62" s="76"/>
      <c r="L62" s="80"/>
    </row>
    <row r="63" spans="1:47" s="5" customFormat="1" ht="19.899999999999999" customHeight="1" x14ac:dyDescent="0.2">
      <c r="B63" s="75"/>
      <c r="C63" s="76"/>
      <c r="D63" s="77" t="s">
        <v>55</v>
      </c>
      <c r="E63" s="78"/>
      <c r="F63" s="78"/>
      <c r="G63" s="78"/>
      <c r="H63" s="78"/>
      <c r="I63" s="78"/>
      <c r="J63" s="79">
        <f>J144</f>
        <v>0</v>
      </c>
      <c r="K63" s="76"/>
      <c r="L63" s="80"/>
    </row>
    <row r="64" spans="1:47" s="5" customFormat="1" ht="19.899999999999999" customHeight="1" x14ac:dyDescent="0.2">
      <c r="B64" s="75"/>
      <c r="C64" s="76"/>
      <c r="D64" s="77" t="s">
        <v>57</v>
      </c>
      <c r="E64" s="78"/>
      <c r="F64" s="78"/>
      <c r="G64" s="78"/>
      <c r="H64" s="78"/>
      <c r="I64" s="78"/>
      <c r="J64" s="79">
        <f>J153</f>
        <v>0</v>
      </c>
      <c r="K64" s="76"/>
      <c r="L64" s="80"/>
    </row>
    <row r="65" spans="1:31" s="5" customFormat="1" ht="19.899999999999999" customHeight="1" x14ac:dyDescent="0.2">
      <c r="B65" s="75"/>
      <c r="C65" s="76"/>
      <c r="D65" s="77" t="s">
        <v>58</v>
      </c>
      <c r="E65" s="78"/>
      <c r="F65" s="78"/>
      <c r="G65" s="78"/>
      <c r="H65" s="78"/>
      <c r="I65" s="78"/>
      <c r="J65" s="79">
        <f>J168</f>
        <v>0</v>
      </c>
      <c r="K65" s="76"/>
      <c r="L65" s="80"/>
    </row>
    <row r="66" spans="1:31" s="5" customFormat="1" ht="19.899999999999999" customHeight="1" x14ac:dyDescent="0.2">
      <c r="B66" s="75"/>
      <c r="C66" s="76"/>
      <c r="D66" s="77" t="s">
        <v>59</v>
      </c>
      <c r="E66" s="78"/>
      <c r="F66" s="78"/>
      <c r="G66" s="78"/>
      <c r="H66" s="78"/>
      <c r="I66" s="78"/>
      <c r="J66" s="79">
        <f>J185</f>
        <v>0</v>
      </c>
      <c r="K66" s="76"/>
      <c r="L66" s="80"/>
    </row>
    <row r="67" spans="1:31" s="4" customFormat="1" ht="24.95" customHeight="1" x14ac:dyDescent="0.2">
      <c r="B67" s="69"/>
      <c r="C67" s="70"/>
      <c r="D67" s="71" t="s">
        <v>60</v>
      </c>
      <c r="E67" s="72"/>
      <c r="F67" s="72"/>
      <c r="G67" s="72"/>
      <c r="H67" s="72"/>
      <c r="I67" s="72"/>
      <c r="J67" s="73">
        <f>J188</f>
        <v>0</v>
      </c>
      <c r="K67" s="70"/>
      <c r="L67" s="74"/>
    </row>
    <row r="68" spans="1:31" s="5" customFormat="1" ht="19.899999999999999" customHeight="1" x14ac:dyDescent="0.2">
      <c r="B68" s="75"/>
      <c r="C68" s="76"/>
      <c r="D68" s="77" t="s">
        <v>733</v>
      </c>
      <c r="E68" s="78"/>
      <c r="F68" s="78"/>
      <c r="G68" s="78"/>
      <c r="H68" s="78"/>
      <c r="I68" s="78"/>
      <c r="J68" s="79">
        <f>J189</f>
        <v>0</v>
      </c>
      <c r="K68" s="76"/>
      <c r="L68" s="80"/>
    </row>
    <row r="69" spans="1:31" s="5" customFormat="1" ht="19.899999999999999" customHeight="1" x14ac:dyDescent="0.2">
      <c r="B69" s="75"/>
      <c r="C69" s="76"/>
      <c r="D69" s="77" t="s">
        <v>63</v>
      </c>
      <c r="E69" s="78"/>
      <c r="F69" s="78"/>
      <c r="G69" s="78"/>
      <c r="H69" s="78"/>
      <c r="I69" s="78"/>
      <c r="J69" s="79">
        <f>J199</f>
        <v>0</v>
      </c>
      <c r="K69" s="76"/>
      <c r="L69" s="80"/>
    </row>
    <row r="70" spans="1:31" s="2" customFormat="1" ht="21.75" customHeight="1" x14ac:dyDescent="0.2">
      <c r="A70" s="18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41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s="2" customFormat="1" ht="6.95" customHeight="1" x14ac:dyDescent="0.2">
      <c r="A71" s="18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41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5" spans="1:31" s="2" customFormat="1" ht="6.95" customHeight="1" x14ac:dyDescent="0.2">
      <c r="A75" s="18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41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s="2" customFormat="1" ht="24.95" customHeight="1" x14ac:dyDescent="0.2">
      <c r="A76" s="18"/>
      <c r="B76" s="19"/>
      <c r="C76" s="13" t="s">
        <v>67</v>
      </c>
      <c r="D76" s="20"/>
      <c r="E76" s="20"/>
      <c r="F76" s="20"/>
      <c r="G76" s="20"/>
      <c r="H76" s="20"/>
      <c r="I76" s="20"/>
      <c r="J76" s="20"/>
      <c r="K76" s="20"/>
      <c r="L76" s="4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" customFormat="1" ht="6.95" customHeight="1" x14ac:dyDescent="0.2">
      <c r="A77" s="18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4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s="2" customFormat="1" ht="12" customHeight="1" x14ac:dyDescent="0.2">
      <c r="A78" s="18"/>
      <c r="B78" s="19"/>
      <c r="C78" s="15" t="s">
        <v>4</v>
      </c>
      <c r="D78" s="20"/>
      <c r="E78" s="20"/>
      <c r="F78" s="20"/>
      <c r="G78" s="20"/>
      <c r="H78" s="20"/>
      <c r="I78" s="20"/>
      <c r="J78" s="20"/>
      <c r="K78" s="20"/>
      <c r="L78" s="4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s="2" customFormat="1" ht="16.5" customHeight="1" x14ac:dyDescent="0.2">
      <c r="A79" s="18"/>
      <c r="B79" s="19"/>
      <c r="C79" s="20"/>
      <c r="D79" s="20"/>
      <c r="E79" s="284" t="e">
        <f>E7</f>
        <v>#REF!</v>
      </c>
      <c r="F79" s="285"/>
      <c r="G79" s="285"/>
      <c r="H79" s="285"/>
      <c r="I79" s="20"/>
      <c r="J79" s="20"/>
      <c r="K79" s="20"/>
      <c r="L79" s="4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s="2" customFormat="1" ht="12" customHeight="1" x14ac:dyDescent="0.2">
      <c r="A80" s="18"/>
      <c r="B80" s="19"/>
      <c r="C80" s="15" t="s">
        <v>48</v>
      </c>
      <c r="D80" s="20"/>
      <c r="E80" s="20"/>
      <c r="F80" s="20"/>
      <c r="G80" s="20"/>
      <c r="H80" s="20"/>
      <c r="I80" s="20"/>
      <c r="J80" s="20"/>
      <c r="K80" s="20"/>
      <c r="L80" s="4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65" s="2" customFormat="1" ht="16.5" customHeight="1" x14ac:dyDescent="0.2">
      <c r="A81" s="18"/>
      <c r="B81" s="19"/>
      <c r="C81" s="20"/>
      <c r="D81" s="20"/>
      <c r="E81" s="282" t="str">
        <f>E9</f>
        <v>3 - Základ ohraňovacího stroje</v>
      </c>
      <c r="F81" s="283"/>
      <c r="G81" s="283"/>
      <c r="H81" s="283"/>
      <c r="I81" s="20"/>
      <c r="J81" s="20"/>
      <c r="K81" s="20"/>
      <c r="L81" s="4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65" s="2" customFormat="1" ht="6.95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4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65" s="2" customFormat="1" ht="12" customHeight="1" x14ac:dyDescent="0.2">
      <c r="A83" s="18"/>
      <c r="B83" s="19"/>
      <c r="C83" s="15" t="s">
        <v>8</v>
      </c>
      <c r="D83" s="20"/>
      <c r="E83" s="20"/>
      <c r="F83" s="14" t="str">
        <f>F12</f>
        <v xml:space="preserve"> </v>
      </c>
      <c r="G83" s="20"/>
      <c r="H83" s="20"/>
      <c r="I83" s="15" t="s">
        <v>10</v>
      </c>
      <c r="J83" s="26" t="e">
        <f>IF(J12="","",J12)</f>
        <v>#REF!</v>
      </c>
      <c r="K83" s="20"/>
      <c r="L83" s="4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65" s="2" customFormat="1" ht="6.95" customHeight="1" x14ac:dyDescent="0.2">
      <c r="A84" s="18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4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65" s="2" customFormat="1" ht="25.7" customHeight="1" x14ac:dyDescent="0.2">
      <c r="A85" s="18"/>
      <c r="B85" s="19"/>
      <c r="C85" s="15" t="s">
        <v>11</v>
      </c>
      <c r="D85" s="20"/>
      <c r="E85" s="20"/>
      <c r="F85" s="14" t="str">
        <f>E15</f>
        <v>VOP CZ s.p.</v>
      </c>
      <c r="G85" s="20"/>
      <c r="H85" s="20"/>
      <c r="I85" s="15" t="s">
        <v>16</v>
      </c>
      <c r="J85" s="17" t="str">
        <f>E21</f>
        <v>Uniprojekt, projekční kancelář</v>
      </c>
      <c r="K85" s="20"/>
      <c r="L85" s="4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65" s="2" customFormat="1" ht="15.2" customHeight="1" x14ac:dyDescent="0.2">
      <c r="A86" s="18"/>
      <c r="B86" s="19"/>
      <c r="C86" s="15" t="s">
        <v>15</v>
      </c>
      <c r="D86" s="20"/>
      <c r="E86" s="20"/>
      <c r="F86" s="14" t="e">
        <f>IF(E18="","",E18)</f>
        <v>#REF!</v>
      </c>
      <c r="G86" s="20"/>
      <c r="H86" s="20"/>
      <c r="I86" s="15" t="s">
        <v>19</v>
      </c>
      <c r="J86" s="17" t="e">
        <f>E24</f>
        <v>#REF!</v>
      </c>
      <c r="K86" s="20"/>
      <c r="L86" s="4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65" s="2" customFormat="1" ht="10.35" customHeight="1" x14ac:dyDescent="0.2">
      <c r="A87" s="18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4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65" s="6" customFormat="1" ht="29.25" customHeight="1" x14ac:dyDescent="0.2">
      <c r="A88" s="81"/>
      <c r="B88" s="82"/>
      <c r="C88" s="83" t="s">
        <v>68</v>
      </c>
      <c r="D88" s="84" t="s">
        <v>36</v>
      </c>
      <c r="E88" s="84" t="s">
        <v>34</v>
      </c>
      <c r="F88" s="84" t="s">
        <v>35</v>
      </c>
      <c r="G88" s="84" t="s">
        <v>69</v>
      </c>
      <c r="H88" s="84" t="s">
        <v>70</v>
      </c>
      <c r="I88" s="84" t="s">
        <v>71</v>
      </c>
      <c r="J88" s="84" t="s">
        <v>52</v>
      </c>
      <c r="K88" s="85" t="s">
        <v>72</v>
      </c>
      <c r="L88" s="86"/>
      <c r="M88" s="29" t="s">
        <v>6</v>
      </c>
      <c r="N88" s="30" t="s">
        <v>25</v>
      </c>
      <c r="O88" s="30" t="s">
        <v>73</v>
      </c>
      <c r="P88" s="30" t="s">
        <v>74</v>
      </c>
      <c r="Q88" s="30" t="s">
        <v>75</v>
      </c>
      <c r="R88" s="30" t="s">
        <v>76</v>
      </c>
      <c r="S88" s="30" t="s">
        <v>77</v>
      </c>
      <c r="T88" s="31" t="s">
        <v>78</v>
      </c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  <row r="89" spans="1:65" s="2" customFormat="1" ht="22.9" customHeight="1" x14ac:dyDescent="0.25">
      <c r="A89" s="18"/>
      <c r="B89" s="19"/>
      <c r="C89" s="34" t="s">
        <v>79</v>
      </c>
      <c r="D89" s="20"/>
      <c r="E89" s="20"/>
      <c r="F89" s="20"/>
      <c r="G89" s="20"/>
      <c r="H89" s="20"/>
      <c r="I89" s="20"/>
      <c r="J89" s="87">
        <f>BK89</f>
        <v>0</v>
      </c>
      <c r="K89" s="20"/>
      <c r="L89" s="21"/>
      <c r="M89" s="32"/>
      <c r="N89" s="88"/>
      <c r="O89" s="33"/>
      <c r="P89" s="89">
        <f>P90+P188</f>
        <v>0</v>
      </c>
      <c r="Q89" s="33"/>
      <c r="R89" s="89">
        <f>R90+R188</f>
        <v>149.07139304</v>
      </c>
      <c r="S89" s="33"/>
      <c r="T89" s="90">
        <f>T90+T188</f>
        <v>105.92349999999999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T89" s="11" t="s">
        <v>38</v>
      </c>
      <c r="AU89" s="11" t="s">
        <v>53</v>
      </c>
      <c r="BK89" s="91">
        <f>BK90+BK188</f>
        <v>0</v>
      </c>
    </row>
    <row r="90" spans="1:65" s="7" customFormat="1" ht="25.9" customHeight="1" x14ac:dyDescent="0.2">
      <c r="B90" s="92"/>
      <c r="C90" s="93"/>
      <c r="D90" s="94" t="s">
        <v>38</v>
      </c>
      <c r="E90" s="95" t="s">
        <v>80</v>
      </c>
      <c r="F90" s="95" t="s">
        <v>81</v>
      </c>
      <c r="G90" s="93"/>
      <c r="H90" s="93"/>
      <c r="I90" s="96"/>
      <c r="J90" s="97">
        <f>BK90</f>
        <v>0</v>
      </c>
      <c r="K90" s="93"/>
      <c r="L90" s="98"/>
      <c r="M90" s="99"/>
      <c r="N90" s="100"/>
      <c r="O90" s="100"/>
      <c r="P90" s="101">
        <f>P91+P110+P144+P153+P168+P185</f>
        <v>0</v>
      </c>
      <c r="Q90" s="100"/>
      <c r="R90" s="101">
        <f>R91+R110+R144+R153+R168+R185</f>
        <v>148.73070314</v>
      </c>
      <c r="S90" s="100"/>
      <c r="T90" s="102">
        <f>T91+T110+T144+T153+T168+T185</f>
        <v>105.92349999999999</v>
      </c>
      <c r="AR90" s="103" t="s">
        <v>40</v>
      </c>
      <c r="AT90" s="104" t="s">
        <v>38</v>
      </c>
      <c r="AU90" s="104" t="s">
        <v>39</v>
      </c>
      <c r="AY90" s="103" t="s">
        <v>82</v>
      </c>
      <c r="BK90" s="105">
        <f>BK91+BK110+BK144+BK153+BK168+BK185</f>
        <v>0</v>
      </c>
    </row>
    <row r="91" spans="1:65" s="7" customFormat="1" ht="22.9" customHeight="1" x14ac:dyDescent="0.2">
      <c r="B91" s="92"/>
      <c r="C91" s="93"/>
      <c r="D91" s="94" t="s">
        <v>38</v>
      </c>
      <c r="E91" s="106" t="s">
        <v>40</v>
      </c>
      <c r="F91" s="106" t="s">
        <v>524</v>
      </c>
      <c r="G91" s="93"/>
      <c r="H91" s="93"/>
      <c r="I91" s="96"/>
      <c r="J91" s="107">
        <f>BK91</f>
        <v>0</v>
      </c>
      <c r="K91" s="93"/>
      <c r="L91" s="98"/>
      <c r="M91" s="99"/>
      <c r="N91" s="100"/>
      <c r="O91" s="100"/>
      <c r="P91" s="101">
        <f>SUM(P92:P109)</f>
        <v>0</v>
      </c>
      <c r="Q91" s="100"/>
      <c r="R91" s="101">
        <f>SUM(R92:R109)</f>
        <v>0</v>
      </c>
      <c r="S91" s="100"/>
      <c r="T91" s="102">
        <f>SUM(T92:T109)</f>
        <v>0</v>
      </c>
      <c r="AR91" s="103" t="s">
        <v>40</v>
      </c>
      <c r="AT91" s="104" t="s">
        <v>38</v>
      </c>
      <c r="AU91" s="104" t="s">
        <v>40</v>
      </c>
      <c r="AY91" s="103" t="s">
        <v>82</v>
      </c>
      <c r="BK91" s="105">
        <f>SUM(BK92:BK109)</f>
        <v>0</v>
      </c>
    </row>
    <row r="92" spans="1:65" s="2" customFormat="1" ht="44.25" customHeight="1" x14ac:dyDescent="0.2">
      <c r="A92" s="18"/>
      <c r="B92" s="19"/>
      <c r="C92" s="108" t="s">
        <v>40</v>
      </c>
      <c r="D92" s="108" t="s">
        <v>84</v>
      </c>
      <c r="E92" s="109" t="s">
        <v>734</v>
      </c>
      <c r="F92" s="110" t="s">
        <v>735</v>
      </c>
      <c r="G92" s="111" t="s">
        <v>87</v>
      </c>
      <c r="H92" s="112">
        <v>17.16</v>
      </c>
      <c r="I92" s="113"/>
      <c r="J92" s="114">
        <f>ROUND(I92*H92,2)</f>
        <v>0</v>
      </c>
      <c r="K92" s="110" t="s">
        <v>88</v>
      </c>
      <c r="L92" s="21"/>
      <c r="M92" s="115" t="s">
        <v>6</v>
      </c>
      <c r="N92" s="116" t="s">
        <v>26</v>
      </c>
      <c r="O92" s="27"/>
      <c r="P92" s="117">
        <f>O92*H92</f>
        <v>0</v>
      </c>
      <c r="Q92" s="117">
        <v>0</v>
      </c>
      <c r="R92" s="117">
        <f>Q92*H92</f>
        <v>0</v>
      </c>
      <c r="S92" s="117">
        <v>0</v>
      </c>
      <c r="T92" s="118">
        <f>S92*H92</f>
        <v>0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R92" s="119" t="s">
        <v>46</v>
      </c>
      <c r="AT92" s="119" t="s">
        <v>84</v>
      </c>
      <c r="AU92" s="119" t="s">
        <v>42</v>
      </c>
      <c r="AY92" s="11" t="s">
        <v>82</v>
      </c>
      <c r="BE92" s="120">
        <f>IF(N92="základní",J92,0)</f>
        <v>0</v>
      </c>
      <c r="BF92" s="120">
        <f>IF(N92="snížená",J92,0)</f>
        <v>0</v>
      </c>
      <c r="BG92" s="120">
        <f>IF(N92="zákl. přenesená",J92,0)</f>
        <v>0</v>
      </c>
      <c r="BH92" s="120">
        <f>IF(N92="sníž. přenesená",J92,0)</f>
        <v>0</v>
      </c>
      <c r="BI92" s="120">
        <f>IF(N92="nulová",J92,0)</f>
        <v>0</v>
      </c>
      <c r="BJ92" s="11" t="s">
        <v>40</v>
      </c>
      <c r="BK92" s="120">
        <f>ROUND(I92*H92,2)</f>
        <v>0</v>
      </c>
      <c r="BL92" s="11" t="s">
        <v>46</v>
      </c>
      <c r="BM92" s="119" t="s">
        <v>736</v>
      </c>
    </row>
    <row r="93" spans="1:65" s="2" customFormat="1" x14ac:dyDescent="0.2">
      <c r="A93" s="18"/>
      <c r="B93" s="19"/>
      <c r="C93" s="20"/>
      <c r="D93" s="121" t="s">
        <v>90</v>
      </c>
      <c r="E93" s="20"/>
      <c r="F93" s="122" t="s">
        <v>737</v>
      </c>
      <c r="G93" s="20"/>
      <c r="H93" s="20"/>
      <c r="I93" s="123"/>
      <c r="J93" s="20"/>
      <c r="K93" s="20"/>
      <c r="L93" s="21"/>
      <c r="M93" s="124"/>
      <c r="N93" s="125"/>
      <c r="O93" s="27"/>
      <c r="P93" s="27"/>
      <c r="Q93" s="27"/>
      <c r="R93" s="27"/>
      <c r="S93" s="27"/>
      <c r="T93" s="2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T93" s="11" t="s">
        <v>90</v>
      </c>
      <c r="AU93" s="11" t="s">
        <v>42</v>
      </c>
    </row>
    <row r="94" spans="1:65" s="8" customFormat="1" x14ac:dyDescent="0.2">
      <c r="B94" s="126"/>
      <c r="C94" s="127"/>
      <c r="D94" s="128" t="s">
        <v>92</v>
      </c>
      <c r="E94" s="129" t="s">
        <v>6</v>
      </c>
      <c r="F94" s="130" t="s">
        <v>738</v>
      </c>
      <c r="G94" s="127"/>
      <c r="H94" s="131">
        <v>17.16</v>
      </c>
      <c r="I94" s="132"/>
      <c r="J94" s="127"/>
      <c r="K94" s="127"/>
      <c r="L94" s="133"/>
      <c r="M94" s="134"/>
      <c r="N94" s="135"/>
      <c r="O94" s="135"/>
      <c r="P94" s="135"/>
      <c r="Q94" s="135"/>
      <c r="R94" s="135"/>
      <c r="S94" s="135"/>
      <c r="T94" s="136"/>
      <c r="AT94" s="137" t="s">
        <v>92</v>
      </c>
      <c r="AU94" s="137" t="s">
        <v>42</v>
      </c>
      <c r="AV94" s="8" t="s">
        <v>42</v>
      </c>
      <c r="AW94" s="8" t="s">
        <v>18</v>
      </c>
      <c r="AX94" s="8" t="s">
        <v>39</v>
      </c>
      <c r="AY94" s="137" t="s">
        <v>82</v>
      </c>
    </row>
    <row r="95" spans="1:65" s="9" customFormat="1" x14ac:dyDescent="0.2">
      <c r="B95" s="138"/>
      <c r="C95" s="139"/>
      <c r="D95" s="128" t="s">
        <v>92</v>
      </c>
      <c r="E95" s="140" t="s">
        <v>6</v>
      </c>
      <c r="F95" s="141" t="s">
        <v>94</v>
      </c>
      <c r="G95" s="139"/>
      <c r="H95" s="142">
        <v>17.16</v>
      </c>
      <c r="I95" s="143"/>
      <c r="J95" s="139"/>
      <c r="K95" s="139"/>
      <c r="L95" s="144"/>
      <c r="M95" s="145"/>
      <c r="N95" s="146"/>
      <c r="O95" s="146"/>
      <c r="P95" s="146"/>
      <c r="Q95" s="146"/>
      <c r="R95" s="146"/>
      <c r="S95" s="146"/>
      <c r="T95" s="147"/>
      <c r="AT95" s="148" t="s">
        <v>92</v>
      </c>
      <c r="AU95" s="148" t="s">
        <v>42</v>
      </c>
      <c r="AV95" s="9" t="s">
        <v>46</v>
      </c>
      <c r="AW95" s="9" t="s">
        <v>18</v>
      </c>
      <c r="AX95" s="9" t="s">
        <v>40</v>
      </c>
      <c r="AY95" s="148" t="s">
        <v>82</v>
      </c>
    </row>
    <row r="96" spans="1:65" s="2" customFormat="1" ht="62.65" customHeight="1" x14ac:dyDescent="0.2">
      <c r="A96" s="18"/>
      <c r="B96" s="19"/>
      <c r="C96" s="108" t="s">
        <v>42</v>
      </c>
      <c r="D96" s="108" t="s">
        <v>84</v>
      </c>
      <c r="E96" s="109" t="s">
        <v>739</v>
      </c>
      <c r="F96" s="110" t="s">
        <v>740</v>
      </c>
      <c r="G96" s="111" t="s">
        <v>87</v>
      </c>
      <c r="H96" s="112">
        <v>17.16</v>
      </c>
      <c r="I96" s="113"/>
      <c r="J96" s="114">
        <f>ROUND(I96*H96,2)</f>
        <v>0</v>
      </c>
      <c r="K96" s="110" t="s">
        <v>88</v>
      </c>
      <c r="L96" s="21"/>
      <c r="M96" s="115" t="s">
        <v>6</v>
      </c>
      <c r="N96" s="116" t="s">
        <v>26</v>
      </c>
      <c r="O96" s="27"/>
      <c r="P96" s="117">
        <f>O96*H96</f>
        <v>0</v>
      </c>
      <c r="Q96" s="117">
        <v>0</v>
      </c>
      <c r="R96" s="117">
        <f>Q96*H96</f>
        <v>0</v>
      </c>
      <c r="S96" s="117">
        <v>0</v>
      </c>
      <c r="T96" s="118">
        <f>S96*H96</f>
        <v>0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R96" s="119" t="s">
        <v>46</v>
      </c>
      <c r="AT96" s="119" t="s">
        <v>84</v>
      </c>
      <c r="AU96" s="119" t="s">
        <v>42</v>
      </c>
      <c r="AY96" s="11" t="s">
        <v>82</v>
      </c>
      <c r="BE96" s="120">
        <f>IF(N96="základní",J96,0)</f>
        <v>0</v>
      </c>
      <c r="BF96" s="120">
        <f>IF(N96="snížená",J96,0)</f>
        <v>0</v>
      </c>
      <c r="BG96" s="120">
        <f>IF(N96="zákl. přenesená",J96,0)</f>
        <v>0</v>
      </c>
      <c r="BH96" s="120">
        <f>IF(N96="sníž. přenesená",J96,0)</f>
        <v>0</v>
      </c>
      <c r="BI96" s="120">
        <f>IF(N96="nulová",J96,0)</f>
        <v>0</v>
      </c>
      <c r="BJ96" s="11" t="s">
        <v>40</v>
      </c>
      <c r="BK96" s="120">
        <f>ROUND(I96*H96,2)</f>
        <v>0</v>
      </c>
      <c r="BL96" s="11" t="s">
        <v>46</v>
      </c>
      <c r="BM96" s="119" t="s">
        <v>741</v>
      </c>
    </row>
    <row r="97" spans="1:65" s="2" customFormat="1" x14ac:dyDescent="0.2">
      <c r="A97" s="18"/>
      <c r="B97" s="19"/>
      <c r="C97" s="20"/>
      <c r="D97" s="121" t="s">
        <v>90</v>
      </c>
      <c r="E97" s="20"/>
      <c r="F97" s="122" t="s">
        <v>742</v>
      </c>
      <c r="G97" s="20"/>
      <c r="H97" s="20"/>
      <c r="I97" s="123"/>
      <c r="J97" s="20"/>
      <c r="K97" s="20"/>
      <c r="L97" s="21"/>
      <c r="M97" s="124"/>
      <c r="N97" s="125"/>
      <c r="O97" s="27"/>
      <c r="P97" s="27"/>
      <c r="Q97" s="27"/>
      <c r="R97" s="27"/>
      <c r="S97" s="27"/>
      <c r="T97" s="2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T97" s="11" t="s">
        <v>90</v>
      </c>
      <c r="AU97" s="11" t="s">
        <v>42</v>
      </c>
    </row>
    <row r="98" spans="1:65" s="2" customFormat="1" ht="44.25" customHeight="1" x14ac:dyDescent="0.2">
      <c r="A98" s="18"/>
      <c r="B98" s="19"/>
      <c r="C98" s="108" t="s">
        <v>44</v>
      </c>
      <c r="D98" s="108" t="s">
        <v>84</v>
      </c>
      <c r="E98" s="109" t="s">
        <v>743</v>
      </c>
      <c r="F98" s="110" t="s">
        <v>744</v>
      </c>
      <c r="G98" s="111" t="s">
        <v>87</v>
      </c>
      <c r="H98" s="112">
        <v>17.16</v>
      </c>
      <c r="I98" s="113"/>
      <c r="J98" s="114">
        <f>ROUND(I98*H98,2)</f>
        <v>0</v>
      </c>
      <c r="K98" s="110" t="s">
        <v>88</v>
      </c>
      <c r="L98" s="21"/>
      <c r="M98" s="115" t="s">
        <v>6</v>
      </c>
      <c r="N98" s="116" t="s">
        <v>26</v>
      </c>
      <c r="O98" s="27"/>
      <c r="P98" s="117">
        <f>O98*H98</f>
        <v>0</v>
      </c>
      <c r="Q98" s="117">
        <v>0</v>
      </c>
      <c r="R98" s="117">
        <f>Q98*H98</f>
        <v>0</v>
      </c>
      <c r="S98" s="117">
        <v>0</v>
      </c>
      <c r="T98" s="118">
        <f>S98*H98</f>
        <v>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R98" s="119" t="s">
        <v>46</v>
      </c>
      <c r="AT98" s="119" t="s">
        <v>84</v>
      </c>
      <c r="AU98" s="119" t="s">
        <v>42</v>
      </c>
      <c r="AY98" s="11" t="s">
        <v>82</v>
      </c>
      <c r="BE98" s="120">
        <f>IF(N98="základní",J98,0)</f>
        <v>0</v>
      </c>
      <c r="BF98" s="120">
        <f>IF(N98="snížená",J98,0)</f>
        <v>0</v>
      </c>
      <c r="BG98" s="120">
        <f>IF(N98="zákl. přenesená",J98,0)</f>
        <v>0</v>
      </c>
      <c r="BH98" s="120">
        <f>IF(N98="sníž. přenesená",J98,0)</f>
        <v>0</v>
      </c>
      <c r="BI98" s="120">
        <f>IF(N98="nulová",J98,0)</f>
        <v>0</v>
      </c>
      <c r="BJ98" s="11" t="s">
        <v>40</v>
      </c>
      <c r="BK98" s="120">
        <f>ROUND(I98*H98,2)</f>
        <v>0</v>
      </c>
      <c r="BL98" s="11" t="s">
        <v>46</v>
      </c>
      <c r="BM98" s="119" t="s">
        <v>745</v>
      </c>
    </row>
    <row r="99" spans="1:65" s="2" customFormat="1" x14ac:dyDescent="0.2">
      <c r="A99" s="18"/>
      <c r="B99" s="19"/>
      <c r="C99" s="20"/>
      <c r="D99" s="121" t="s">
        <v>90</v>
      </c>
      <c r="E99" s="20"/>
      <c r="F99" s="122" t="s">
        <v>746</v>
      </c>
      <c r="G99" s="20"/>
      <c r="H99" s="20"/>
      <c r="I99" s="123"/>
      <c r="J99" s="20"/>
      <c r="K99" s="20"/>
      <c r="L99" s="21"/>
      <c r="M99" s="124"/>
      <c r="N99" s="125"/>
      <c r="O99" s="27"/>
      <c r="P99" s="27"/>
      <c r="Q99" s="27"/>
      <c r="R99" s="27"/>
      <c r="S99" s="27"/>
      <c r="T99" s="2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T99" s="11" t="s">
        <v>90</v>
      </c>
      <c r="AU99" s="11" t="s">
        <v>42</v>
      </c>
    </row>
    <row r="100" spans="1:65" s="2" customFormat="1" ht="62.65" customHeight="1" x14ac:dyDescent="0.2">
      <c r="A100" s="18"/>
      <c r="B100" s="19"/>
      <c r="C100" s="108" t="s">
        <v>46</v>
      </c>
      <c r="D100" s="108" t="s">
        <v>84</v>
      </c>
      <c r="E100" s="109" t="s">
        <v>747</v>
      </c>
      <c r="F100" s="110" t="s">
        <v>748</v>
      </c>
      <c r="G100" s="111" t="s">
        <v>87</v>
      </c>
      <c r="H100" s="112">
        <v>17.16</v>
      </c>
      <c r="I100" s="113"/>
      <c r="J100" s="114">
        <f>ROUND(I100*H100,2)</f>
        <v>0</v>
      </c>
      <c r="K100" s="110" t="s">
        <v>88</v>
      </c>
      <c r="L100" s="21"/>
      <c r="M100" s="115" t="s">
        <v>6</v>
      </c>
      <c r="N100" s="116" t="s">
        <v>26</v>
      </c>
      <c r="O100" s="27"/>
      <c r="P100" s="117">
        <f>O100*H100</f>
        <v>0</v>
      </c>
      <c r="Q100" s="117">
        <v>0</v>
      </c>
      <c r="R100" s="117">
        <f>Q100*H100</f>
        <v>0</v>
      </c>
      <c r="S100" s="117">
        <v>0</v>
      </c>
      <c r="T100" s="118">
        <f>S100*H100</f>
        <v>0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R100" s="119" t="s">
        <v>46</v>
      </c>
      <c r="AT100" s="119" t="s">
        <v>84</v>
      </c>
      <c r="AU100" s="119" t="s">
        <v>42</v>
      </c>
      <c r="AY100" s="11" t="s">
        <v>82</v>
      </c>
      <c r="BE100" s="120">
        <f>IF(N100="základní",J100,0)</f>
        <v>0</v>
      </c>
      <c r="BF100" s="120">
        <f>IF(N100="snížená",J100,0)</f>
        <v>0</v>
      </c>
      <c r="BG100" s="120">
        <f>IF(N100="zákl. přenesená",J100,0)</f>
        <v>0</v>
      </c>
      <c r="BH100" s="120">
        <f>IF(N100="sníž. přenesená",J100,0)</f>
        <v>0</v>
      </c>
      <c r="BI100" s="120">
        <f>IF(N100="nulová",J100,0)</f>
        <v>0</v>
      </c>
      <c r="BJ100" s="11" t="s">
        <v>40</v>
      </c>
      <c r="BK100" s="120">
        <f>ROUND(I100*H100,2)</f>
        <v>0</v>
      </c>
      <c r="BL100" s="11" t="s">
        <v>46</v>
      </c>
      <c r="BM100" s="119" t="s">
        <v>749</v>
      </c>
    </row>
    <row r="101" spans="1:65" s="2" customFormat="1" x14ac:dyDescent="0.2">
      <c r="A101" s="18"/>
      <c r="B101" s="19"/>
      <c r="C101" s="20"/>
      <c r="D101" s="121" t="s">
        <v>90</v>
      </c>
      <c r="E101" s="20"/>
      <c r="F101" s="122" t="s">
        <v>750</v>
      </c>
      <c r="G101" s="20"/>
      <c r="H101" s="20"/>
      <c r="I101" s="123"/>
      <c r="J101" s="20"/>
      <c r="K101" s="20"/>
      <c r="L101" s="21"/>
      <c r="M101" s="124"/>
      <c r="N101" s="125"/>
      <c r="O101" s="27"/>
      <c r="P101" s="27"/>
      <c r="Q101" s="27"/>
      <c r="R101" s="27"/>
      <c r="S101" s="27"/>
      <c r="T101" s="2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T101" s="11" t="s">
        <v>90</v>
      </c>
      <c r="AU101" s="11" t="s">
        <v>42</v>
      </c>
    </row>
    <row r="102" spans="1:65" s="2" customFormat="1" ht="66.75" customHeight="1" x14ac:dyDescent="0.2">
      <c r="A102" s="18"/>
      <c r="B102" s="19"/>
      <c r="C102" s="108" t="s">
        <v>114</v>
      </c>
      <c r="D102" s="108" t="s">
        <v>84</v>
      </c>
      <c r="E102" s="109" t="s">
        <v>751</v>
      </c>
      <c r="F102" s="110" t="s">
        <v>752</v>
      </c>
      <c r="G102" s="111" t="s">
        <v>87</v>
      </c>
      <c r="H102" s="112">
        <v>85.8</v>
      </c>
      <c r="I102" s="113"/>
      <c r="J102" s="114">
        <f>ROUND(I102*H102,2)</f>
        <v>0</v>
      </c>
      <c r="K102" s="110" t="s">
        <v>88</v>
      </c>
      <c r="L102" s="21"/>
      <c r="M102" s="115" t="s">
        <v>6</v>
      </c>
      <c r="N102" s="116" t="s">
        <v>26</v>
      </c>
      <c r="O102" s="27"/>
      <c r="P102" s="117">
        <f>O102*H102</f>
        <v>0</v>
      </c>
      <c r="Q102" s="117">
        <v>0</v>
      </c>
      <c r="R102" s="117">
        <f>Q102*H102</f>
        <v>0</v>
      </c>
      <c r="S102" s="117">
        <v>0</v>
      </c>
      <c r="T102" s="118">
        <f>S102*H102</f>
        <v>0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R102" s="119" t="s">
        <v>46</v>
      </c>
      <c r="AT102" s="119" t="s">
        <v>84</v>
      </c>
      <c r="AU102" s="119" t="s">
        <v>42</v>
      </c>
      <c r="AY102" s="11" t="s">
        <v>82</v>
      </c>
      <c r="BE102" s="120">
        <f>IF(N102="základní",J102,0)</f>
        <v>0</v>
      </c>
      <c r="BF102" s="120">
        <f>IF(N102="snížená",J102,0)</f>
        <v>0</v>
      </c>
      <c r="BG102" s="120">
        <f>IF(N102="zákl. přenesená",J102,0)</f>
        <v>0</v>
      </c>
      <c r="BH102" s="120">
        <f>IF(N102="sníž. přenesená",J102,0)</f>
        <v>0</v>
      </c>
      <c r="BI102" s="120">
        <f>IF(N102="nulová",J102,0)</f>
        <v>0</v>
      </c>
      <c r="BJ102" s="11" t="s">
        <v>40</v>
      </c>
      <c r="BK102" s="120">
        <f>ROUND(I102*H102,2)</f>
        <v>0</v>
      </c>
      <c r="BL102" s="11" t="s">
        <v>46</v>
      </c>
      <c r="BM102" s="119" t="s">
        <v>753</v>
      </c>
    </row>
    <row r="103" spans="1:65" s="2" customFormat="1" x14ac:dyDescent="0.2">
      <c r="A103" s="18"/>
      <c r="B103" s="19"/>
      <c r="C103" s="20"/>
      <c r="D103" s="121" t="s">
        <v>90</v>
      </c>
      <c r="E103" s="20"/>
      <c r="F103" s="122" t="s">
        <v>754</v>
      </c>
      <c r="G103" s="20"/>
      <c r="H103" s="20"/>
      <c r="I103" s="123"/>
      <c r="J103" s="20"/>
      <c r="K103" s="20"/>
      <c r="L103" s="21"/>
      <c r="M103" s="124"/>
      <c r="N103" s="125"/>
      <c r="O103" s="27"/>
      <c r="P103" s="27"/>
      <c r="Q103" s="27"/>
      <c r="R103" s="27"/>
      <c r="S103" s="27"/>
      <c r="T103" s="2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T103" s="11" t="s">
        <v>90</v>
      </c>
      <c r="AU103" s="11" t="s">
        <v>42</v>
      </c>
    </row>
    <row r="104" spans="1:65" s="8" customFormat="1" x14ac:dyDescent="0.2">
      <c r="B104" s="126"/>
      <c r="C104" s="127"/>
      <c r="D104" s="128" t="s">
        <v>92</v>
      </c>
      <c r="E104" s="129" t="s">
        <v>6</v>
      </c>
      <c r="F104" s="130" t="s">
        <v>755</v>
      </c>
      <c r="G104" s="127"/>
      <c r="H104" s="131">
        <v>85.8</v>
      </c>
      <c r="I104" s="132"/>
      <c r="J104" s="127"/>
      <c r="K104" s="127"/>
      <c r="L104" s="133"/>
      <c r="M104" s="134"/>
      <c r="N104" s="135"/>
      <c r="O104" s="135"/>
      <c r="P104" s="135"/>
      <c r="Q104" s="135"/>
      <c r="R104" s="135"/>
      <c r="S104" s="135"/>
      <c r="T104" s="136"/>
      <c r="AT104" s="137" t="s">
        <v>92</v>
      </c>
      <c r="AU104" s="137" t="s">
        <v>42</v>
      </c>
      <c r="AV104" s="8" t="s">
        <v>42</v>
      </c>
      <c r="AW104" s="8" t="s">
        <v>18</v>
      </c>
      <c r="AX104" s="8" t="s">
        <v>39</v>
      </c>
      <c r="AY104" s="137" t="s">
        <v>82</v>
      </c>
    </row>
    <row r="105" spans="1:65" s="9" customFormat="1" x14ac:dyDescent="0.2">
      <c r="B105" s="138"/>
      <c r="C105" s="139"/>
      <c r="D105" s="128" t="s">
        <v>92</v>
      </c>
      <c r="E105" s="140" t="s">
        <v>6</v>
      </c>
      <c r="F105" s="141" t="s">
        <v>94</v>
      </c>
      <c r="G105" s="139"/>
      <c r="H105" s="142">
        <v>85.8</v>
      </c>
      <c r="I105" s="143"/>
      <c r="J105" s="139"/>
      <c r="K105" s="139"/>
      <c r="L105" s="144"/>
      <c r="M105" s="145"/>
      <c r="N105" s="146"/>
      <c r="O105" s="146"/>
      <c r="P105" s="146"/>
      <c r="Q105" s="146"/>
      <c r="R105" s="146"/>
      <c r="S105" s="146"/>
      <c r="T105" s="147"/>
      <c r="AT105" s="148" t="s">
        <v>92</v>
      </c>
      <c r="AU105" s="148" t="s">
        <v>42</v>
      </c>
      <c r="AV105" s="9" t="s">
        <v>46</v>
      </c>
      <c r="AW105" s="9" t="s">
        <v>18</v>
      </c>
      <c r="AX105" s="9" t="s">
        <v>40</v>
      </c>
      <c r="AY105" s="148" t="s">
        <v>82</v>
      </c>
    </row>
    <row r="106" spans="1:65" s="2" customFormat="1" ht="44.25" customHeight="1" x14ac:dyDescent="0.2">
      <c r="A106" s="18"/>
      <c r="B106" s="19"/>
      <c r="C106" s="108" t="s">
        <v>121</v>
      </c>
      <c r="D106" s="108" t="s">
        <v>84</v>
      </c>
      <c r="E106" s="109" t="s">
        <v>756</v>
      </c>
      <c r="F106" s="110" t="s">
        <v>574</v>
      </c>
      <c r="G106" s="111" t="s">
        <v>318</v>
      </c>
      <c r="H106" s="112">
        <v>30.888000000000002</v>
      </c>
      <c r="I106" s="113"/>
      <c r="J106" s="114">
        <f>ROUND(I106*H106,2)</f>
        <v>0</v>
      </c>
      <c r="K106" s="110" t="s">
        <v>88</v>
      </c>
      <c r="L106" s="21"/>
      <c r="M106" s="115" t="s">
        <v>6</v>
      </c>
      <c r="N106" s="116" t="s">
        <v>26</v>
      </c>
      <c r="O106" s="27"/>
      <c r="P106" s="117">
        <f>O106*H106</f>
        <v>0</v>
      </c>
      <c r="Q106" s="117">
        <v>0</v>
      </c>
      <c r="R106" s="117">
        <f>Q106*H106</f>
        <v>0</v>
      </c>
      <c r="S106" s="117">
        <v>0</v>
      </c>
      <c r="T106" s="118">
        <f>S106*H106</f>
        <v>0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R106" s="119" t="s">
        <v>46</v>
      </c>
      <c r="AT106" s="119" t="s">
        <v>84</v>
      </c>
      <c r="AU106" s="119" t="s">
        <v>42</v>
      </c>
      <c r="AY106" s="11" t="s">
        <v>82</v>
      </c>
      <c r="BE106" s="120">
        <f>IF(N106="základní",J106,0)</f>
        <v>0</v>
      </c>
      <c r="BF106" s="120">
        <f>IF(N106="snížená",J106,0)</f>
        <v>0</v>
      </c>
      <c r="BG106" s="120">
        <f>IF(N106="zákl. přenesená",J106,0)</f>
        <v>0</v>
      </c>
      <c r="BH106" s="120">
        <f>IF(N106="sníž. přenesená",J106,0)</f>
        <v>0</v>
      </c>
      <c r="BI106" s="120">
        <f>IF(N106="nulová",J106,0)</f>
        <v>0</v>
      </c>
      <c r="BJ106" s="11" t="s">
        <v>40</v>
      </c>
      <c r="BK106" s="120">
        <f>ROUND(I106*H106,2)</f>
        <v>0</v>
      </c>
      <c r="BL106" s="11" t="s">
        <v>46</v>
      </c>
      <c r="BM106" s="119" t="s">
        <v>757</v>
      </c>
    </row>
    <row r="107" spans="1:65" s="2" customFormat="1" x14ac:dyDescent="0.2">
      <c r="A107" s="18"/>
      <c r="B107" s="19"/>
      <c r="C107" s="20"/>
      <c r="D107" s="121" t="s">
        <v>90</v>
      </c>
      <c r="E107" s="20"/>
      <c r="F107" s="122" t="s">
        <v>758</v>
      </c>
      <c r="G107" s="20"/>
      <c r="H107" s="20"/>
      <c r="I107" s="123"/>
      <c r="J107" s="20"/>
      <c r="K107" s="20"/>
      <c r="L107" s="21"/>
      <c r="M107" s="124"/>
      <c r="N107" s="125"/>
      <c r="O107" s="27"/>
      <c r="P107" s="27"/>
      <c r="Q107" s="27"/>
      <c r="R107" s="27"/>
      <c r="S107" s="27"/>
      <c r="T107" s="2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T107" s="11" t="s">
        <v>90</v>
      </c>
      <c r="AU107" s="11" t="s">
        <v>42</v>
      </c>
    </row>
    <row r="108" spans="1:65" s="8" customFormat="1" x14ac:dyDescent="0.2">
      <c r="B108" s="126"/>
      <c r="C108" s="127"/>
      <c r="D108" s="128" t="s">
        <v>92</v>
      </c>
      <c r="E108" s="129" t="s">
        <v>6</v>
      </c>
      <c r="F108" s="130" t="s">
        <v>759</v>
      </c>
      <c r="G108" s="127"/>
      <c r="H108" s="131">
        <v>30.888000000000002</v>
      </c>
      <c r="I108" s="132"/>
      <c r="J108" s="127"/>
      <c r="K108" s="127"/>
      <c r="L108" s="133"/>
      <c r="M108" s="134"/>
      <c r="N108" s="135"/>
      <c r="O108" s="135"/>
      <c r="P108" s="135"/>
      <c r="Q108" s="135"/>
      <c r="R108" s="135"/>
      <c r="S108" s="135"/>
      <c r="T108" s="136"/>
      <c r="AT108" s="137" t="s">
        <v>92</v>
      </c>
      <c r="AU108" s="137" t="s">
        <v>42</v>
      </c>
      <c r="AV108" s="8" t="s">
        <v>42</v>
      </c>
      <c r="AW108" s="8" t="s">
        <v>18</v>
      </c>
      <c r="AX108" s="8" t="s">
        <v>39</v>
      </c>
      <c r="AY108" s="137" t="s">
        <v>82</v>
      </c>
    </row>
    <row r="109" spans="1:65" s="9" customFormat="1" x14ac:dyDescent="0.2">
      <c r="B109" s="138"/>
      <c r="C109" s="139"/>
      <c r="D109" s="128" t="s">
        <v>92</v>
      </c>
      <c r="E109" s="140" t="s">
        <v>6</v>
      </c>
      <c r="F109" s="141" t="s">
        <v>94</v>
      </c>
      <c r="G109" s="139"/>
      <c r="H109" s="142">
        <v>30.888000000000002</v>
      </c>
      <c r="I109" s="143"/>
      <c r="J109" s="139"/>
      <c r="K109" s="139"/>
      <c r="L109" s="144"/>
      <c r="M109" s="145"/>
      <c r="N109" s="146"/>
      <c r="O109" s="146"/>
      <c r="P109" s="146"/>
      <c r="Q109" s="146"/>
      <c r="R109" s="146"/>
      <c r="S109" s="146"/>
      <c r="T109" s="147"/>
      <c r="AT109" s="148" t="s">
        <v>92</v>
      </c>
      <c r="AU109" s="148" t="s">
        <v>42</v>
      </c>
      <c r="AV109" s="9" t="s">
        <v>46</v>
      </c>
      <c r="AW109" s="9" t="s">
        <v>18</v>
      </c>
      <c r="AX109" s="9" t="s">
        <v>40</v>
      </c>
      <c r="AY109" s="148" t="s">
        <v>82</v>
      </c>
    </row>
    <row r="110" spans="1:65" s="7" customFormat="1" ht="22.9" customHeight="1" x14ac:dyDescent="0.2">
      <c r="B110" s="92"/>
      <c r="C110" s="93"/>
      <c r="D110" s="94" t="s">
        <v>38</v>
      </c>
      <c r="E110" s="106" t="s">
        <v>42</v>
      </c>
      <c r="F110" s="106" t="s">
        <v>760</v>
      </c>
      <c r="G110" s="93"/>
      <c r="H110" s="93"/>
      <c r="I110" s="96"/>
      <c r="J110" s="107">
        <f>BK110</f>
        <v>0</v>
      </c>
      <c r="K110" s="93"/>
      <c r="L110" s="98"/>
      <c r="M110" s="99"/>
      <c r="N110" s="100"/>
      <c r="O110" s="100"/>
      <c r="P110" s="101">
        <f>SUM(P111:P143)</f>
        <v>0</v>
      </c>
      <c r="Q110" s="100"/>
      <c r="R110" s="101">
        <f>SUM(R111:R143)</f>
        <v>148.21510554</v>
      </c>
      <c r="S110" s="100"/>
      <c r="T110" s="102">
        <f>SUM(T111:T143)</f>
        <v>0</v>
      </c>
      <c r="AR110" s="103" t="s">
        <v>40</v>
      </c>
      <c r="AT110" s="104" t="s">
        <v>38</v>
      </c>
      <c r="AU110" s="104" t="s">
        <v>40</v>
      </c>
      <c r="AY110" s="103" t="s">
        <v>82</v>
      </c>
      <c r="BK110" s="105">
        <f>SUM(BK111:BK143)</f>
        <v>0</v>
      </c>
    </row>
    <row r="111" spans="1:65" s="2" customFormat="1" ht="37.9" customHeight="1" x14ac:dyDescent="0.2">
      <c r="A111" s="18"/>
      <c r="B111" s="19"/>
      <c r="C111" s="108" t="s">
        <v>132</v>
      </c>
      <c r="D111" s="108" t="s">
        <v>84</v>
      </c>
      <c r="E111" s="109" t="s">
        <v>761</v>
      </c>
      <c r="F111" s="110" t="s">
        <v>762</v>
      </c>
      <c r="G111" s="111" t="s">
        <v>87</v>
      </c>
      <c r="H111" s="112">
        <v>8.58</v>
      </c>
      <c r="I111" s="113"/>
      <c r="J111" s="114">
        <f>ROUND(I111*H111,2)</f>
        <v>0</v>
      </c>
      <c r="K111" s="110" t="s">
        <v>88</v>
      </c>
      <c r="L111" s="21"/>
      <c r="M111" s="115" t="s">
        <v>6</v>
      </c>
      <c r="N111" s="116" t="s">
        <v>26</v>
      </c>
      <c r="O111" s="27"/>
      <c r="P111" s="117">
        <f>O111*H111</f>
        <v>0</v>
      </c>
      <c r="Q111" s="117">
        <v>2.16</v>
      </c>
      <c r="R111" s="117">
        <f>Q111*H111</f>
        <v>18.532800000000002</v>
      </c>
      <c r="S111" s="117">
        <v>0</v>
      </c>
      <c r="T111" s="118">
        <f>S111*H111</f>
        <v>0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R111" s="119" t="s">
        <v>46</v>
      </c>
      <c r="AT111" s="119" t="s">
        <v>84</v>
      </c>
      <c r="AU111" s="119" t="s">
        <v>42</v>
      </c>
      <c r="AY111" s="11" t="s">
        <v>82</v>
      </c>
      <c r="BE111" s="120">
        <f>IF(N111="základní",J111,0)</f>
        <v>0</v>
      </c>
      <c r="BF111" s="120">
        <f>IF(N111="snížená",J111,0)</f>
        <v>0</v>
      </c>
      <c r="BG111" s="120">
        <f>IF(N111="zákl. přenesená",J111,0)</f>
        <v>0</v>
      </c>
      <c r="BH111" s="120">
        <f>IF(N111="sníž. přenesená",J111,0)</f>
        <v>0</v>
      </c>
      <c r="BI111" s="120">
        <f>IF(N111="nulová",J111,0)</f>
        <v>0</v>
      </c>
      <c r="BJ111" s="11" t="s">
        <v>40</v>
      </c>
      <c r="BK111" s="120">
        <f>ROUND(I111*H111,2)</f>
        <v>0</v>
      </c>
      <c r="BL111" s="11" t="s">
        <v>46</v>
      </c>
      <c r="BM111" s="119" t="s">
        <v>763</v>
      </c>
    </row>
    <row r="112" spans="1:65" s="2" customFormat="1" x14ac:dyDescent="0.2">
      <c r="A112" s="18"/>
      <c r="B112" s="19"/>
      <c r="C112" s="20"/>
      <c r="D112" s="121" t="s">
        <v>90</v>
      </c>
      <c r="E112" s="20"/>
      <c r="F112" s="122" t="s">
        <v>764</v>
      </c>
      <c r="G112" s="20"/>
      <c r="H112" s="20"/>
      <c r="I112" s="123"/>
      <c r="J112" s="20"/>
      <c r="K112" s="20"/>
      <c r="L112" s="21"/>
      <c r="M112" s="124"/>
      <c r="N112" s="125"/>
      <c r="O112" s="27"/>
      <c r="P112" s="27"/>
      <c r="Q112" s="27"/>
      <c r="R112" s="27"/>
      <c r="S112" s="27"/>
      <c r="T112" s="2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T112" s="11" t="s">
        <v>90</v>
      </c>
      <c r="AU112" s="11" t="s">
        <v>42</v>
      </c>
    </row>
    <row r="113" spans="1:65" s="8" customFormat="1" x14ac:dyDescent="0.2">
      <c r="B113" s="126"/>
      <c r="C113" s="127"/>
      <c r="D113" s="128" t="s">
        <v>92</v>
      </c>
      <c r="E113" s="129" t="s">
        <v>6</v>
      </c>
      <c r="F113" s="130" t="s">
        <v>765</v>
      </c>
      <c r="G113" s="127"/>
      <c r="H113" s="131">
        <v>8.58</v>
      </c>
      <c r="I113" s="132"/>
      <c r="J113" s="127"/>
      <c r="K113" s="127"/>
      <c r="L113" s="133"/>
      <c r="M113" s="134"/>
      <c r="N113" s="135"/>
      <c r="O113" s="135"/>
      <c r="P113" s="135"/>
      <c r="Q113" s="135"/>
      <c r="R113" s="135"/>
      <c r="S113" s="135"/>
      <c r="T113" s="136"/>
      <c r="AT113" s="137" t="s">
        <v>92</v>
      </c>
      <c r="AU113" s="137" t="s">
        <v>42</v>
      </c>
      <c r="AV113" s="8" t="s">
        <v>42</v>
      </c>
      <c r="AW113" s="8" t="s">
        <v>18</v>
      </c>
      <c r="AX113" s="8" t="s">
        <v>39</v>
      </c>
      <c r="AY113" s="137" t="s">
        <v>82</v>
      </c>
    </row>
    <row r="114" spans="1:65" s="9" customFormat="1" x14ac:dyDescent="0.2">
      <c r="B114" s="138"/>
      <c r="C114" s="139"/>
      <c r="D114" s="128" t="s">
        <v>92</v>
      </c>
      <c r="E114" s="140" t="s">
        <v>6</v>
      </c>
      <c r="F114" s="141" t="s">
        <v>94</v>
      </c>
      <c r="G114" s="139"/>
      <c r="H114" s="142">
        <v>8.58</v>
      </c>
      <c r="I114" s="143"/>
      <c r="J114" s="139"/>
      <c r="K114" s="139"/>
      <c r="L114" s="144"/>
      <c r="M114" s="145"/>
      <c r="N114" s="146"/>
      <c r="O114" s="146"/>
      <c r="P114" s="146"/>
      <c r="Q114" s="146"/>
      <c r="R114" s="146"/>
      <c r="S114" s="146"/>
      <c r="T114" s="147"/>
      <c r="AT114" s="148" t="s">
        <v>92</v>
      </c>
      <c r="AU114" s="148" t="s">
        <v>42</v>
      </c>
      <c r="AV114" s="9" t="s">
        <v>46</v>
      </c>
      <c r="AW114" s="9" t="s">
        <v>18</v>
      </c>
      <c r="AX114" s="9" t="s">
        <v>40</v>
      </c>
      <c r="AY114" s="148" t="s">
        <v>82</v>
      </c>
    </row>
    <row r="115" spans="1:65" s="2" customFormat="1" ht="37.9" customHeight="1" x14ac:dyDescent="0.2">
      <c r="A115" s="18"/>
      <c r="B115" s="19"/>
      <c r="C115" s="108" t="s">
        <v>105</v>
      </c>
      <c r="D115" s="108" t="s">
        <v>84</v>
      </c>
      <c r="E115" s="109" t="s">
        <v>766</v>
      </c>
      <c r="F115" s="110" t="s">
        <v>767</v>
      </c>
      <c r="G115" s="111" t="s">
        <v>87</v>
      </c>
      <c r="H115" s="112">
        <v>4.9610000000000003</v>
      </c>
      <c r="I115" s="113"/>
      <c r="J115" s="114">
        <f>ROUND(I115*H115,2)</f>
        <v>0</v>
      </c>
      <c r="K115" s="110" t="s">
        <v>88</v>
      </c>
      <c r="L115" s="21"/>
      <c r="M115" s="115" t="s">
        <v>6</v>
      </c>
      <c r="N115" s="116" t="s">
        <v>26</v>
      </c>
      <c r="O115" s="27"/>
      <c r="P115" s="117">
        <f>O115*H115</f>
        <v>0</v>
      </c>
      <c r="Q115" s="117">
        <v>2.5018699999999998</v>
      </c>
      <c r="R115" s="117">
        <f>Q115*H115</f>
        <v>12.411777069999999</v>
      </c>
      <c r="S115" s="117">
        <v>0</v>
      </c>
      <c r="T115" s="118">
        <f>S115*H115</f>
        <v>0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R115" s="119" t="s">
        <v>46</v>
      </c>
      <c r="AT115" s="119" t="s">
        <v>84</v>
      </c>
      <c r="AU115" s="119" t="s">
        <v>42</v>
      </c>
      <c r="AY115" s="11" t="s">
        <v>82</v>
      </c>
      <c r="BE115" s="120">
        <f>IF(N115="základní",J115,0)</f>
        <v>0</v>
      </c>
      <c r="BF115" s="120">
        <f>IF(N115="snížená",J115,0)</f>
        <v>0</v>
      </c>
      <c r="BG115" s="120">
        <f>IF(N115="zákl. přenesená",J115,0)</f>
        <v>0</v>
      </c>
      <c r="BH115" s="120">
        <f>IF(N115="sníž. přenesená",J115,0)</f>
        <v>0</v>
      </c>
      <c r="BI115" s="120">
        <f>IF(N115="nulová",J115,0)</f>
        <v>0</v>
      </c>
      <c r="BJ115" s="11" t="s">
        <v>40</v>
      </c>
      <c r="BK115" s="120">
        <f>ROUND(I115*H115,2)</f>
        <v>0</v>
      </c>
      <c r="BL115" s="11" t="s">
        <v>46</v>
      </c>
      <c r="BM115" s="119" t="s">
        <v>768</v>
      </c>
    </row>
    <row r="116" spans="1:65" s="2" customFormat="1" x14ac:dyDescent="0.2">
      <c r="A116" s="18"/>
      <c r="B116" s="19"/>
      <c r="C116" s="20"/>
      <c r="D116" s="121" t="s">
        <v>90</v>
      </c>
      <c r="E116" s="20"/>
      <c r="F116" s="122" t="s">
        <v>769</v>
      </c>
      <c r="G116" s="20"/>
      <c r="H116" s="20"/>
      <c r="I116" s="123"/>
      <c r="J116" s="20"/>
      <c r="K116" s="20"/>
      <c r="L116" s="21"/>
      <c r="M116" s="124"/>
      <c r="N116" s="125"/>
      <c r="O116" s="27"/>
      <c r="P116" s="27"/>
      <c r="Q116" s="27"/>
      <c r="R116" s="27"/>
      <c r="S116" s="27"/>
      <c r="T116" s="2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T116" s="11" t="s">
        <v>90</v>
      </c>
      <c r="AU116" s="11" t="s">
        <v>42</v>
      </c>
    </row>
    <row r="117" spans="1:65" s="10" customFormat="1" ht="22.5" x14ac:dyDescent="0.2">
      <c r="B117" s="149"/>
      <c r="C117" s="150"/>
      <c r="D117" s="128" t="s">
        <v>92</v>
      </c>
      <c r="E117" s="151" t="s">
        <v>6</v>
      </c>
      <c r="F117" s="152" t="s">
        <v>770</v>
      </c>
      <c r="G117" s="150"/>
      <c r="H117" s="151" t="s">
        <v>6</v>
      </c>
      <c r="I117" s="153"/>
      <c r="J117" s="150"/>
      <c r="K117" s="150"/>
      <c r="L117" s="154"/>
      <c r="M117" s="155"/>
      <c r="N117" s="156"/>
      <c r="O117" s="156"/>
      <c r="P117" s="156"/>
      <c r="Q117" s="156"/>
      <c r="R117" s="156"/>
      <c r="S117" s="156"/>
      <c r="T117" s="157"/>
      <c r="AT117" s="158" t="s">
        <v>92</v>
      </c>
      <c r="AU117" s="158" t="s">
        <v>42</v>
      </c>
      <c r="AV117" s="10" t="s">
        <v>40</v>
      </c>
      <c r="AW117" s="10" t="s">
        <v>18</v>
      </c>
      <c r="AX117" s="10" t="s">
        <v>39</v>
      </c>
      <c r="AY117" s="158" t="s">
        <v>82</v>
      </c>
    </row>
    <row r="118" spans="1:65" s="8" customFormat="1" x14ac:dyDescent="0.2">
      <c r="B118" s="126"/>
      <c r="C118" s="127"/>
      <c r="D118" s="128" t="s">
        <v>92</v>
      </c>
      <c r="E118" s="129" t="s">
        <v>6</v>
      </c>
      <c r="F118" s="130" t="s">
        <v>771</v>
      </c>
      <c r="G118" s="127"/>
      <c r="H118" s="131">
        <v>4.9610000000000003</v>
      </c>
      <c r="I118" s="132"/>
      <c r="J118" s="127"/>
      <c r="K118" s="127"/>
      <c r="L118" s="133"/>
      <c r="M118" s="134"/>
      <c r="N118" s="135"/>
      <c r="O118" s="135"/>
      <c r="P118" s="135"/>
      <c r="Q118" s="135"/>
      <c r="R118" s="135"/>
      <c r="S118" s="135"/>
      <c r="T118" s="136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39</v>
      </c>
      <c r="AY118" s="137" t="s">
        <v>82</v>
      </c>
    </row>
    <row r="119" spans="1:65" s="9" customFormat="1" x14ac:dyDescent="0.2">
      <c r="B119" s="138"/>
      <c r="C119" s="139"/>
      <c r="D119" s="128" t="s">
        <v>92</v>
      </c>
      <c r="E119" s="140" t="s">
        <v>6</v>
      </c>
      <c r="F119" s="141" t="s">
        <v>94</v>
      </c>
      <c r="G119" s="139"/>
      <c r="H119" s="142">
        <v>4.9610000000000003</v>
      </c>
      <c r="I119" s="143"/>
      <c r="J119" s="139"/>
      <c r="K119" s="139"/>
      <c r="L119" s="144"/>
      <c r="M119" s="145"/>
      <c r="N119" s="146"/>
      <c r="O119" s="146"/>
      <c r="P119" s="146"/>
      <c r="Q119" s="146"/>
      <c r="R119" s="146"/>
      <c r="S119" s="146"/>
      <c r="T119" s="147"/>
      <c r="AT119" s="148" t="s">
        <v>92</v>
      </c>
      <c r="AU119" s="148" t="s">
        <v>42</v>
      </c>
      <c r="AV119" s="9" t="s">
        <v>46</v>
      </c>
      <c r="AW119" s="9" t="s">
        <v>18</v>
      </c>
      <c r="AX119" s="9" t="s">
        <v>40</v>
      </c>
      <c r="AY119" s="148" t="s">
        <v>82</v>
      </c>
    </row>
    <row r="120" spans="1:65" s="2" customFormat="1" ht="24.2" customHeight="1" x14ac:dyDescent="0.2">
      <c r="A120" s="18"/>
      <c r="B120" s="19"/>
      <c r="C120" s="108" t="s">
        <v>143</v>
      </c>
      <c r="D120" s="108" t="s">
        <v>84</v>
      </c>
      <c r="E120" s="109" t="s">
        <v>772</v>
      </c>
      <c r="F120" s="110" t="s">
        <v>773</v>
      </c>
      <c r="G120" s="111" t="s">
        <v>318</v>
      </c>
      <c r="H120" s="112">
        <v>0.26900000000000002</v>
      </c>
      <c r="I120" s="113"/>
      <c r="J120" s="114">
        <f>ROUND(I120*H120,2)</f>
        <v>0</v>
      </c>
      <c r="K120" s="110" t="s">
        <v>88</v>
      </c>
      <c r="L120" s="21"/>
      <c r="M120" s="115" t="s">
        <v>6</v>
      </c>
      <c r="N120" s="116" t="s">
        <v>26</v>
      </c>
      <c r="O120" s="27"/>
      <c r="P120" s="117">
        <f>O120*H120</f>
        <v>0</v>
      </c>
      <c r="Q120" s="117">
        <v>1.06277</v>
      </c>
      <c r="R120" s="117">
        <f>Q120*H120</f>
        <v>0.28588513000000004</v>
      </c>
      <c r="S120" s="117">
        <v>0</v>
      </c>
      <c r="T120" s="118">
        <f>S120*H120</f>
        <v>0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R120" s="119" t="s">
        <v>46</v>
      </c>
      <c r="AT120" s="119" t="s">
        <v>84</v>
      </c>
      <c r="AU120" s="119" t="s">
        <v>42</v>
      </c>
      <c r="AY120" s="11" t="s">
        <v>82</v>
      </c>
      <c r="BE120" s="120">
        <f>IF(N120="základní",J120,0)</f>
        <v>0</v>
      </c>
      <c r="BF120" s="120">
        <f>IF(N120="snížená",J120,0)</f>
        <v>0</v>
      </c>
      <c r="BG120" s="120">
        <f>IF(N120="zákl. přenesená",J120,0)</f>
        <v>0</v>
      </c>
      <c r="BH120" s="120">
        <f>IF(N120="sníž. přenesená",J120,0)</f>
        <v>0</v>
      </c>
      <c r="BI120" s="120">
        <f>IF(N120="nulová",J120,0)</f>
        <v>0</v>
      </c>
      <c r="BJ120" s="11" t="s">
        <v>40</v>
      </c>
      <c r="BK120" s="120">
        <f>ROUND(I120*H120,2)</f>
        <v>0</v>
      </c>
      <c r="BL120" s="11" t="s">
        <v>46</v>
      </c>
      <c r="BM120" s="119" t="s">
        <v>774</v>
      </c>
    </row>
    <row r="121" spans="1:65" s="2" customFormat="1" x14ac:dyDescent="0.2">
      <c r="A121" s="18"/>
      <c r="B121" s="19"/>
      <c r="C121" s="20"/>
      <c r="D121" s="121" t="s">
        <v>90</v>
      </c>
      <c r="E121" s="20"/>
      <c r="F121" s="122" t="s">
        <v>775</v>
      </c>
      <c r="G121" s="20"/>
      <c r="H121" s="20"/>
      <c r="I121" s="123"/>
      <c r="J121" s="20"/>
      <c r="K121" s="20"/>
      <c r="L121" s="21"/>
      <c r="M121" s="124"/>
      <c r="N121" s="125"/>
      <c r="O121" s="27"/>
      <c r="P121" s="27"/>
      <c r="Q121" s="27"/>
      <c r="R121" s="27"/>
      <c r="S121" s="27"/>
      <c r="T121" s="2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T121" s="11" t="s">
        <v>90</v>
      </c>
      <c r="AU121" s="11" t="s">
        <v>42</v>
      </c>
    </row>
    <row r="122" spans="1:65" s="8" customFormat="1" x14ac:dyDescent="0.2">
      <c r="B122" s="126"/>
      <c r="C122" s="127"/>
      <c r="D122" s="128" t="s">
        <v>92</v>
      </c>
      <c r="E122" s="129" t="s">
        <v>6</v>
      </c>
      <c r="F122" s="130" t="s">
        <v>776</v>
      </c>
      <c r="G122" s="127"/>
      <c r="H122" s="131">
        <v>0.26900000000000002</v>
      </c>
      <c r="I122" s="132"/>
      <c r="J122" s="127"/>
      <c r="K122" s="127"/>
      <c r="L122" s="133"/>
      <c r="M122" s="134"/>
      <c r="N122" s="135"/>
      <c r="O122" s="135"/>
      <c r="P122" s="135"/>
      <c r="Q122" s="135"/>
      <c r="R122" s="135"/>
      <c r="S122" s="135"/>
      <c r="T122" s="136"/>
      <c r="AT122" s="137" t="s">
        <v>92</v>
      </c>
      <c r="AU122" s="137" t="s">
        <v>42</v>
      </c>
      <c r="AV122" s="8" t="s">
        <v>42</v>
      </c>
      <c r="AW122" s="8" t="s">
        <v>18</v>
      </c>
      <c r="AX122" s="8" t="s">
        <v>39</v>
      </c>
      <c r="AY122" s="137" t="s">
        <v>82</v>
      </c>
    </row>
    <row r="123" spans="1:65" s="9" customFormat="1" x14ac:dyDescent="0.2">
      <c r="B123" s="138"/>
      <c r="C123" s="139"/>
      <c r="D123" s="128" t="s">
        <v>92</v>
      </c>
      <c r="E123" s="140" t="s">
        <v>6</v>
      </c>
      <c r="F123" s="141" t="s">
        <v>94</v>
      </c>
      <c r="G123" s="139"/>
      <c r="H123" s="142">
        <v>0.26900000000000002</v>
      </c>
      <c r="I123" s="143"/>
      <c r="J123" s="139"/>
      <c r="K123" s="139"/>
      <c r="L123" s="144"/>
      <c r="M123" s="145"/>
      <c r="N123" s="146"/>
      <c r="O123" s="146"/>
      <c r="P123" s="146"/>
      <c r="Q123" s="146"/>
      <c r="R123" s="146"/>
      <c r="S123" s="146"/>
      <c r="T123" s="147"/>
      <c r="AT123" s="148" t="s">
        <v>92</v>
      </c>
      <c r="AU123" s="148" t="s">
        <v>42</v>
      </c>
      <c r="AV123" s="9" t="s">
        <v>46</v>
      </c>
      <c r="AW123" s="9" t="s">
        <v>18</v>
      </c>
      <c r="AX123" s="9" t="s">
        <v>40</v>
      </c>
      <c r="AY123" s="148" t="s">
        <v>82</v>
      </c>
    </row>
    <row r="124" spans="1:65" s="2" customFormat="1" ht="33" customHeight="1" x14ac:dyDescent="0.2">
      <c r="A124" s="18"/>
      <c r="B124" s="19"/>
      <c r="C124" s="108" t="s">
        <v>149</v>
      </c>
      <c r="D124" s="108" t="s">
        <v>84</v>
      </c>
      <c r="E124" s="109" t="s">
        <v>777</v>
      </c>
      <c r="F124" s="110" t="s">
        <v>778</v>
      </c>
      <c r="G124" s="111" t="s">
        <v>318</v>
      </c>
      <c r="H124" s="112">
        <v>1.3380000000000001</v>
      </c>
      <c r="I124" s="113"/>
      <c r="J124" s="114">
        <f>ROUND(I124*H124,2)</f>
        <v>0</v>
      </c>
      <c r="K124" s="110" t="s">
        <v>88</v>
      </c>
      <c r="L124" s="21"/>
      <c r="M124" s="115" t="s">
        <v>6</v>
      </c>
      <c r="N124" s="116" t="s">
        <v>26</v>
      </c>
      <c r="O124" s="27"/>
      <c r="P124" s="117">
        <f>O124*H124</f>
        <v>0</v>
      </c>
      <c r="Q124" s="117">
        <v>1.04051</v>
      </c>
      <c r="R124" s="117">
        <f>Q124*H124</f>
        <v>1.3922023800000001</v>
      </c>
      <c r="S124" s="117">
        <v>0</v>
      </c>
      <c r="T124" s="118">
        <f>S124*H124</f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R124" s="119" t="s">
        <v>46</v>
      </c>
      <c r="AT124" s="119" t="s">
        <v>84</v>
      </c>
      <c r="AU124" s="119" t="s">
        <v>42</v>
      </c>
      <c r="AY124" s="11" t="s">
        <v>82</v>
      </c>
      <c r="BE124" s="120">
        <f>IF(N124="základní",J124,0)</f>
        <v>0</v>
      </c>
      <c r="BF124" s="120">
        <f>IF(N124="snížená",J124,0)</f>
        <v>0</v>
      </c>
      <c r="BG124" s="120">
        <f>IF(N124="zákl. přenesená",J124,0)</f>
        <v>0</v>
      </c>
      <c r="BH124" s="120">
        <f>IF(N124="sníž. přenesená",J124,0)</f>
        <v>0</v>
      </c>
      <c r="BI124" s="120">
        <f>IF(N124="nulová",J124,0)</f>
        <v>0</v>
      </c>
      <c r="BJ124" s="11" t="s">
        <v>40</v>
      </c>
      <c r="BK124" s="120">
        <f>ROUND(I124*H124,2)</f>
        <v>0</v>
      </c>
      <c r="BL124" s="11" t="s">
        <v>46</v>
      </c>
      <c r="BM124" s="119" t="s">
        <v>779</v>
      </c>
    </row>
    <row r="125" spans="1:65" s="2" customFormat="1" x14ac:dyDescent="0.2">
      <c r="A125" s="18"/>
      <c r="B125" s="19"/>
      <c r="C125" s="20"/>
      <c r="D125" s="121" t="s">
        <v>90</v>
      </c>
      <c r="E125" s="20"/>
      <c r="F125" s="122" t="s">
        <v>780</v>
      </c>
      <c r="G125" s="20"/>
      <c r="H125" s="20"/>
      <c r="I125" s="123"/>
      <c r="J125" s="20"/>
      <c r="K125" s="20"/>
      <c r="L125" s="21"/>
      <c r="M125" s="124"/>
      <c r="N125" s="125"/>
      <c r="O125" s="27"/>
      <c r="P125" s="27"/>
      <c r="Q125" s="27"/>
      <c r="R125" s="27"/>
      <c r="S125" s="27"/>
      <c r="T125" s="2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T125" s="11" t="s">
        <v>90</v>
      </c>
      <c r="AU125" s="11" t="s">
        <v>42</v>
      </c>
    </row>
    <row r="126" spans="1:65" s="10" customFormat="1" x14ac:dyDescent="0.2">
      <c r="B126" s="149"/>
      <c r="C126" s="150"/>
      <c r="D126" s="128" t="s">
        <v>92</v>
      </c>
      <c r="E126" s="151" t="s">
        <v>6</v>
      </c>
      <c r="F126" s="152" t="s">
        <v>781</v>
      </c>
      <c r="G126" s="150"/>
      <c r="H126" s="151" t="s">
        <v>6</v>
      </c>
      <c r="I126" s="153"/>
      <c r="J126" s="150"/>
      <c r="K126" s="150"/>
      <c r="L126" s="154"/>
      <c r="M126" s="155"/>
      <c r="N126" s="156"/>
      <c r="O126" s="156"/>
      <c r="P126" s="156"/>
      <c r="Q126" s="156"/>
      <c r="R126" s="156"/>
      <c r="S126" s="156"/>
      <c r="T126" s="157"/>
      <c r="AT126" s="158" t="s">
        <v>92</v>
      </c>
      <c r="AU126" s="158" t="s">
        <v>42</v>
      </c>
      <c r="AV126" s="10" t="s">
        <v>40</v>
      </c>
      <c r="AW126" s="10" t="s">
        <v>18</v>
      </c>
      <c r="AX126" s="10" t="s">
        <v>39</v>
      </c>
      <c r="AY126" s="158" t="s">
        <v>82</v>
      </c>
    </row>
    <row r="127" spans="1:65" s="8" customFormat="1" x14ac:dyDescent="0.2">
      <c r="B127" s="126"/>
      <c r="C127" s="127"/>
      <c r="D127" s="128" t="s">
        <v>92</v>
      </c>
      <c r="E127" s="129" t="s">
        <v>6</v>
      </c>
      <c r="F127" s="130" t="s">
        <v>782</v>
      </c>
      <c r="G127" s="127"/>
      <c r="H127" s="131">
        <v>1.0720000000000001</v>
      </c>
      <c r="I127" s="132"/>
      <c r="J127" s="127"/>
      <c r="K127" s="127"/>
      <c r="L127" s="133"/>
      <c r="M127" s="134"/>
      <c r="N127" s="135"/>
      <c r="O127" s="135"/>
      <c r="P127" s="135"/>
      <c r="Q127" s="135"/>
      <c r="R127" s="135"/>
      <c r="S127" s="135"/>
      <c r="T127" s="136"/>
      <c r="AT127" s="137" t="s">
        <v>92</v>
      </c>
      <c r="AU127" s="137" t="s">
        <v>42</v>
      </c>
      <c r="AV127" s="8" t="s">
        <v>42</v>
      </c>
      <c r="AW127" s="8" t="s">
        <v>18</v>
      </c>
      <c r="AX127" s="8" t="s">
        <v>39</v>
      </c>
      <c r="AY127" s="137" t="s">
        <v>82</v>
      </c>
    </row>
    <row r="128" spans="1:65" s="10" customFormat="1" x14ac:dyDescent="0.2">
      <c r="B128" s="149"/>
      <c r="C128" s="150"/>
      <c r="D128" s="128" t="s">
        <v>92</v>
      </c>
      <c r="E128" s="151" t="s">
        <v>6</v>
      </c>
      <c r="F128" s="152" t="s">
        <v>783</v>
      </c>
      <c r="G128" s="150"/>
      <c r="H128" s="151" t="s">
        <v>6</v>
      </c>
      <c r="I128" s="153"/>
      <c r="J128" s="150"/>
      <c r="K128" s="150"/>
      <c r="L128" s="154"/>
      <c r="M128" s="155"/>
      <c r="N128" s="156"/>
      <c r="O128" s="156"/>
      <c r="P128" s="156"/>
      <c r="Q128" s="156"/>
      <c r="R128" s="156"/>
      <c r="S128" s="156"/>
      <c r="T128" s="157"/>
      <c r="AT128" s="158" t="s">
        <v>92</v>
      </c>
      <c r="AU128" s="158" t="s">
        <v>42</v>
      </c>
      <c r="AV128" s="10" t="s">
        <v>40</v>
      </c>
      <c r="AW128" s="10" t="s">
        <v>18</v>
      </c>
      <c r="AX128" s="10" t="s">
        <v>39</v>
      </c>
      <c r="AY128" s="158" t="s">
        <v>82</v>
      </c>
    </row>
    <row r="129" spans="1:65" s="8" customFormat="1" x14ac:dyDescent="0.2">
      <c r="B129" s="126"/>
      <c r="C129" s="127"/>
      <c r="D129" s="128" t="s">
        <v>92</v>
      </c>
      <c r="E129" s="129" t="s">
        <v>6</v>
      </c>
      <c r="F129" s="130" t="s">
        <v>784</v>
      </c>
      <c r="G129" s="127"/>
      <c r="H129" s="131">
        <v>0.26600000000000001</v>
      </c>
      <c r="I129" s="132"/>
      <c r="J129" s="127"/>
      <c r="K129" s="127"/>
      <c r="L129" s="133"/>
      <c r="M129" s="134"/>
      <c r="N129" s="135"/>
      <c r="O129" s="135"/>
      <c r="P129" s="135"/>
      <c r="Q129" s="135"/>
      <c r="R129" s="135"/>
      <c r="S129" s="135"/>
      <c r="T129" s="136"/>
      <c r="AT129" s="137" t="s">
        <v>92</v>
      </c>
      <c r="AU129" s="137" t="s">
        <v>42</v>
      </c>
      <c r="AV129" s="8" t="s">
        <v>42</v>
      </c>
      <c r="AW129" s="8" t="s">
        <v>18</v>
      </c>
      <c r="AX129" s="8" t="s">
        <v>39</v>
      </c>
      <c r="AY129" s="137" t="s">
        <v>82</v>
      </c>
    </row>
    <row r="130" spans="1:65" s="9" customFormat="1" x14ac:dyDescent="0.2">
      <c r="B130" s="138"/>
      <c r="C130" s="139"/>
      <c r="D130" s="128" t="s">
        <v>92</v>
      </c>
      <c r="E130" s="140" t="s">
        <v>6</v>
      </c>
      <c r="F130" s="141" t="s">
        <v>94</v>
      </c>
      <c r="G130" s="139"/>
      <c r="H130" s="142">
        <v>1.3380000000000001</v>
      </c>
      <c r="I130" s="143"/>
      <c r="J130" s="139"/>
      <c r="K130" s="139"/>
      <c r="L130" s="144"/>
      <c r="M130" s="145"/>
      <c r="N130" s="146"/>
      <c r="O130" s="146"/>
      <c r="P130" s="146"/>
      <c r="Q130" s="146"/>
      <c r="R130" s="146"/>
      <c r="S130" s="146"/>
      <c r="T130" s="147"/>
      <c r="AT130" s="148" t="s">
        <v>92</v>
      </c>
      <c r="AU130" s="148" t="s">
        <v>42</v>
      </c>
      <c r="AV130" s="9" t="s">
        <v>46</v>
      </c>
      <c r="AW130" s="9" t="s">
        <v>18</v>
      </c>
      <c r="AX130" s="9" t="s">
        <v>40</v>
      </c>
      <c r="AY130" s="148" t="s">
        <v>82</v>
      </c>
    </row>
    <row r="131" spans="1:65" s="2" customFormat="1" ht="55.5" customHeight="1" x14ac:dyDescent="0.2">
      <c r="A131" s="18"/>
      <c r="B131" s="19"/>
      <c r="C131" s="108" t="s">
        <v>156</v>
      </c>
      <c r="D131" s="108" t="s">
        <v>84</v>
      </c>
      <c r="E131" s="109" t="s">
        <v>785</v>
      </c>
      <c r="F131" s="110" t="s">
        <v>786</v>
      </c>
      <c r="G131" s="111" t="s">
        <v>87</v>
      </c>
      <c r="H131" s="112">
        <v>45.427999999999997</v>
      </c>
      <c r="I131" s="113"/>
      <c r="J131" s="114">
        <f>ROUND(I131*H131,2)</f>
        <v>0</v>
      </c>
      <c r="K131" s="110" t="s">
        <v>88</v>
      </c>
      <c r="L131" s="21"/>
      <c r="M131" s="115" t="s">
        <v>6</v>
      </c>
      <c r="N131" s="116" t="s">
        <v>26</v>
      </c>
      <c r="O131" s="27"/>
      <c r="P131" s="117">
        <f>O131*H131</f>
        <v>0</v>
      </c>
      <c r="Q131" s="117">
        <v>2.5420799999999999</v>
      </c>
      <c r="R131" s="117">
        <f>Q131*H131</f>
        <v>115.48161023999999</v>
      </c>
      <c r="S131" s="117">
        <v>0</v>
      </c>
      <c r="T131" s="118">
        <f>S131*H131</f>
        <v>0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R131" s="119" t="s">
        <v>46</v>
      </c>
      <c r="AT131" s="119" t="s">
        <v>84</v>
      </c>
      <c r="AU131" s="119" t="s">
        <v>42</v>
      </c>
      <c r="AY131" s="11" t="s">
        <v>82</v>
      </c>
      <c r="BE131" s="120">
        <f>IF(N131="základní",J131,0)</f>
        <v>0</v>
      </c>
      <c r="BF131" s="120">
        <f>IF(N131="snížená",J131,0)</f>
        <v>0</v>
      </c>
      <c r="BG131" s="120">
        <f>IF(N131="zákl. přenesená",J131,0)</f>
        <v>0</v>
      </c>
      <c r="BH131" s="120">
        <f>IF(N131="sníž. přenesená",J131,0)</f>
        <v>0</v>
      </c>
      <c r="BI131" s="120">
        <f>IF(N131="nulová",J131,0)</f>
        <v>0</v>
      </c>
      <c r="BJ131" s="11" t="s">
        <v>40</v>
      </c>
      <c r="BK131" s="120">
        <f>ROUND(I131*H131,2)</f>
        <v>0</v>
      </c>
      <c r="BL131" s="11" t="s">
        <v>46</v>
      </c>
      <c r="BM131" s="119" t="s">
        <v>787</v>
      </c>
    </row>
    <row r="132" spans="1:65" s="2" customFormat="1" x14ac:dyDescent="0.2">
      <c r="A132" s="18"/>
      <c r="B132" s="19"/>
      <c r="C132" s="20"/>
      <c r="D132" s="121" t="s">
        <v>90</v>
      </c>
      <c r="E132" s="20"/>
      <c r="F132" s="122" t="s">
        <v>788</v>
      </c>
      <c r="G132" s="20"/>
      <c r="H132" s="20"/>
      <c r="I132" s="123"/>
      <c r="J132" s="20"/>
      <c r="K132" s="20"/>
      <c r="L132" s="21"/>
      <c r="M132" s="124"/>
      <c r="N132" s="125"/>
      <c r="O132" s="27"/>
      <c r="P132" s="27"/>
      <c r="Q132" s="27"/>
      <c r="R132" s="27"/>
      <c r="S132" s="27"/>
      <c r="T132" s="2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T132" s="11" t="s">
        <v>90</v>
      </c>
      <c r="AU132" s="11" t="s">
        <v>42</v>
      </c>
    </row>
    <row r="133" spans="1:65" s="10" customFormat="1" x14ac:dyDescent="0.2">
      <c r="B133" s="149"/>
      <c r="C133" s="150"/>
      <c r="D133" s="128" t="s">
        <v>92</v>
      </c>
      <c r="E133" s="151" t="s">
        <v>6</v>
      </c>
      <c r="F133" s="152" t="s">
        <v>789</v>
      </c>
      <c r="G133" s="150"/>
      <c r="H133" s="151" t="s">
        <v>6</v>
      </c>
      <c r="I133" s="153"/>
      <c r="J133" s="150"/>
      <c r="K133" s="150"/>
      <c r="L133" s="154"/>
      <c r="M133" s="155"/>
      <c r="N133" s="156"/>
      <c r="O133" s="156"/>
      <c r="P133" s="156"/>
      <c r="Q133" s="156"/>
      <c r="R133" s="156"/>
      <c r="S133" s="156"/>
      <c r="T133" s="157"/>
      <c r="AT133" s="158" t="s">
        <v>92</v>
      </c>
      <c r="AU133" s="158" t="s">
        <v>42</v>
      </c>
      <c r="AV133" s="10" t="s">
        <v>40</v>
      </c>
      <c r="AW133" s="10" t="s">
        <v>18</v>
      </c>
      <c r="AX133" s="10" t="s">
        <v>39</v>
      </c>
      <c r="AY133" s="158" t="s">
        <v>82</v>
      </c>
    </row>
    <row r="134" spans="1:65" s="8" customFormat="1" x14ac:dyDescent="0.2">
      <c r="B134" s="126"/>
      <c r="C134" s="127"/>
      <c r="D134" s="128" t="s">
        <v>92</v>
      </c>
      <c r="E134" s="129" t="s">
        <v>6</v>
      </c>
      <c r="F134" s="130" t="s">
        <v>790</v>
      </c>
      <c r="G134" s="127"/>
      <c r="H134" s="131">
        <v>51.48</v>
      </c>
      <c r="I134" s="132"/>
      <c r="J134" s="127"/>
      <c r="K134" s="127"/>
      <c r="L134" s="133"/>
      <c r="M134" s="134"/>
      <c r="N134" s="135"/>
      <c r="O134" s="135"/>
      <c r="P134" s="135"/>
      <c r="Q134" s="135"/>
      <c r="R134" s="135"/>
      <c r="S134" s="135"/>
      <c r="T134" s="136"/>
      <c r="AT134" s="137" t="s">
        <v>92</v>
      </c>
      <c r="AU134" s="137" t="s">
        <v>42</v>
      </c>
      <c r="AV134" s="8" t="s">
        <v>42</v>
      </c>
      <c r="AW134" s="8" t="s">
        <v>18</v>
      </c>
      <c r="AX134" s="8" t="s">
        <v>39</v>
      </c>
      <c r="AY134" s="137" t="s">
        <v>82</v>
      </c>
    </row>
    <row r="135" spans="1:65" s="8" customFormat="1" x14ac:dyDescent="0.2">
      <c r="B135" s="126"/>
      <c r="C135" s="127"/>
      <c r="D135" s="128" t="s">
        <v>92</v>
      </c>
      <c r="E135" s="129" t="s">
        <v>6</v>
      </c>
      <c r="F135" s="130" t="s">
        <v>791</v>
      </c>
      <c r="G135" s="127"/>
      <c r="H135" s="131">
        <v>-6.0519999999999996</v>
      </c>
      <c r="I135" s="132"/>
      <c r="J135" s="127"/>
      <c r="K135" s="127"/>
      <c r="L135" s="133"/>
      <c r="M135" s="134"/>
      <c r="N135" s="135"/>
      <c r="O135" s="135"/>
      <c r="P135" s="135"/>
      <c r="Q135" s="135"/>
      <c r="R135" s="135"/>
      <c r="S135" s="135"/>
      <c r="T135" s="136"/>
      <c r="AT135" s="137" t="s">
        <v>92</v>
      </c>
      <c r="AU135" s="137" t="s">
        <v>42</v>
      </c>
      <c r="AV135" s="8" t="s">
        <v>42</v>
      </c>
      <c r="AW135" s="8" t="s">
        <v>18</v>
      </c>
      <c r="AX135" s="8" t="s">
        <v>39</v>
      </c>
      <c r="AY135" s="137" t="s">
        <v>82</v>
      </c>
    </row>
    <row r="136" spans="1:65" s="9" customFormat="1" x14ac:dyDescent="0.2">
      <c r="B136" s="138"/>
      <c r="C136" s="139"/>
      <c r="D136" s="128" t="s">
        <v>92</v>
      </c>
      <c r="E136" s="140" t="s">
        <v>6</v>
      </c>
      <c r="F136" s="141" t="s">
        <v>94</v>
      </c>
      <c r="G136" s="139"/>
      <c r="H136" s="142">
        <v>45.427999999999997</v>
      </c>
      <c r="I136" s="143"/>
      <c r="J136" s="139"/>
      <c r="K136" s="139"/>
      <c r="L136" s="144"/>
      <c r="M136" s="145"/>
      <c r="N136" s="146"/>
      <c r="O136" s="146"/>
      <c r="P136" s="146"/>
      <c r="Q136" s="146"/>
      <c r="R136" s="146"/>
      <c r="S136" s="146"/>
      <c r="T136" s="147"/>
      <c r="AT136" s="148" t="s">
        <v>92</v>
      </c>
      <c r="AU136" s="148" t="s">
        <v>42</v>
      </c>
      <c r="AV136" s="9" t="s">
        <v>46</v>
      </c>
      <c r="AW136" s="9" t="s">
        <v>18</v>
      </c>
      <c r="AX136" s="9" t="s">
        <v>40</v>
      </c>
      <c r="AY136" s="148" t="s">
        <v>82</v>
      </c>
    </row>
    <row r="137" spans="1:65" s="2" customFormat="1" ht="21.75" customHeight="1" x14ac:dyDescent="0.2">
      <c r="A137" s="18"/>
      <c r="B137" s="19"/>
      <c r="C137" s="108" t="s">
        <v>162</v>
      </c>
      <c r="D137" s="108" t="s">
        <v>84</v>
      </c>
      <c r="E137" s="109" t="s">
        <v>792</v>
      </c>
      <c r="F137" s="110" t="s">
        <v>793</v>
      </c>
      <c r="G137" s="111" t="s">
        <v>97</v>
      </c>
      <c r="H137" s="112">
        <v>32.031999999999996</v>
      </c>
      <c r="I137" s="113"/>
      <c r="J137" s="114">
        <f>ROUND(I137*H137,2)</f>
        <v>0</v>
      </c>
      <c r="K137" s="110" t="s">
        <v>88</v>
      </c>
      <c r="L137" s="21"/>
      <c r="M137" s="115" t="s">
        <v>6</v>
      </c>
      <c r="N137" s="116" t="s">
        <v>26</v>
      </c>
      <c r="O137" s="27"/>
      <c r="P137" s="117">
        <f>O137*H137</f>
        <v>0</v>
      </c>
      <c r="Q137" s="117">
        <v>3.46E-3</v>
      </c>
      <c r="R137" s="117">
        <f>Q137*H137</f>
        <v>0.11083071999999999</v>
      </c>
      <c r="S137" s="117">
        <v>0</v>
      </c>
      <c r="T137" s="118">
        <f>S137*H137</f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19" t="s">
        <v>46</v>
      </c>
      <c r="AT137" s="119" t="s">
        <v>84</v>
      </c>
      <c r="AU137" s="119" t="s">
        <v>42</v>
      </c>
      <c r="AY137" s="11" t="s">
        <v>82</v>
      </c>
      <c r="BE137" s="120">
        <f>IF(N137="základní",J137,0)</f>
        <v>0</v>
      </c>
      <c r="BF137" s="120">
        <f>IF(N137="snížená",J137,0)</f>
        <v>0</v>
      </c>
      <c r="BG137" s="120">
        <f>IF(N137="zákl. přenesená",J137,0)</f>
        <v>0</v>
      </c>
      <c r="BH137" s="120">
        <f>IF(N137="sníž. přenesená",J137,0)</f>
        <v>0</v>
      </c>
      <c r="BI137" s="120">
        <f>IF(N137="nulová",J137,0)</f>
        <v>0</v>
      </c>
      <c r="BJ137" s="11" t="s">
        <v>40</v>
      </c>
      <c r="BK137" s="120">
        <f>ROUND(I137*H137,2)</f>
        <v>0</v>
      </c>
      <c r="BL137" s="11" t="s">
        <v>46</v>
      </c>
      <c r="BM137" s="119" t="s">
        <v>794</v>
      </c>
    </row>
    <row r="138" spans="1:65" s="2" customFormat="1" x14ac:dyDescent="0.2">
      <c r="A138" s="18"/>
      <c r="B138" s="19"/>
      <c r="C138" s="20"/>
      <c r="D138" s="121" t="s">
        <v>90</v>
      </c>
      <c r="E138" s="20"/>
      <c r="F138" s="122" t="s">
        <v>795</v>
      </c>
      <c r="G138" s="20"/>
      <c r="H138" s="20"/>
      <c r="I138" s="123"/>
      <c r="J138" s="20"/>
      <c r="K138" s="20"/>
      <c r="L138" s="21"/>
      <c r="M138" s="124"/>
      <c r="N138" s="125"/>
      <c r="O138" s="27"/>
      <c r="P138" s="27"/>
      <c r="Q138" s="27"/>
      <c r="R138" s="27"/>
      <c r="S138" s="27"/>
      <c r="T138" s="2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T138" s="11" t="s">
        <v>90</v>
      </c>
      <c r="AU138" s="11" t="s">
        <v>42</v>
      </c>
    </row>
    <row r="139" spans="1:65" s="10" customFormat="1" ht="22.5" x14ac:dyDescent="0.2">
      <c r="B139" s="149"/>
      <c r="C139" s="150"/>
      <c r="D139" s="128" t="s">
        <v>92</v>
      </c>
      <c r="E139" s="151" t="s">
        <v>6</v>
      </c>
      <c r="F139" s="152" t="s">
        <v>796</v>
      </c>
      <c r="G139" s="150"/>
      <c r="H139" s="151" t="s">
        <v>6</v>
      </c>
      <c r="I139" s="153"/>
      <c r="J139" s="150"/>
      <c r="K139" s="150"/>
      <c r="L139" s="154"/>
      <c r="M139" s="155"/>
      <c r="N139" s="156"/>
      <c r="O139" s="156"/>
      <c r="P139" s="156"/>
      <c r="Q139" s="156"/>
      <c r="R139" s="156"/>
      <c r="S139" s="156"/>
      <c r="T139" s="157"/>
      <c r="AT139" s="158" t="s">
        <v>92</v>
      </c>
      <c r="AU139" s="158" t="s">
        <v>42</v>
      </c>
      <c r="AV139" s="10" t="s">
        <v>40</v>
      </c>
      <c r="AW139" s="10" t="s">
        <v>18</v>
      </c>
      <c r="AX139" s="10" t="s">
        <v>39</v>
      </c>
      <c r="AY139" s="158" t="s">
        <v>82</v>
      </c>
    </row>
    <row r="140" spans="1:65" s="8" customFormat="1" x14ac:dyDescent="0.2">
      <c r="B140" s="126"/>
      <c r="C140" s="127"/>
      <c r="D140" s="128" t="s">
        <v>92</v>
      </c>
      <c r="E140" s="129" t="s">
        <v>6</v>
      </c>
      <c r="F140" s="130" t="s">
        <v>797</v>
      </c>
      <c r="G140" s="127"/>
      <c r="H140" s="131">
        <v>32.031999999999996</v>
      </c>
      <c r="I140" s="132"/>
      <c r="J140" s="127"/>
      <c r="K140" s="127"/>
      <c r="L140" s="133"/>
      <c r="M140" s="134"/>
      <c r="N140" s="135"/>
      <c r="O140" s="135"/>
      <c r="P140" s="135"/>
      <c r="Q140" s="135"/>
      <c r="R140" s="135"/>
      <c r="S140" s="135"/>
      <c r="T140" s="136"/>
      <c r="AT140" s="137" t="s">
        <v>92</v>
      </c>
      <c r="AU140" s="137" t="s">
        <v>42</v>
      </c>
      <c r="AV140" s="8" t="s">
        <v>42</v>
      </c>
      <c r="AW140" s="8" t="s">
        <v>18</v>
      </c>
      <c r="AX140" s="8" t="s">
        <v>39</v>
      </c>
      <c r="AY140" s="137" t="s">
        <v>82</v>
      </c>
    </row>
    <row r="141" spans="1:65" s="9" customFormat="1" x14ac:dyDescent="0.2">
      <c r="B141" s="138"/>
      <c r="C141" s="139"/>
      <c r="D141" s="128" t="s">
        <v>92</v>
      </c>
      <c r="E141" s="140" t="s">
        <v>6</v>
      </c>
      <c r="F141" s="141" t="s">
        <v>94</v>
      </c>
      <c r="G141" s="139"/>
      <c r="H141" s="142">
        <v>32.031999999999996</v>
      </c>
      <c r="I141" s="143"/>
      <c r="J141" s="139"/>
      <c r="K141" s="139"/>
      <c r="L141" s="144"/>
      <c r="M141" s="145"/>
      <c r="N141" s="146"/>
      <c r="O141" s="146"/>
      <c r="P141" s="146"/>
      <c r="Q141" s="146"/>
      <c r="R141" s="146"/>
      <c r="S141" s="146"/>
      <c r="T141" s="147"/>
      <c r="AT141" s="148" t="s">
        <v>92</v>
      </c>
      <c r="AU141" s="148" t="s">
        <v>42</v>
      </c>
      <c r="AV141" s="9" t="s">
        <v>46</v>
      </c>
      <c r="AW141" s="9" t="s">
        <v>18</v>
      </c>
      <c r="AX141" s="9" t="s">
        <v>40</v>
      </c>
      <c r="AY141" s="148" t="s">
        <v>82</v>
      </c>
    </row>
    <row r="142" spans="1:65" s="2" customFormat="1" ht="24.2" customHeight="1" x14ac:dyDescent="0.2">
      <c r="A142" s="18"/>
      <c r="B142" s="19"/>
      <c r="C142" s="108" t="s">
        <v>167</v>
      </c>
      <c r="D142" s="108" t="s">
        <v>84</v>
      </c>
      <c r="E142" s="109" t="s">
        <v>798</v>
      </c>
      <c r="F142" s="110" t="s">
        <v>799</v>
      </c>
      <c r="G142" s="111" t="s">
        <v>97</v>
      </c>
      <c r="H142" s="112">
        <v>32.031999999999996</v>
      </c>
      <c r="I142" s="113"/>
      <c r="J142" s="114">
        <f>ROUND(I142*H142,2)</f>
        <v>0</v>
      </c>
      <c r="K142" s="110" t="s">
        <v>88</v>
      </c>
      <c r="L142" s="21"/>
      <c r="M142" s="115" t="s">
        <v>6</v>
      </c>
      <c r="N142" s="116" t="s">
        <v>26</v>
      </c>
      <c r="O142" s="27"/>
      <c r="P142" s="117">
        <f>O142*H142</f>
        <v>0</v>
      </c>
      <c r="Q142" s="117">
        <v>0</v>
      </c>
      <c r="R142" s="117">
        <f>Q142*H142</f>
        <v>0</v>
      </c>
      <c r="S142" s="117">
        <v>0</v>
      </c>
      <c r="T142" s="118">
        <f>S142*H142</f>
        <v>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19" t="s">
        <v>46</v>
      </c>
      <c r="AT142" s="119" t="s">
        <v>84</v>
      </c>
      <c r="AU142" s="119" t="s">
        <v>42</v>
      </c>
      <c r="AY142" s="11" t="s">
        <v>82</v>
      </c>
      <c r="BE142" s="120">
        <f>IF(N142="základní",J142,0)</f>
        <v>0</v>
      </c>
      <c r="BF142" s="120">
        <f>IF(N142="snížená",J142,0)</f>
        <v>0</v>
      </c>
      <c r="BG142" s="120">
        <f>IF(N142="zákl. přenesená",J142,0)</f>
        <v>0</v>
      </c>
      <c r="BH142" s="120">
        <f>IF(N142="sníž. přenesená",J142,0)</f>
        <v>0</v>
      </c>
      <c r="BI142" s="120">
        <f>IF(N142="nulová",J142,0)</f>
        <v>0</v>
      </c>
      <c r="BJ142" s="11" t="s">
        <v>40</v>
      </c>
      <c r="BK142" s="120">
        <f>ROUND(I142*H142,2)</f>
        <v>0</v>
      </c>
      <c r="BL142" s="11" t="s">
        <v>46</v>
      </c>
      <c r="BM142" s="119" t="s">
        <v>800</v>
      </c>
    </row>
    <row r="143" spans="1:65" s="2" customFormat="1" x14ac:dyDescent="0.2">
      <c r="A143" s="18"/>
      <c r="B143" s="19"/>
      <c r="C143" s="20"/>
      <c r="D143" s="121" t="s">
        <v>90</v>
      </c>
      <c r="E143" s="20"/>
      <c r="F143" s="122" t="s">
        <v>801</v>
      </c>
      <c r="G143" s="20"/>
      <c r="H143" s="20"/>
      <c r="I143" s="123"/>
      <c r="J143" s="20"/>
      <c r="K143" s="20"/>
      <c r="L143" s="21"/>
      <c r="M143" s="124"/>
      <c r="N143" s="125"/>
      <c r="O143" s="27"/>
      <c r="P143" s="27"/>
      <c r="Q143" s="27"/>
      <c r="R143" s="27"/>
      <c r="S143" s="27"/>
      <c r="T143" s="2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T143" s="11" t="s">
        <v>90</v>
      </c>
      <c r="AU143" s="11" t="s">
        <v>42</v>
      </c>
    </row>
    <row r="144" spans="1:65" s="7" customFormat="1" ht="22.9" customHeight="1" x14ac:dyDescent="0.2">
      <c r="B144" s="92"/>
      <c r="C144" s="93"/>
      <c r="D144" s="94" t="s">
        <v>38</v>
      </c>
      <c r="E144" s="106" t="s">
        <v>44</v>
      </c>
      <c r="F144" s="106" t="s">
        <v>83</v>
      </c>
      <c r="G144" s="93"/>
      <c r="H144" s="93"/>
      <c r="I144" s="96"/>
      <c r="J144" s="107">
        <f>BK144</f>
        <v>0</v>
      </c>
      <c r="K144" s="93"/>
      <c r="L144" s="98"/>
      <c r="M144" s="99"/>
      <c r="N144" s="100"/>
      <c r="O144" s="100"/>
      <c r="P144" s="101">
        <f>SUM(P145:P152)</f>
        <v>0</v>
      </c>
      <c r="Q144" s="100"/>
      <c r="R144" s="101">
        <f>SUM(R145:R152)</f>
        <v>3.7988600000000004E-2</v>
      </c>
      <c r="S144" s="100"/>
      <c r="T144" s="102">
        <f>SUM(T145:T152)</f>
        <v>0</v>
      </c>
      <c r="AR144" s="103" t="s">
        <v>40</v>
      </c>
      <c r="AT144" s="104" t="s">
        <v>38</v>
      </c>
      <c r="AU144" s="104" t="s">
        <v>40</v>
      </c>
      <c r="AY144" s="103" t="s">
        <v>82</v>
      </c>
      <c r="BK144" s="105">
        <f>SUM(BK145:BK152)</f>
        <v>0</v>
      </c>
    </row>
    <row r="145" spans="1:65" s="2" customFormat="1" ht="49.15" customHeight="1" x14ac:dyDescent="0.2">
      <c r="A145" s="18"/>
      <c r="B145" s="19"/>
      <c r="C145" s="108" t="s">
        <v>172</v>
      </c>
      <c r="D145" s="108" t="s">
        <v>84</v>
      </c>
      <c r="E145" s="109" t="s">
        <v>802</v>
      </c>
      <c r="F145" s="110" t="s">
        <v>803</v>
      </c>
      <c r="G145" s="111" t="s">
        <v>97</v>
      </c>
      <c r="H145" s="112">
        <v>15.38</v>
      </c>
      <c r="I145" s="113"/>
      <c r="J145" s="114">
        <f>ROUND(I145*H145,2)</f>
        <v>0</v>
      </c>
      <c r="K145" s="110" t="s">
        <v>88</v>
      </c>
      <c r="L145" s="21"/>
      <c r="M145" s="115" t="s">
        <v>6</v>
      </c>
      <c r="N145" s="116" t="s">
        <v>26</v>
      </c>
      <c r="O145" s="27"/>
      <c r="P145" s="117">
        <f>O145*H145</f>
        <v>0</v>
      </c>
      <c r="Q145" s="117">
        <v>2.47E-3</v>
      </c>
      <c r="R145" s="117">
        <f>Q145*H145</f>
        <v>3.7988600000000004E-2</v>
      </c>
      <c r="S145" s="117">
        <v>0</v>
      </c>
      <c r="T145" s="118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19" t="s">
        <v>46</v>
      </c>
      <c r="AT145" s="119" t="s">
        <v>84</v>
      </c>
      <c r="AU145" s="119" t="s">
        <v>42</v>
      </c>
      <c r="AY145" s="11" t="s">
        <v>82</v>
      </c>
      <c r="BE145" s="120">
        <f>IF(N145="základní",J145,0)</f>
        <v>0</v>
      </c>
      <c r="BF145" s="120">
        <f>IF(N145="snížená",J145,0)</f>
        <v>0</v>
      </c>
      <c r="BG145" s="120">
        <f>IF(N145="zákl. přenesená",J145,0)</f>
        <v>0</v>
      </c>
      <c r="BH145" s="120">
        <f>IF(N145="sníž. přenesená",J145,0)</f>
        <v>0</v>
      </c>
      <c r="BI145" s="120">
        <f>IF(N145="nulová",J145,0)</f>
        <v>0</v>
      </c>
      <c r="BJ145" s="11" t="s">
        <v>40</v>
      </c>
      <c r="BK145" s="120">
        <f>ROUND(I145*H145,2)</f>
        <v>0</v>
      </c>
      <c r="BL145" s="11" t="s">
        <v>46</v>
      </c>
      <c r="BM145" s="119" t="s">
        <v>804</v>
      </c>
    </row>
    <row r="146" spans="1:65" s="2" customFormat="1" x14ac:dyDescent="0.2">
      <c r="A146" s="18"/>
      <c r="B146" s="19"/>
      <c r="C146" s="20"/>
      <c r="D146" s="121" t="s">
        <v>90</v>
      </c>
      <c r="E146" s="20"/>
      <c r="F146" s="122" t="s">
        <v>805</v>
      </c>
      <c r="G146" s="20"/>
      <c r="H146" s="20"/>
      <c r="I146" s="123"/>
      <c r="J146" s="20"/>
      <c r="K146" s="20"/>
      <c r="L146" s="21"/>
      <c r="M146" s="124"/>
      <c r="N146" s="125"/>
      <c r="O146" s="27"/>
      <c r="P146" s="27"/>
      <c r="Q146" s="27"/>
      <c r="R146" s="27"/>
      <c r="S146" s="27"/>
      <c r="T146" s="2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T146" s="11" t="s">
        <v>90</v>
      </c>
      <c r="AU146" s="11" t="s">
        <v>42</v>
      </c>
    </row>
    <row r="147" spans="1:65" s="10" customFormat="1" x14ac:dyDescent="0.2">
      <c r="B147" s="149"/>
      <c r="C147" s="150"/>
      <c r="D147" s="128" t="s">
        <v>92</v>
      </c>
      <c r="E147" s="151" t="s">
        <v>6</v>
      </c>
      <c r="F147" s="152" t="s">
        <v>806</v>
      </c>
      <c r="G147" s="150"/>
      <c r="H147" s="151" t="s">
        <v>6</v>
      </c>
      <c r="I147" s="153"/>
      <c r="J147" s="150"/>
      <c r="K147" s="150"/>
      <c r="L147" s="154"/>
      <c r="M147" s="155"/>
      <c r="N147" s="156"/>
      <c r="O147" s="156"/>
      <c r="P147" s="156"/>
      <c r="Q147" s="156"/>
      <c r="R147" s="156"/>
      <c r="S147" s="156"/>
      <c r="T147" s="157"/>
      <c r="AT147" s="158" t="s">
        <v>92</v>
      </c>
      <c r="AU147" s="158" t="s">
        <v>42</v>
      </c>
      <c r="AV147" s="10" t="s">
        <v>40</v>
      </c>
      <c r="AW147" s="10" t="s">
        <v>18</v>
      </c>
      <c r="AX147" s="10" t="s">
        <v>39</v>
      </c>
      <c r="AY147" s="158" t="s">
        <v>82</v>
      </c>
    </row>
    <row r="148" spans="1:65" s="8" customFormat="1" x14ac:dyDescent="0.2">
      <c r="B148" s="126"/>
      <c r="C148" s="127"/>
      <c r="D148" s="128" t="s">
        <v>92</v>
      </c>
      <c r="E148" s="129" t="s">
        <v>6</v>
      </c>
      <c r="F148" s="130" t="s">
        <v>807</v>
      </c>
      <c r="G148" s="127"/>
      <c r="H148" s="131">
        <v>14.44</v>
      </c>
      <c r="I148" s="132"/>
      <c r="J148" s="127"/>
      <c r="K148" s="127"/>
      <c r="L148" s="133"/>
      <c r="M148" s="134"/>
      <c r="N148" s="135"/>
      <c r="O148" s="135"/>
      <c r="P148" s="135"/>
      <c r="Q148" s="135"/>
      <c r="R148" s="135"/>
      <c r="S148" s="135"/>
      <c r="T148" s="136"/>
      <c r="AT148" s="137" t="s">
        <v>92</v>
      </c>
      <c r="AU148" s="137" t="s">
        <v>42</v>
      </c>
      <c r="AV148" s="8" t="s">
        <v>42</v>
      </c>
      <c r="AW148" s="8" t="s">
        <v>18</v>
      </c>
      <c r="AX148" s="8" t="s">
        <v>39</v>
      </c>
      <c r="AY148" s="137" t="s">
        <v>82</v>
      </c>
    </row>
    <row r="149" spans="1:65" s="8" customFormat="1" x14ac:dyDescent="0.2">
      <c r="B149" s="126"/>
      <c r="C149" s="127"/>
      <c r="D149" s="128" t="s">
        <v>92</v>
      </c>
      <c r="E149" s="129" t="s">
        <v>6</v>
      </c>
      <c r="F149" s="130" t="s">
        <v>808</v>
      </c>
      <c r="G149" s="127"/>
      <c r="H149" s="131">
        <v>0.94</v>
      </c>
      <c r="I149" s="132"/>
      <c r="J149" s="127"/>
      <c r="K149" s="127"/>
      <c r="L149" s="133"/>
      <c r="M149" s="134"/>
      <c r="N149" s="135"/>
      <c r="O149" s="135"/>
      <c r="P149" s="135"/>
      <c r="Q149" s="135"/>
      <c r="R149" s="135"/>
      <c r="S149" s="135"/>
      <c r="T149" s="136"/>
      <c r="AT149" s="137" t="s">
        <v>92</v>
      </c>
      <c r="AU149" s="137" t="s">
        <v>42</v>
      </c>
      <c r="AV149" s="8" t="s">
        <v>42</v>
      </c>
      <c r="AW149" s="8" t="s">
        <v>18</v>
      </c>
      <c r="AX149" s="8" t="s">
        <v>39</v>
      </c>
      <c r="AY149" s="137" t="s">
        <v>82</v>
      </c>
    </row>
    <row r="150" spans="1:65" s="9" customFormat="1" x14ac:dyDescent="0.2">
      <c r="B150" s="138"/>
      <c r="C150" s="139"/>
      <c r="D150" s="128" t="s">
        <v>92</v>
      </c>
      <c r="E150" s="140" t="s">
        <v>6</v>
      </c>
      <c r="F150" s="141" t="s">
        <v>94</v>
      </c>
      <c r="G150" s="139"/>
      <c r="H150" s="142">
        <v>15.38</v>
      </c>
      <c r="I150" s="143"/>
      <c r="J150" s="139"/>
      <c r="K150" s="139"/>
      <c r="L150" s="144"/>
      <c r="M150" s="145"/>
      <c r="N150" s="146"/>
      <c r="O150" s="146"/>
      <c r="P150" s="146"/>
      <c r="Q150" s="146"/>
      <c r="R150" s="146"/>
      <c r="S150" s="146"/>
      <c r="T150" s="147"/>
      <c r="AT150" s="148" t="s">
        <v>92</v>
      </c>
      <c r="AU150" s="148" t="s">
        <v>42</v>
      </c>
      <c r="AV150" s="9" t="s">
        <v>46</v>
      </c>
      <c r="AW150" s="9" t="s">
        <v>18</v>
      </c>
      <c r="AX150" s="9" t="s">
        <v>40</v>
      </c>
      <c r="AY150" s="148" t="s">
        <v>82</v>
      </c>
    </row>
    <row r="151" spans="1:65" s="2" customFormat="1" ht="49.15" customHeight="1" x14ac:dyDescent="0.2">
      <c r="A151" s="18"/>
      <c r="B151" s="19"/>
      <c r="C151" s="108" t="s">
        <v>2</v>
      </c>
      <c r="D151" s="108" t="s">
        <v>84</v>
      </c>
      <c r="E151" s="109" t="s">
        <v>809</v>
      </c>
      <c r="F151" s="110" t="s">
        <v>810</v>
      </c>
      <c r="G151" s="111" t="s">
        <v>97</v>
      </c>
      <c r="H151" s="112">
        <v>15.38</v>
      </c>
      <c r="I151" s="113"/>
      <c r="J151" s="114">
        <f>ROUND(I151*H151,2)</f>
        <v>0</v>
      </c>
      <c r="K151" s="110" t="s">
        <v>88</v>
      </c>
      <c r="L151" s="21"/>
      <c r="M151" s="115" t="s">
        <v>6</v>
      </c>
      <c r="N151" s="116" t="s">
        <v>26</v>
      </c>
      <c r="O151" s="27"/>
      <c r="P151" s="117">
        <f>O151*H151</f>
        <v>0</v>
      </c>
      <c r="Q151" s="117">
        <v>0</v>
      </c>
      <c r="R151" s="117">
        <f>Q151*H151</f>
        <v>0</v>
      </c>
      <c r="S151" s="117">
        <v>0</v>
      </c>
      <c r="T151" s="118">
        <f>S151*H151</f>
        <v>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R151" s="119" t="s">
        <v>46</v>
      </c>
      <c r="AT151" s="119" t="s">
        <v>84</v>
      </c>
      <c r="AU151" s="119" t="s">
        <v>42</v>
      </c>
      <c r="AY151" s="11" t="s">
        <v>82</v>
      </c>
      <c r="BE151" s="120">
        <f>IF(N151="základní",J151,0)</f>
        <v>0</v>
      </c>
      <c r="BF151" s="120">
        <f>IF(N151="snížená",J151,0)</f>
        <v>0</v>
      </c>
      <c r="BG151" s="120">
        <f>IF(N151="zákl. přenesená",J151,0)</f>
        <v>0</v>
      </c>
      <c r="BH151" s="120">
        <f>IF(N151="sníž. přenesená",J151,0)</f>
        <v>0</v>
      </c>
      <c r="BI151" s="120">
        <f>IF(N151="nulová",J151,0)</f>
        <v>0</v>
      </c>
      <c r="BJ151" s="11" t="s">
        <v>40</v>
      </c>
      <c r="BK151" s="120">
        <f>ROUND(I151*H151,2)</f>
        <v>0</v>
      </c>
      <c r="BL151" s="11" t="s">
        <v>46</v>
      </c>
      <c r="BM151" s="119" t="s">
        <v>811</v>
      </c>
    </row>
    <row r="152" spans="1:65" s="2" customFormat="1" x14ac:dyDescent="0.2">
      <c r="A152" s="18"/>
      <c r="B152" s="19"/>
      <c r="C152" s="20"/>
      <c r="D152" s="121" t="s">
        <v>90</v>
      </c>
      <c r="E152" s="20"/>
      <c r="F152" s="122" t="s">
        <v>812</v>
      </c>
      <c r="G152" s="20"/>
      <c r="H152" s="20"/>
      <c r="I152" s="123"/>
      <c r="J152" s="20"/>
      <c r="K152" s="20"/>
      <c r="L152" s="21"/>
      <c r="M152" s="124"/>
      <c r="N152" s="125"/>
      <c r="O152" s="27"/>
      <c r="P152" s="27"/>
      <c r="Q152" s="27"/>
      <c r="R152" s="27"/>
      <c r="S152" s="27"/>
      <c r="T152" s="2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T152" s="11" t="s">
        <v>90</v>
      </c>
      <c r="AU152" s="11" t="s">
        <v>42</v>
      </c>
    </row>
    <row r="153" spans="1:65" s="7" customFormat="1" ht="22.9" customHeight="1" x14ac:dyDescent="0.2">
      <c r="B153" s="92"/>
      <c r="C153" s="93"/>
      <c r="D153" s="94" t="s">
        <v>38</v>
      </c>
      <c r="E153" s="106" t="s">
        <v>143</v>
      </c>
      <c r="F153" s="106" t="s">
        <v>211</v>
      </c>
      <c r="G153" s="93"/>
      <c r="H153" s="93"/>
      <c r="I153" s="96"/>
      <c r="J153" s="107">
        <f>BK153</f>
        <v>0</v>
      </c>
      <c r="K153" s="93"/>
      <c r="L153" s="98"/>
      <c r="M153" s="99"/>
      <c r="N153" s="100"/>
      <c r="O153" s="100"/>
      <c r="P153" s="101">
        <f>SUM(P154:P167)</f>
        <v>0</v>
      </c>
      <c r="Q153" s="100"/>
      <c r="R153" s="101">
        <f>SUM(R154:R167)</f>
        <v>0.47760900000000001</v>
      </c>
      <c r="S153" s="100"/>
      <c r="T153" s="102">
        <f>SUM(T154:T167)</f>
        <v>105.92349999999999</v>
      </c>
      <c r="AR153" s="103" t="s">
        <v>40</v>
      </c>
      <c r="AT153" s="104" t="s">
        <v>38</v>
      </c>
      <c r="AU153" s="104" t="s">
        <v>40</v>
      </c>
      <c r="AY153" s="103" t="s">
        <v>82</v>
      </c>
      <c r="BK153" s="105">
        <f>SUM(BK154:BK167)</f>
        <v>0</v>
      </c>
    </row>
    <row r="154" spans="1:65" s="2" customFormat="1" ht="16.5" customHeight="1" x14ac:dyDescent="0.2">
      <c r="A154" s="18"/>
      <c r="B154" s="19"/>
      <c r="C154" s="108" t="s">
        <v>181</v>
      </c>
      <c r="D154" s="108" t="s">
        <v>84</v>
      </c>
      <c r="E154" s="109" t="s">
        <v>813</v>
      </c>
      <c r="F154" s="110" t="s">
        <v>814</v>
      </c>
      <c r="G154" s="111" t="s">
        <v>87</v>
      </c>
      <c r="H154" s="112">
        <v>38.561</v>
      </c>
      <c r="I154" s="113"/>
      <c r="J154" s="114">
        <f>ROUND(I154*H154,2)</f>
        <v>0</v>
      </c>
      <c r="K154" s="110" t="s">
        <v>88</v>
      </c>
      <c r="L154" s="21"/>
      <c r="M154" s="115" t="s">
        <v>6</v>
      </c>
      <c r="N154" s="116" t="s">
        <v>26</v>
      </c>
      <c r="O154" s="27"/>
      <c r="P154" s="117">
        <f>O154*H154</f>
        <v>0</v>
      </c>
      <c r="Q154" s="117">
        <v>0</v>
      </c>
      <c r="R154" s="117">
        <f>Q154*H154</f>
        <v>0</v>
      </c>
      <c r="S154" s="117">
        <v>2.4</v>
      </c>
      <c r="T154" s="118">
        <f>S154*H154</f>
        <v>92.546399999999991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119" t="s">
        <v>46</v>
      </c>
      <c r="AT154" s="119" t="s">
        <v>84</v>
      </c>
      <c r="AU154" s="119" t="s">
        <v>42</v>
      </c>
      <c r="AY154" s="11" t="s">
        <v>82</v>
      </c>
      <c r="BE154" s="120">
        <f>IF(N154="základní",J154,0)</f>
        <v>0</v>
      </c>
      <c r="BF154" s="120">
        <f>IF(N154="snížená",J154,0)</f>
        <v>0</v>
      </c>
      <c r="BG154" s="120">
        <f>IF(N154="zákl. přenesená",J154,0)</f>
        <v>0</v>
      </c>
      <c r="BH154" s="120">
        <f>IF(N154="sníž. přenesená",J154,0)</f>
        <v>0</v>
      </c>
      <c r="BI154" s="120">
        <f>IF(N154="nulová",J154,0)</f>
        <v>0</v>
      </c>
      <c r="BJ154" s="11" t="s">
        <v>40</v>
      </c>
      <c r="BK154" s="120">
        <f>ROUND(I154*H154,2)</f>
        <v>0</v>
      </c>
      <c r="BL154" s="11" t="s">
        <v>46</v>
      </c>
      <c r="BM154" s="119" t="s">
        <v>815</v>
      </c>
    </row>
    <row r="155" spans="1:65" s="2" customFormat="1" x14ac:dyDescent="0.2">
      <c r="A155" s="18"/>
      <c r="B155" s="19"/>
      <c r="C155" s="20"/>
      <c r="D155" s="121" t="s">
        <v>90</v>
      </c>
      <c r="E155" s="20"/>
      <c r="F155" s="122" t="s">
        <v>816</v>
      </c>
      <c r="G155" s="20"/>
      <c r="H155" s="20"/>
      <c r="I155" s="123"/>
      <c r="J155" s="20"/>
      <c r="K155" s="20"/>
      <c r="L155" s="21"/>
      <c r="M155" s="124"/>
      <c r="N155" s="125"/>
      <c r="O155" s="27"/>
      <c r="P155" s="27"/>
      <c r="Q155" s="27"/>
      <c r="R155" s="27"/>
      <c r="S155" s="27"/>
      <c r="T155" s="2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T155" s="11" t="s">
        <v>90</v>
      </c>
      <c r="AU155" s="11" t="s">
        <v>42</v>
      </c>
    </row>
    <row r="156" spans="1:65" s="10" customFormat="1" x14ac:dyDescent="0.2">
      <c r="B156" s="149"/>
      <c r="C156" s="150"/>
      <c r="D156" s="128" t="s">
        <v>92</v>
      </c>
      <c r="E156" s="151" t="s">
        <v>6</v>
      </c>
      <c r="F156" s="152" t="s">
        <v>817</v>
      </c>
      <c r="G156" s="150"/>
      <c r="H156" s="151" t="s">
        <v>6</v>
      </c>
      <c r="I156" s="153"/>
      <c r="J156" s="150"/>
      <c r="K156" s="150"/>
      <c r="L156" s="154"/>
      <c r="M156" s="155"/>
      <c r="N156" s="156"/>
      <c r="O156" s="156"/>
      <c r="P156" s="156"/>
      <c r="Q156" s="156"/>
      <c r="R156" s="156"/>
      <c r="S156" s="156"/>
      <c r="T156" s="157"/>
      <c r="AT156" s="158" t="s">
        <v>92</v>
      </c>
      <c r="AU156" s="158" t="s">
        <v>42</v>
      </c>
      <c r="AV156" s="10" t="s">
        <v>40</v>
      </c>
      <c r="AW156" s="10" t="s">
        <v>18</v>
      </c>
      <c r="AX156" s="10" t="s">
        <v>39</v>
      </c>
      <c r="AY156" s="158" t="s">
        <v>82</v>
      </c>
    </row>
    <row r="157" spans="1:65" s="8" customFormat="1" x14ac:dyDescent="0.2">
      <c r="B157" s="126"/>
      <c r="C157" s="127"/>
      <c r="D157" s="128" t="s">
        <v>92</v>
      </c>
      <c r="E157" s="129" t="s">
        <v>6</v>
      </c>
      <c r="F157" s="130" t="s">
        <v>818</v>
      </c>
      <c r="G157" s="127"/>
      <c r="H157" s="131">
        <v>38.561</v>
      </c>
      <c r="I157" s="132"/>
      <c r="J157" s="127"/>
      <c r="K157" s="127"/>
      <c r="L157" s="133"/>
      <c r="M157" s="134"/>
      <c r="N157" s="135"/>
      <c r="O157" s="135"/>
      <c r="P157" s="135"/>
      <c r="Q157" s="135"/>
      <c r="R157" s="135"/>
      <c r="S157" s="135"/>
      <c r="T157" s="136"/>
      <c r="AT157" s="137" t="s">
        <v>92</v>
      </c>
      <c r="AU157" s="137" t="s">
        <v>42</v>
      </c>
      <c r="AV157" s="8" t="s">
        <v>42</v>
      </c>
      <c r="AW157" s="8" t="s">
        <v>18</v>
      </c>
      <c r="AX157" s="8" t="s">
        <v>39</v>
      </c>
      <c r="AY157" s="137" t="s">
        <v>82</v>
      </c>
    </row>
    <row r="158" spans="1:65" s="9" customFormat="1" x14ac:dyDescent="0.2">
      <c r="B158" s="138"/>
      <c r="C158" s="139"/>
      <c r="D158" s="128" t="s">
        <v>92</v>
      </c>
      <c r="E158" s="140" t="s">
        <v>6</v>
      </c>
      <c r="F158" s="141" t="s">
        <v>94</v>
      </c>
      <c r="G158" s="139"/>
      <c r="H158" s="142">
        <v>38.561</v>
      </c>
      <c r="I158" s="143"/>
      <c r="J158" s="139"/>
      <c r="K158" s="139"/>
      <c r="L158" s="144"/>
      <c r="M158" s="145"/>
      <c r="N158" s="146"/>
      <c r="O158" s="146"/>
      <c r="P158" s="146"/>
      <c r="Q158" s="146"/>
      <c r="R158" s="146"/>
      <c r="S158" s="146"/>
      <c r="T158" s="147"/>
      <c r="AT158" s="148" t="s">
        <v>92</v>
      </c>
      <c r="AU158" s="148" t="s">
        <v>42</v>
      </c>
      <c r="AV158" s="9" t="s">
        <v>46</v>
      </c>
      <c r="AW158" s="9" t="s">
        <v>18</v>
      </c>
      <c r="AX158" s="9" t="s">
        <v>40</v>
      </c>
      <c r="AY158" s="148" t="s">
        <v>82</v>
      </c>
    </row>
    <row r="159" spans="1:65" s="2" customFormat="1" ht="24.2" customHeight="1" x14ac:dyDescent="0.2">
      <c r="A159" s="18"/>
      <c r="B159" s="19"/>
      <c r="C159" s="108" t="s">
        <v>186</v>
      </c>
      <c r="D159" s="108" t="s">
        <v>84</v>
      </c>
      <c r="E159" s="109" t="s">
        <v>819</v>
      </c>
      <c r="F159" s="110" t="s">
        <v>820</v>
      </c>
      <c r="G159" s="111" t="s">
        <v>97</v>
      </c>
      <c r="H159" s="112">
        <v>27.103999999999999</v>
      </c>
      <c r="I159" s="113"/>
      <c r="J159" s="114">
        <f>ROUND(I159*H159,2)</f>
        <v>0</v>
      </c>
      <c r="K159" s="110" t="s">
        <v>88</v>
      </c>
      <c r="L159" s="21"/>
      <c r="M159" s="115" t="s">
        <v>6</v>
      </c>
      <c r="N159" s="116" t="s">
        <v>26</v>
      </c>
      <c r="O159" s="27"/>
      <c r="P159" s="117">
        <f>O159*H159</f>
        <v>0</v>
      </c>
      <c r="Q159" s="117">
        <v>0</v>
      </c>
      <c r="R159" s="117">
        <f>Q159*H159</f>
        <v>0</v>
      </c>
      <c r="S159" s="117">
        <v>0.25</v>
      </c>
      <c r="T159" s="118">
        <f>S159*H159</f>
        <v>6.7759999999999998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119" t="s">
        <v>46</v>
      </c>
      <c r="AT159" s="119" t="s">
        <v>84</v>
      </c>
      <c r="AU159" s="119" t="s">
        <v>42</v>
      </c>
      <c r="AY159" s="11" t="s">
        <v>82</v>
      </c>
      <c r="BE159" s="120">
        <f>IF(N159="základní",J159,0)</f>
        <v>0</v>
      </c>
      <c r="BF159" s="120">
        <f>IF(N159="snížená",J159,0)</f>
        <v>0</v>
      </c>
      <c r="BG159" s="120">
        <f>IF(N159="zákl. přenesená",J159,0)</f>
        <v>0</v>
      </c>
      <c r="BH159" s="120">
        <f>IF(N159="sníž. přenesená",J159,0)</f>
        <v>0</v>
      </c>
      <c r="BI159" s="120">
        <f>IF(N159="nulová",J159,0)</f>
        <v>0</v>
      </c>
      <c r="BJ159" s="11" t="s">
        <v>40</v>
      </c>
      <c r="BK159" s="120">
        <f>ROUND(I159*H159,2)</f>
        <v>0</v>
      </c>
      <c r="BL159" s="11" t="s">
        <v>46</v>
      </c>
      <c r="BM159" s="119" t="s">
        <v>821</v>
      </c>
    </row>
    <row r="160" spans="1:65" s="2" customFormat="1" x14ac:dyDescent="0.2">
      <c r="A160" s="18"/>
      <c r="B160" s="19"/>
      <c r="C160" s="20"/>
      <c r="D160" s="121" t="s">
        <v>90</v>
      </c>
      <c r="E160" s="20"/>
      <c r="F160" s="122" t="s">
        <v>822</v>
      </c>
      <c r="G160" s="20"/>
      <c r="H160" s="20"/>
      <c r="I160" s="123"/>
      <c r="J160" s="20"/>
      <c r="K160" s="20"/>
      <c r="L160" s="21"/>
      <c r="M160" s="124"/>
      <c r="N160" s="125"/>
      <c r="O160" s="27"/>
      <c r="P160" s="27"/>
      <c r="Q160" s="27"/>
      <c r="R160" s="27"/>
      <c r="S160" s="27"/>
      <c r="T160" s="2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T160" s="11" t="s">
        <v>90</v>
      </c>
      <c r="AU160" s="11" t="s">
        <v>42</v>
      </c>
    </row>
    <row r="161" spans="1:65" s="10" customFormat="1" ht="22.5" x14ac:dyDescent="0.2">
      <c r="B161" s="149"/>
      <c r="C161" s="150"/>
      <c r="D161" s="128" t="s">
        <v>92</v>
      </c>
      <c r="E161" s="151" t="s">
        <v>6</v>
      </c>
      <c r="F161" s="152" t="s">
        <v>823</v>
      </c>
      <c r="G161" s="150"/>
      <c r="H161" s="151" t="s">
        <v>6</v>
      </c>
      <c r="I161" s="153"/>
      <c r="J161" s="150"/>
      <c r="K161" s="150"/>
      <c r="L161" s="154"/>
      <c r="M161" s="155"/>
      <c r="N161" s="156"/>
      <c r="O161" s="156"/>
      <c r="P161" s="156"/>
      <c r="Q161" s="156"/>
      <c r="R161" s="156"/>
      <c r="S161" s="156"/>
      <c r="T161" s="157"/>
      <c r="AT161" s="158" t="s">
        <v>92</v>
      </c>
      <c r="AU161" s="158" t="s">
        <v>42</v>
      </c>
      <c r="AV161" s="10" t="s">
        <v>40</v>
      </c>
      <c r="AW161" s="10" t="s">
        <v>18</v>
      </c>
      <c r="AX161" s="10" t="s">
        <v>39</v>
      </c>
      <c r="AY161" s="158" t="s">
        <v>82</v>
      </c>
    </row>
    <row r="162" spans="1:65" s="8" customFormat="1" x14ac:dyDescent="0.2">
      <c r="B162" s="126"/>
      <c r="C162" s="127"/>
      <c r="D162" s="128" t="s">
        <v>92</v>
      </c>
      <c r="E162" s="129" t="s">
        <v>6</v>
      </c>
      <c r="F162" s="130" t="s">
        <v>824</v>
      </c>
      <c r="G162" s="127"/>
      <c r="H162" s="131">
        <v>27.103999999999999</v>
      </c>
      <c r="I162" s="132"/>
      <c r="J162" s="127"/>
      <c r="K162" s="127"/>
      <c r="L162" s="133"/>
      <c r="M162" s="134"/>
      <c r="N162" s="135"/>
      <c r="O162" s="135"/>
      <c r="P162" s="135"/>
      <c r="Q162" s="135"/>
      <c r="R162" s="135"/>
      <c r="S162" s="135"/>
      <c r="T162" s="136"/>
      <c r="AT162" s="137" t="s">
        <v>92</v>
      </c>
      <c r="AU162" s="137" t="s">
        <v>42</v>
      </c>
      <c r="AV162" s="8" t="s">
        <v>42</v>
      </c>
      <c r="AW162" s="8" t="s">
        <v>18</v>
      </c>
      <c r="AX162" s="8" t="s">
        <v>39</v>
      </c>
      <c r="AY162" s="137" t="s">
        <v>82</v>
      </c>
    </row>
    <row r="163" spans="1:65" s="9" customFormat="1" x14ac:dyDescent="0.2">
      <c r="B163" s="138"/>
      <c r="C163" s="139"/>
      <c r="D163" s="128" t="s">
        <v>92</v>
      </c>
      <c r="E163" s="140" t="s">
        <v>6</v>
      </c>
      <c r="F163" s="141" t="s">
        <v>94</v>
      </c>
      <c r="G163" s="139"/>
      <c r="H163" s="142">
        <v>27.103999999999999</v>
      </c>
      <c r="I163" s="143"/>
      <c r="J163" s="139"/>
      <c r="K163" s="139"/>
      <c r="L163" s="144"/>
      <c r="M163" s="145"/>
      <c r="N163" s="146"/>
      <c r="O163" s="146"/>
      <c r="P163" s="146"/>
      <c r="Q163" s="146"/>
      <c r="R163" s="146"/>
      <c r="S163" s="146"/>
      <c r="T163" s="147"/>
      <c r="AT163" s="148" t="s">
        <v>92</v>
      </c>
      <c r="AU163" s="148" t="s">
        <v>42</v>
      </c>
      <c r="AV163" s="9" t="s">
        <v>46</v>
      </c>
      <c r="AW163" s="9" t="s">
        <v>18</v>
      </c>
      <c r="AX163" s="9" t="s">
        <v>40</v>
      </c>
      <c r="AY163" s="148" t="s">
        <v>82</v>
      </c>
    </row>
    <row r="164" spans="1:65" s="2" customFormat="1" ht="44.25" customHeight="1" x14ac:dyDescent="0.2">
      <c r="A164" s="18"/>
      <c r="B164" s="19"/>
      <c r="C164" s="108" t="s">
        <v>193</v>
      </c>
      <c r="D164" s="108" t="s">
        <v>84</v>
      </c>
      <c r="E164" s="109" t="s">
        <v>825</v>
      </c>
      <c r="F164" s="110" t="s">
        <v>826</v>
      </c>
      <c r="G164" s="111" t="s">
        <v>152</v>
      </c>
      <c r="H164" s="112">
        <v>388.3</v>
      </c>
      <c r="I164" s="113"/>
      <c r="J164" s="114">
        <f>ROUND(I164*H164,2)</f>
        <v>0</v>
      </c>
      <c r="K164" s="110" t="s">
        <v>88</v>
      </c>
      <c r="L164" s="21"/>
      <c r="M164" s="115" t="s">
        <v>6</v>
      </c>
      <c r="N164" s="116" t="s">
        <v>26</v>
      </c>
      <c r="O164" s="27"/>
      <c r="P164" s="117">
        <f>O164*H164</f>
        <v>0</v>
      </c>
      <c r="Q164" s="117">
        <v>1.23E-3</v>
      </c>
      <c r="R164" s="117">
        <f>Q164*H164</f>
        <v>0.47760900000000001</v>
      </c>
      <c r="S164" s="117">
        <v>1.7000000000000001E-2</v>
      </c>
      <c r="T164" s="118">
        <f>S164*H164</f>
        <v>6.6011000000000006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R164" s="119" t="s">
        <v>46</v>
      </c>
      <c r="AT164" s="119" t="s">
        <v>84</v>
      </c>
      <c r="AU164" s="119" t="s">
        <v>42</v>
      </c>
      <c r="AY164" s="11" t="s">
        <v>82</v>
      </c>
      <c r="BE164" s="120">
        <f>IF(N164="základní",J164,0)</f>
        <v>0</v>
      </c>
      <c r="BF164" s="120">
        <f>IF(N164="snížená",J164,0)</f>
        <v>0</v>
      </c>
      <c r="BG164" s="120">
        <f>IF(N164="zákl. přenesená",J164,0)</f>
        <v>0</v>
      </c>
      <c r="BH164" s="120">
        <f>IF(N164="sníž. přenesená",J164,0)</f>
        <v>0</v>
      </c>
      <c r="BI164" s="120">
        <f>IF(N164="nulová",J164,0)</f>
        <v>0</v>
      </c>
      <c r="BJ164" s="11" t="s">
        <v>40</v>
      </c>
      <c r="BK164" s="120">
        <f>ROUND(I164*H164,2)</f>
        <v>0</v>
      </c>
      <c r="BL164" s="11" t="s">
        <v>46</v>
      </c>
      <c r="BM164" s="119" t="s">
        <v>827</v>
      </c>
    </row>
    <row r="165" spans="1:65" s="2" customFormat="1" x14ac:dyDescent="0.2">
      <c r="A165" s="18"/>
      <c r="B165" s="19"/>
      <c r="C165" s="20"/>
      <c r="D165" s="121" t="s">
        <v>90</v>
      </c>
      <c r="E165" s="20"/>
      <c r="F165" s="122" t="s">
        <v>828</v>
      </c>
      <c r="G165" s="20"/>
      <c r="H165" s="20"/>
      <c r="I165" s="123"/>
      <c r="J165" s="20"/>
      <c r="K165" s="20"/>
      <c r="L165" s="21"/>
      <c r="M165" s="124"/>
      <c r="N165" s="125"/>
      <c r="O165" s="27"/>
      <c r="P165" s="27"/>
      <c r="Q165" s="27"/>
      <c r="R165" s="27"/>
      <c r="S165" s="27"/>
      <c r="T165" s="2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T165" s="11" t="s">
        <v>90</v>
      </c>
      <c r="AU165" s="11" t="s">
        <v>42</v>
      </c>
    </row>
    <row r="166" spans="1:65" s="8" customFormat="1" x14ac:dyDescent="0.2">
      <c r="B166" s="126"/>
      <c r="C166" s="127"/>
      <c r="D166" s="128" t="s">
        <v>92</v>
      </c>
      <c r="E166" s="129" t="s">
        <v>6</v>
      </c>
      <c r="F166" s="130" t="s">
        <v>829</v>
      </c>
      <c r="G166" s="127"/>
      <c r="H166" s="131">
        <v>388.3</v>
      </c>
      <c r="I166" s="132"/>
      <c r="J166" s="127"/>
      <c r="K166" s="127"/>
      <c r="L166" s="133"/>
      <c r="M166" s="134"/>
      <c r="N166" s="135"/>
      <c r="O166" s="135"/>
      <c r="P166" s="135"/>
      <c r="Q166" s="135"/>
      <c r="R166" s="135"/>
      <c r="S166" s="135"/>
      <c r="T166" s="136"/>
      <c r="AT166" s="137" t="s">
        <v>92</v>
      </c>
      <c r="AU166" s="137" t="s">
        <v>42</v>
      </c>
      <c r="AV166" s="8" t="s">
        <v>42</v>
      </c>
      <c r="AW166" s="8" t="s">
        <v>18</v>
      </c>
      <c r="AX166" s="8" t="s">
        <v>39</v>
      </c>
      <c r="AY166" s="137" t="s">
        <v>82</v>
      </c>
    </row>
    <row r="167" spans="1:65" s="9" customFormat="1" x14ac:dyDescent="0.2">
      <c r="B167" s="138"/>
      <c r="C167" s="139"/>
      <c r="D167" s="128" t="s">
        <v>92</v>
      </c>
      <c r="E167" s="140" t="s">
        <v>6</v>
      </c>
      <c r="F167" s="141" t="s">
        <v>94</v>
      </c>
      <c r="G167" s="139"/>
      <c r="H167" s="142">
        <v>388.3</v>
      </c>
      <c r="I167" s="143"/>
      <c r="J167" s="139"/>
      <c r="K167" s="139"/>
      <c r="L167" s="144"/>
      <c r="M167" s="145"/>
      <c r="N167" s="146"/>
      <c r="O167" s="146"/>
      <c r="P167" s="146"/>
      <c r="Q167" s="146"/>
      <c r="R167" s="146"/>
      <c r="S167" s="146"/>
      <c r="T167" s="147"/>
      <c r="AT167" s="148" t="s">
        <v>92</v>
      </c>
      <c r="AU167" s="148" t="s">
        <v>42</v>
      </c>
      <c r="AV167" s="9" t="s">
        <v>46</v>
      </c>
      <c r="AW167" s="9" t="s">
        <v>18</v>
      </c>
      <c r="AX167" s="9" t="s">
        <v>40</v>
      </c>
      <c r="AY167" s="148" t="s">
        <v>82</v>
      </c>
    </row>
    <row r="168" spans="1:65" s="7" customFormat="1" ht="22.9" customHeight="1" x14ac:dyDescent="0.2">
      <c r="B168" s="92"/>
      <c r="C168" s="93"/>
      <c r="D168" s="94" t="s">
        <v>38</v>
      </c>
      <c r="E168" s="106" t="s">
        <v>307</v>
      </c>
      <c r="F168" s="106" t="s">
        <v>308</v>
      </c>
      <c r="G168" s="93"/>
      <c r="H168" s="93"/>
      <c r="I168" s="96"/>
      <c r="J168" s="107">
        <f>BK168</f>
        <v>0</v>
      </c>
      <c r="K168" s="93"/>
      <c r="L168" s="98"/>
      <c r="M168" s="99"/>
      <c r="N168" s="100"/>
      <c r="O168" s="100"/>
      <c r="P168" s="101">
        <f>SUM(P169:P184)</f>
        <v>0</v>
      </c>
      <c r="Q168" s="100"/>
      <c r="R168" s="101">
        <f>SUM(R169:R184)</f>
        <v>0</v>
      </c>
      <c r="S168" s="100"/>
      <c r="T168" s="102">
        <f>SUM(T169:T184)</f>
        <v>0</v>
      </c>
      <c r="AR168" s="103" t="s">
        <v>40</v>
      </c>
      <c r="AT168" s="104" t="s">
        <v>38</v>
      </c>
      <c r="AU168" s="104" t="s">
        <v>40</v>
      </c>
      <c r="AY168" s="103" t="s">
        <v>82</v>
      </c>
      <c r="BK168" s="105">
        <f>SUM(BK169:BK184)</f>
        <v>0</v>
      </c>
    </row>
    <row r="169" spans="1:65" s="2" customFormat="1" ht="16.5" customHeight="1" x14ac:dyDescent="0.2">
      <c r="A169" s="18"/>
      <c r="B169" s="19"/>
      <c r="C169" s="108" t="s">
        <v>200</v>
      </c>
      <c r="D169" s="108" t="s">
        <v>84</v>
      </c>
      <c r="E169" s="109" t="s">
        <v>310</v>
      </c>
      <c r="F169" s="110" t="s">
        <v>311</v>
      </c>
      <c r="G169" s="111" t="s">
        <v>6</v>
      </c>
      <c r="H169" s="112">
        <v>0</v>
      </c>
      <c r="I169" s="113"/>
      <c r="J169" s="114">
        <f>ROUND(I169*H169,2)</f>
        <v>0</v>
      </c>
      <c r="K169" s="110" t="s">
        <v>6</v>
      </c>
      <c r="L169" s="21"/>
      <c r="M169" s="115" t="s">
        <v>6</v>
      </c>
      <c r="N169" s="116" t="s">
        <v>26</v>
      </c>
      <c r="O169" s="27"/>
      <c r="P169" s="117">
        <f>O169*H169</f>
        <v>0</v>
      </c>
      <c r="Q169" s="117">
        <v>0</v>
      </c>
      <c r="R169" s="117">
        <f>Q169*H169</f>
        <v>0</v>
      </c>
      <c r="S169" s="117">
        <v>0</v>
      </c>
      <c r="T169" s="118">
        <f>S169*H169</f>
        <v>0</v>
      </c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R169" s="119" t="s">
        <v>46</v>
      </c>
      <c r="AT169" s="119" t="s">
        <v>84</v>
      </c>
      <c r="AU169" s="119" t="s">
        <v>42</v>
      </c>
      <c r="AY169" s="11" t="s">
        <v>82</v>
      </c>
      <c r="BE169" s="120">
        <f>IF(N169="základní",J169,0)</f>
        <v>0</v>
      </c>
      <c r="BF169" s="120">
        <f>IF(N169="snížená",J169,0)</f>
        <v>0</v>
      </c>
      <c r="BG169" s="120">
        <f>IF(N169="zákl. přenesená",J169,0)</f>
        <v>0</v>
      </c>
      <c r="BH169" s="120">
        <f>IF(N169="sníž. přenesená",J169,0)</f>
        <v>0</v>
      </c>
      <c r="BI169" s="120">
        <f>IF(N169="nulová",J169,0)</f>
        <v>0</v>
      </c>
      <c r="BJ169" s="11" t="s">
        <v>40</v>
      </c>
      <c r="BK169" s="120">
        <f>ROUND(I169*H169,2)</f>
        <v>0</v>
      </c>
      <c r="BL169" s="11" t="s">
        <v>46</v>
      </c>
      <c r="BM169" s="119" t="s">
        <v>830</v>
      </c>
    </row>
    <row r="170" spans="1:65" s="2" customFormat="1" ht="39" x14ac:dyDescent="0.2">
      <c r="A170" s="18"/>
      <c r="B170" s="19"/>
      <c r="C170" s="20"/>
      <c r="D170" s="128" t="s">
        <v>313</v>
      </c>
      <c r="E170" s="20"/>
      <c r="F170" s="169" t="s">
        <v>314</v>
      </c>
      <c r="G170" s="20"/>
      <c r="H170" s="20"/>
      <c r="I170" s="123"/>
      <c r="J170" s="20"/>
      <c r="K170" s="20"/>
      <c r="L170" s="21"/>
      <c r="M170" s="124"/>
      <c r="N170" s="125"/>
      <c r="O170" s="27"/>
      <c r="P170" s="27"/>
      <c r="Q170" s="27"/>
      <c r="R170" s="27"/>
      <c r="S170" s="27"/>
      <c r="T170" s="2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T170" s="11" t="s">
        <v>313</v>
      </c>
      <c r="AU170" s="11" t="s">
        <v>42</v>
      </c>
    </row>
    <row r="171" spans="1:65" s="2" customFormat="1" ht="33" customHeight="1" x14ac:dyDescent="0.2">
      <c r="A171" s="18"/>
      <c r="B171" s="19"/>
      <c r="C171" s="108" t="s">
        <v>131</v>
      </c>
      <c r="D171" s="108" t="s">
        <v>84</v>
      </c>
      <c r="E171" s="109" t="s">
        <v>322</v>
      </c>
      <c r="F171" s="110" t="s">
        <v>323</v>
      </c>
      <c r="G171" s="111" t="s">
        <v>318</v>
      </c>
      <c r="H171" s="112">
        <v>105.92400000000001</v>
      </c>
      <c r="I171" s="113"/>
      <c r="J171" s="114">
        <f>ROUND(I171*H171,2)</f>
        <v>0</v>
      </c>
      <c r="K171" s="110" t="s">
        <v>88</v>
      </c>
      <c r="L171" s="21"/>
      <c r="M171" s="115" t="s">
        <v>6</v>
      </c>
      <c r="N171" s="116" t="s">
        <v>26</v>
      </c>
      <c r="O171" s="27"/>
      <c r="P171" s="117">
        <f>O171*H171</f>
        <v>0</v>
      </c>
      <c r="Q171" s="117">
        <v>0</v>
      </c>
      <c r="R171" s="117">
        <f>Q171*H171</f>
        <v>0</v>
      </c>
      <c r="S171" s="117">
        <v>0</v>
      </c>
      <c r="T171" s="118">
        <f>S171*H171</f>
        <v>0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R171" s="119" t="s">
        <v>46</v>
      </c>
      <c r="AT171" s="119" t="s">
        <v>84</v>
      </c>
      <c r="AU171" s="119" t="s">
        <v>42</v>
      </c>
      <c r="AY171" s="11" t="s">
        <v>82</v>
      </c>
      <c r="BE171" s="120">
        <f>IF(N171="základní",J171,0)</f>
        <v>0</v>
      </c>
      <c r="BF171" s="120">
        <f>IF(N171="snížená",J171,0)</f>
        <v>0</v>
      </c>
      <c r="BG171" s="120">
        <f>IF(N171="zákl. přenesená",J171,0)</f>
        <v>0</v>
      </c>
      <c r="BH171" s="120">
        <f>IF(N171="sníž. přenesená",J171,0)</f>
        <v>0</v>
      </c>
      <c r="BI171" s="120">
        <f>IF(N171="nulová",J171,0)</f>
        <v>0</v>
      </c>
      <c r="BJ171" s="11" t="s">
        <v>40</v>
      </c>
      <c r="BK171" s="120">
        <f>ROUND(I171*H171,2)</f>
        <v>0</v>
      </c>
      <c r="BL171" s="11" t="s">
        <v>46</v>
      </c>
      <c r="BM171" s="119" t="s">
        <v>831</v>
      </c>
    </row>
    <row r="172" spans="1:65" s="2" customFormat="1" x14ac:dyDescent="0.2">
      <c r="A172" s="18"/>
      <c r="B172" s="19"/>
      <c r="C172" s="20"/>
      <c r="D172" s="121" t="s">
        <v>90</v>
      </c>
      <c r="E172" s="20"/>
      <c r="F172" s="122" t="s">
        <v>325</v>
      </c>
      <c r="G172" s="20"/>
      <c r="H172" s="20"/>
      <c r="I172" s="123"/>
      <c r="J172" s="20"/>
      <c r="K172" s="20"/>
      <c r="L172" s="21"/>
      <c r="M172" s="124"/>
      <c r="N172" s="125"/>
      <c r="O172" s="27"/>
      <c r="P172" s="27"/>
      <c r="Q172" s="27"/>
      <c r="R172" s="27"/>
      <c r="S172" s="27"/>
      <c r="T172" s="2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T172" s="11" t="s">
        <v>90</v>
      </c>
      <c r="AU172" s="11" t="s">
        <v>42</v>
      </c>
    </row>
    <row r="173" spans="1:65" s="2" customFormat="1" ht="19.5" x14ac:dyDescent="0.2">
      <c r="A173" s="18"/>
      <c r="B173" s="19"/>
      <c r="C173" s="20"/>
      <c r="D173" s="128" t="s">
        <v>313</v>
      </c>
      <c r="E173" s="20"/>
      <c r="F173" s="169" t="s">
        <v>832</v>
      </c>
      <c r="G173" s="20"/>
      <c r="H173" s="20"/>
      <c r="I173" s="123"/>
      <c r="J173" s="20"/>
      <c r="K173" s="20"/>
      <c r="L173" s="21"/>
      <c r="M173" s="124"/>
      <c r="N173" s="125"/>
      <c r="O173" s="27"/>
      <c r="P173" s="27"/>
      <c r="Q173" s="27"/>
      <c r="R173" s="27"/>
      <c r="S173" s="27"/>
      <c r="T173" s="2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T173" s="11" t="s">
        <v>313</v>
      </c>
      <c r="AU173" s="11" t="s">
        <v>42</v>
      </c>
    </row>
    <row r="174" spans="1:65" s="2" customFormat="1" ht="24.2" customHeight="1" x14ac:dyDescent="0.2">
      <c r="A174" s="18"/>
      <c r="B174" s="19"/>
      <c r="C174" s="108" t="s">
        <v>1</v>
      </c>
      <c r="D174" s="108" t="s">
        <v>84</v>
      </c>
      <c r="E174" s="109" t="s">
        <v>833</v>
      </c>
      <c r="F174" s="110" t="s">
        <v>834</v>
      </c>
      <c r="G174" s="111" t="s">
        <v>318</v>
      </c>
      <c r="H174" s="112">
        <v>105.92400000000001</v>
      </c>
      <c r="I174" s="113"/>
      <c r="J174" s="114">
        <f>ROUND(I174*H174,2)</f>
        <v>0</v>
      </c>
      <c r="K174" s="110" t="s">
        <v>88</v>
      </c>
      <c r="L174" s="21"/>
      <c r="M174" s="115" t="s">
        <v>6</v>
      </c>
      <c r="N174" s="116" t="s">
        <v>26</v>
      </c>
      <c r="O174" s="27"/>
      <c r="P174" s="117">
        <f>O174*H174</f>
        <v>0</v>
      </c>
      <c r="Q174" s="117">
        <v>0</v>
      </c>
      <c r="R174" s="117">
        <f>Q174*H174</f>
        <v>0</v>
      </c>
      <c r="S174" s="117">
        <v>0</v>
      </c>
      <c r="T174" s="118">
        <f>S174*H174</f>
        <v>0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R174" s="119" t="s">
        <v>46</v>
      </c>
      <c r="AT174" s="119" t="s">
        <v>84</v>
      </c>
      <c r="AU174" s="119" t="s">
        <v>42</v>
      </c>
      <c r="AY174" s="11" t="s">
        <v>82</v>
      </c>
      <c r="BE174" s="120">
        <f>IF(N174="základní",J174,0)</f>
        <v>0</v>
      </c>
      <c r="BF174" s="120">
        <f>IF(N174="snížená",J174,0)</f>
        <v>0</v>
      </c>
      <c r="BG174" s="120">
        <f>IF(N174="zákl. přenesená",J174,0)</f>
        <v>0</v>
      </c>
      <c r="BH174" s="120">
        <f>IF(N174="sníž. přenesená",J174,0)</f>
        <v>0</v>
      </c>
      <c r="BI174" s="120">
        <f>IF(N174="nulová",J174,0)</f>
        <v>0</v>
      </c>
      <c r="BJ174" s="11" t="s">
        <v>40</v>
      </c>
      <c r="BK174" s="120">
        <f>ROUND(I174*H174,2)</f>
        <v>0</v>
      </c>
      <c r="BL174" s="11" t="s">
        <v>46</v>
      </c>
      <c r="BM174" s="119" t="s">
        <v>835</v>
      </c>
    </row>
    <row r="175" spans="1:65" s="2" customFormat="1" x14ac:dyDescent="0.2">
      <c r="A175" s="18"/>
      <c r="B175" s="19"/>
      <c r="C175" s="20"/>
      <c r="D175" s="121" t="s">
        <v>90</v>
      </c>
      <c r="E175" s="20"/>
      <c r="F175" s="122" t="s">
        <v>836</v>
      </c>
      <c r="G175" s="20"/>
      <c r="H175" s="20"/>
      <c r="I175" s="123"/>
      <c r="J175" s="20"/>
      <c r="K175" s="20"/>
      <c r="L175" s="21"/>
      <c r="M175" s="124"/>
      <c r="N175" s="125"/>
      <c r="O175" s="27"/>
      <c r="P175" s="27"/>
      <c r="Q175" s="27"/>
      <c r="R175" s="27"/>
      <c r="S175" s="27"/>
      <c r="T175" s="2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T175" s="11" t="s">
        <v>90</v>
      </c>
      <c r="AU175" s="11" t="s">
        <v>42</v>
      </c>
    </row>
    <row r="176" spans="1:65" s="2" customFormat="1" ht="33" customHeight="1" x14ac:dyDescent="0.2">
      <c r="A176" s="18"/>
      <c r="B176" s="19"/>
      <c r="C176" s="108" t="s">
        <v>217</v>
      </c>
      <c r="D176" s="108" t="s">
        <v>84</v>
      </c>
      <c r="E176" s="109" t="s">
        <v>322</v>
      </c>
      <c r="F176" s="110" t="s">
        <v>323</v>
      </c>
      <c r="G176" s="111" t="s">
        <v>318</v>
      </c>
      <c r="H176" s="112">
        <v>105.92400000000001</v>
      </c>
      <c r="I176" s="113"/>
      <c r="J176" s="114">
        <f>ROUND(I176*H176,2)</f>
        <v>0</v>
      </c>
      <c r="K176" s="110" t="s">
        <v>88</v>
      </c>
      <c r="L176" s="21"/>
      <c r="M176" s="115" t="s">
        <v>6</v>
      </c>
      <c r="N176" s="116" t="s">
        <v>26</v>
      </c>
      <c r="O176" s="27"/>
      <c r="P176" s="117">
        <f>O176*H176</f>
        <v>0</v>
      </c>
      <c r="Q176" s="117">
        <v>0</v>
      </c>
      <c r="R176" s="117">
        <f>Q176*H176</f>
        <v>0</v>
      </c>
      <c r="S176" s="117">
        <v>0</v>
      </c>
      <c r="T176" s="118">
        <f>S176*H176</f>
        <v>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R176" s="119" t="s">
        <v>46</v>
      </c>
      <c r="AT176" s="119" t="s">
        <v>84</v>
      </c>
      <c r="AU176" s="119" t="s">
        <v>42</v>
      </c>
      <c r="AY176" s="11" t="s">
        <v>82</v>
      </c>
      <c r="BE176" s="120">
        <f>IF(N176="základní",J176,0)</f>
        <v>0</v>
      </c>
      <c r="BF176" s="120">
        <f>IF(N176="snížená",J176,0)</f>
        <v>0</v>
      </c>
      <c r="BG176" s="120">
        <f>IF(N176="zákl. přenesená",J176,0)</f>
        <v>0</v>
      </c>
      <c r="BH176" s="120">
        <f>IF(N176="sníž. přenesená",J176,0)</f>
        <v>0</v>
      </c>
      <c r="BI176" s="120">
        <f>IF(N176="nulová",J176,0)</f>
        <v>0</v>
      </c>
      <c r="BJ176" s="11" t="s">
        <v>40</v>
      </c>
      <c r="BK176" s="120">
        <f>ROUND(I176*H176,2)</f>
        <v>0</v>
      </c>
      <c r="BL176" s="11" t="s">
        <v>46</v>
      </c>
      <c r="BM176" s="119" t="s">
        <v>837</v>
      </c>
    </row>
    <row r="177" spans="1:65" s="2" customFormat="1" x14ac:dyDescent="0.2">
      <c r="A177" s="18"/>
      <c r="B177" s="19"/>
      <c r="C177" s="20"/>
      <c r="D177" s="121" t="s">
        <v>90</v>
      </c>
      <c r="E177" s="20"/>
      <c r="F177" s="122" t="s">
        <v>325</v>
      </c>
      <c r="G177" s="20"/>
      <c r="H177" s="20"/>
      <c r="I177" s="123"/>
      <c r="J177" s="20"/>
      <c r="K177" s="20"/>
      <c r="L177" s="21"/>
      <c r="M177" s="124"/>
      <c r="N177" s="125"/>
      <c r="O177" s="27"/>
      <c r="P177" s="27"/>
      <c r="Q177" s="27"/>
      <c r="R177" s="27"/>
      <c r="S177" s="27"/>
      <c r="T177" s="2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T177" s="11" t="s">
        <v>90</v>
      </c>
      <c r="AU177" s="11" t="s">
        <v>42</v>
      </c>
    </row>
    <row r="178" spans="1:65" s="2" customFormat="1" ht="44.25" customHeight="1" x14ac:dyDescent="0.2">
      <c r="A178" s="18"/>
      <c r="B178" s="19"/>
      <c r="C178" s="108" t="s">
        <v>223</v>
      </c>
      <c r="D178" s="108" t="s">
        <v>84</v>
      </c>
      <c r="E178" s="109" t="s">
        <v>329</v>
      </c>
      <c r="F178" s="110" t="s">
        <v>330</v>
      </c>
      <c r="G178" s="111" t="s">
        <v>318</v>
      </c>
      <c r="H178" s="112">
        <v>1530.405</v>
      </c>
      <c r="I178" s="113"/>
      <c r="J178" s="114">
        <f>ROUND(I178*H178,2)</f>
        <v>0</v>
      </c>
      <c r="K178" s="110" t="s">
        <v>88</v>
      </c>
      <c r="L178" s="21"/>
      <c r="M178" s="115" t="s">
        <v>6</v>
      </c>
      <c r="N178" s="116" t="s">
        <v>26</v>
      </c>
      <c r="O178" s="27"/>
      <c r="P178" s="117">
        <f>O178*H178</f>
        <v>0</v>
      </c>
      <c r="Q178" s="117">
        <v>0</v>
      </c>
      <c r="R178" s="117">
        <f>Q178*H178</f>
        <v>0</v>
      </c>
      <c r="S178" s="117">
        <v>0</v>
      </c>
      <c r="T178" s="118">
        <f>S178*H178</f>
        <v>0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R178" s="119" t="s">
        <v>46</v>
      </c>
      <c r="AT178" s="119" t="s">
        <v>84</v>
      </c>
      <c r="AU178" s="119" t="s">
        <v>42</v>
      </c>
      <c r="AY178" s="11" t="s">
        <v>82</v>
      </c>
      <c r="BE178" s="120">
        <f>IF(N178="základní",J178,0)</f>
        <v>0</v>
      </c>
      <c r="BF178" s="120">
        <f>IF(N178="snížená",J178,0)</f>
        <v>0</v>
      </c>
      <c r="BG178" s="120">
        <f>IF(N178="zákl. přenesená",J178,0)</f>
        <v>0</v>
      </c>
      <c r="BH178" s="120">
        <f>IF(N178="sníž. přenesená",J178,0)</f>
        <v>0</v>
      </c>
      <c r="BI178" s="120">
        <f>IF(N178="nulová",J178,0)</f>
        <v>0</v>
      </c>
      <c r="BJ178" s="11" t="s">
        <v>40</v>
      </c>
      <c r="BK178" s="120">
        <f>ROUND(I178*H178,2)</f>
        <v>0</v>
      </c>
      <c r="BL178" s="11" t="s">
        <v>46</v>
      </c>
      <c r="BM178" s="119" t="s">
        <v>838</v>
      </c>
    </row>
    <row r="179" spans="1:65" s="2" customFormat="1" x14ac:dyDescent="0.2">
      <c r="A179" s="18"/>
      <c r="B179" s="19"/>
      <c r="C179" s="20"/>
      <c r="D179" s="121" t="s">
        <v>90</v>
      </c>
      <c r="E179" s="20"/>
      <c r="F179" s="122" t="s">
        <v>332</v>
      </c>
      <c r="G179" s="20"/>
      <c r="H179" s="20"/>
      <c r="I179" s="123"/>
      <c r="J179" s="20"/>
      <c r="K179" s="20"/>
      <c r="L179" s="21"/>
      <c r="M179" s="124"/>
      <c r="N179" s="125"/>
      <c r="O179" s="27"/>
      <c r="P179" s="27"/>
      <c r="Q179" s="27"/>
      <c r="R179" s="27"/>
      <c r="S179" s="27"/>
      <c r="T179" s="2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T179" s="11" t="s">
        <v>90</v>
      </c>
      <c r="AU179" s="11" t="s">
        <v>42</v>
      </c>
    </row>
    <row r="180" spans="1:65" s="8" customFormat="1" x14ac:dyDescent="0.2">
      <c r="B180" s="126"/>
      <c r="C180" s="127"/>
      <c r="D180" s="128" t="s">
        <v>92</v>
      </c>
      <c r="E180" s="129" t="s">
        <v>6</v>
      </c>
      <c r="F180" s="130" t="s">
        <v>839</v>
      </c>
      <c r="G180" s="127"/>
      <c r="H180" s="131">
        <v>1530.405</v>
      </c>
      <c r="I180" s="132"/>
      <c r="J180" s="127"/>
      <c r="K180" s="127"/>
      <c r="L180" s="133"/>
      <c r="M180" s="134"/>
      <c r="N180" s="135"/>
      <c r="O180" s="135"/>
      <c r="P180" s="135"/>
      <c r="Q180" s="135"/>
      <c r="R180" s="135"/>
      <c r="S180" s="135"/>
      <c r="T180" s="136"/>
      <c r="AT180" s="137" t="s">
        <v>92</v>
      </c>
      <c r="AU180" s="137" t="s">
        <v>42</v>
      </c>
      <c r="AV180" s="8" t="s">
        <v>42</v>
      </c>
      <c r="AW180" s="8" t="s">
        <v>18</v>
      </c>
      <c r="AX180" s="8" t="s">
        <v>39</v>
      </c>
      <c r="AY180" s="137" t="s">
        <v>82</v>
      </c>
    </row>
    <row r="181" spans="1:65" s="9" customFormat="1" x14ac:dyDescent="0.2">
      <c r="B181" s="138"/>
      <c r="C181" s="139"/>
      <c r="D181" s="128" t="s">
        <v>92</v>
      </c>
      <c r="E181" s="140" t="s">
        <v>6</v>
      </c>
      <c r="F181" s="141" t="s">
        <v>94</v>
      </c>
      <c r="G181" s="139"/>
      <c r="H181" s="142">
        <v>1530.405</v>
      </c>
      <c r="I181" s="143"/>
      <c r="J181" s="139"/>
      <c r="K181" s="139"/>
      <c r="L181" s="144"/>
      <c r="M181" s="145"/>
      <c r="N181" s="146"/>
      <c r="O181" s="146"/>
      <c r="P181" s="146"/>
      <c r="Q181" s="146"/>
      <c r="R181" s="146"/>
      <c r="S181" s="146"/>
      <c r="T181" s="147"/>
      <c r="AT181" s="148" t="s">
        <v>92</v>
      </c>
      <c r="AU181" s="148" t="s">
        <v>42</v>
      </c>
      <c r="AV181" s="9" t="s">
        <v>46</v>
      </c>
      <c r="AW181" s="9" t="s">
        <v>18</v>
      </c>
      <c r="AX181" s="9" t="s">
        <v>40</v>
      </c>
      <c r="AY181" s="148" t="s">
        <v>82</v>
      </c>
    </row>
    <row r="182" spans="1:65" s="2" customFormat="1" ht="44.25" customHeight="1" x14ac:dyDescent="0.2">
      <c r="A182" s="18"/>
      <c r="B182" s="19"/>
      <c r="C182" s="108" t="s">
        <v>230</v>
      </c>
      <c r="D182" s="108" t="s">
        <v>84</v>
      </c>
      <c r="E182" s="109" t="s">
        <v>335</v>
      </c>
      <c r="F182" s="110" t="s">
        <v>336</v>
      </c>
      <c r="G182" s="111" t="s">
        <v>318</v>
      </c>
      <c r="H182" s="112">
        <v>105.92400000000001</v>
      </c>
      <c r="I182" s="113"/>
      <c r="J182" s="114">
        <f>ROUND(I182*H182,2)</f>
        <v>0</v>
      </c>
      <c r="K182" s="110" t="s">
        <v>88</v>
      </c>
      <c r="L182" s="21"/>
      <c r="M182" s="115" t="s">
        <v>6</v>
      </c>
      <c r="N182" s="116" t="s">
        <v>26</v>
      </c>
      <c r="O182" s="27"/>
      <c r="P182" s="117">
        <f>O182*H182</f>
        <v>0</v>
      </c>
      <c r="Q182" s="117">
        <v>0</v>
      </c>
      <c r="R182" s="117">
        <f>Q182*H182</f>
        <v>0</v>
      </c>
      <c r="S182" s="117">
        <v>0</v>
      </c>
      <c r="T182" s="118">
        <f>S182*H182</f>
        <v>0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R182" s="119" t="s">
        <v>46</v>
      </c>
      <c r="AT182" s="119" t="s">
        <v>84</v>
      </c>
      <c r="AU182" s="119" t="s">
        <v>42</v>
      </c>
      <c r="AY182" s="11" t="s">
        <v>82</v>
      </c>
      <c r="BE182" s="120">
        <f>IF(N182="základní",J182,0)</f>
        <v>0</v>
      </c>
      <c r="BF182" s="120">
        <f>IF(N182="snížená",J182,0)</f>
        <v>0</v>
      </c>
      <c r="BG182" s="120">
        <f>IF(N182="zákl. přenesená",J182,0)</f>
        <v>0</v>
      </c>
      <c r="BH182" s="120">
        <f>IF(N182="sníž. přenesená",J182,0)</f>
        <v>0</v>
      </c>
      <c r="BI182" s="120">
        <f>IF(N182="nulová",J182,0)</f>
        <v>0</v>
      </c>
      <c r="BJ182" s="11" t="s">
        <v>40</v>
      </c>
      <c r="BK182" s="120">
        <f>ROUND(I182*H182,2)</f>
        <v>0</v>
      </c>
      <c r="BL182" s="11" t="s">
        <v>46</v>
      </c>
      <c r="BM182" s="119" t="s">
        <v>840</v>
      </c>
    </row>
    <row r="183" spans="1:65" s="2" customFormat="1" x14ac:dyDescent="0.2">
      <c r="A183" s="18"/>
      <c r="B183" s="19"/>
      <c r="C183" s="20"/>
      <c r="D183" s="121" t="s">
        <v>90</v>
      </c>
      <c r="E183" s="20"/>
      <c r="F183" s="122" t="s">
        <v>338</v>
      </c>
      <c r="G183" s="20"/>
      <c r="H183" s="20"/>
      <c r="I183" s="123"/>
      <c r="J183" s="20"/>
      <c r="K183" s="20"/>
      <c r="L183" s="21"/>
      <c r="M183" s="124"/>
      <c r="N183" s="125"/>
      <c r="O183" s="27"/>
      <c r="P183" s="27"/>
      <c r="Q183" s="27"/>
      <c r="R183" s="27"/>
      <c r="S183" s="27"/>
      <c r="T183" s="2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T183" s="11" t="s">
        <v>90</v>
      </c>
      <c r="AU183" s="11" t="s">
        <v>42</v>
      </c>
    </row>
    <row r="184" spans="1:65" s="2" customFormat="1" ht="19.5" x14ac:dyDescent="0.2">
      <c r="A184" s="18"/>
      <c r="B184" s="19"/>
      <c r="C184" s="20"/>
      <c r="D184" s="128" t="s">
        <v>313</v>
      </c>
      <c r="E184" s="20"/>
      <c r="F184" s="169" t="s">
        <v>339</v>
      </c>
      <c r="G184" s="20"/>
      <c r="H184" s="20"/>
      <c r="I184" s="123"/>
      <c r="J184" s="20"/>
      <c r="K184" s="20"/>
      <c r="L184" s="21"/>
      <c r="M184" s="124"/>
      <c r="N184" s="125"/>
      <c r="O184" s="27"/>
      <c r="P184" s="27"/>
      <c r="Q184" s="27"/>
      <c r="R184" s="27"/>
      <c r="S184" s="27"/>
      <c r="T184" s="2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T184" s="11" t="s">
        <v>313</v>
      </c>
      <c r="AU184" s="11" t="s">
        <v>42</v>
      </c>
    </row>
    <row r="185" spans="1:65" s="7" customFormat="1" ht="22.9" customHeight="1" x14ac:dyDescent="0.2">
      <c r="B185" s="92"/>
      <c r="C185" s="93"/>
      <c r="D185" s="94" t="s">
        <v>38</v>
      </c>
      <c r="E185" s="106" t="s">
        <v>351</v>
      </c>
      <c r="F185" s="106" t="s">
        <v>352</v>
      </c>
      <c r="G185" s="93"/>
      <c r="H185" s="93"/>
      <c r="I185" s="96"/>
      <c r="J185" s="107">
        <f>BK185</f>
        <v>0</v>
      </c>
      <c r="K185" s="93"/>
      <c r="L185" s="98"/>
      <c r="M185" s="99"/>
      <c r="N185" s="100"/>
      <c r="O185" s="100"/>
      <c r="P185" s="101">
        <f>SUM(P186:P187)</f>
        <v>0</v>
      </c>
      <c r="Q185" s="100"/>
      <c r="R185" s="101">
        <f>SUM(R186:R187)</f>
        <v>0</v>
      </c>
      <c r="S185" s="100"/>
      <c r="T185" s="102">
        <f>SUM(T186:T187)</f>
        <v>0</v>
      </c>
      <c r="AR185" s="103" t="s">
        <v>40</v>
      </c>
      <c r="AT185" s="104" t="s">
        <v>38</v>
      </c>
      <c r="AU185" s="104" t="s">
        <v>40</v>
      </c>
      <c r="AY185" s="103" t="s">
        <v>82</v>
      </c>
      <c r="BK185" s="105">
        <f>SUM(BK186:BK187)</f>
        <v>0</v>
      </c>
    </row>
    <row r="186" spans="1:65" s="2" customFormat="1" ht="55.5" customHeight="1" x14ac:dyDescent="0.2">
      <c r="A186" s="18"/>
      <c r="B186" s="19"/>
      <c r="C186" s="108" t="s">
        <v>237</v>
      </c>
      <c r="D186" s="108" t="s">
        <v>84</v>
      </c>
      <c r="E186" s="109" t="s">
        <v>354</v>
      </c>
      <c r="F186" s="110" t="s">
        <v>355</v>
      </c>
      <c r="G186" s="111" t="s">
        <v>318</v>
      </c>
      <c r="H186" s="112">
        <v>148.73099999999999</v>
      </c>
      <c r="I186" s="113"/>
      <c r="J186" s="114">
        <f>ROUND(I186*H186,2)</f>
        <v>0</v>
      </c>
      <c r="K186" s="110" t="s">
        <v>88</v>
      </c>
      <c r="L186" s="21"/>
      <c r="M186" s="115" t="s">
        <v>6</v>
      </c>
      <c r="N186" s="116" t="s">
        <v>26</v>
      </c>
      <c r="O186" s="27"/>
      <c r="P186" s="117">
        <f>O186*H186</f>
        <v>0</v>
      </c>
      <c r="Q186" s="117">
        <v>0</v>
      </c>
      <c r="R186" s="117">
        <f>Q186*H186</f>
        <v>0</v>
      </c>
      <c r="S186" s="117">
        <v>0</v>
      </c>
      <c r="T186" s="118">
        <f>S186*H186</f>
        <v>0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R186" s="119" t="s">
        <v>46</v>
      </c>
      <c r="AT186" s="119" t="s">
        <v>84</v>
      </c>
      <c r="AU186" s="119" t="s">
        <v>42</v>
      </c>
      <c r="AY186" s="11" t="s">
        <v>82</v>
      </c>
      <c r="BE186" s="120">
        <f>IF(N186="základní",J186,0)</f>
        <v>0</v>
      </c>
      <c r="BF186" s="120">
        <f>IF(N186="snížená",J186,0)</f>
        <v>0</v>
      </c>
      <c r="BG186" s="120">
        <f>IF(N186="zákl. přenesená",J186,0)</f>
        <v>0</v>
      </c>
      <c r="BH186" s="120">
        <f>IF(N186="sníž. přenesená",J186,0)</f>
        <v>0</v>
      </c>
      <c r="BI186" s="120">
        <f>IF(N186="nulová",J186,0)</f>
        <v>0</v>
      </c>
      <c r="BJ186" s="11" t="s">
        <v>40</v>
      </c>
      <c r="BK186" s="120">
        <f>ROUND(I186*H186,2)</f>
        <v>0</v>
      </c>
      <c r="BL186" s="11" t="s">
        <v>46</v>
      </c>
      <c r="BM186" s="119" t="s">
        <v>841</v>
      </c>
    </row>
    <row r="187" spans="1:65" s="2" customFormat="1" x14ac:dyDescent="0.2">
      <c r="A187" s="18"/>
      <c r="B187" s="19"/>
      <c r="C187" s="20"/>
      <c r="D187" s="121" t="s">
        <v>90</v>
      </c>
      <c r="E187" s="20"/>
      <c r="F187" s="122" t="s">
        <v>357</v>
      </c>
      <c r="G187" s="20"/>
      <c r="H187" s="20"/>
      <c r="I187" s="123"/>
      <c r="J187" s="20"/>
      <c r="K187" s="20"/>
      <c r="L187" s="21"/>
      <c r="M187" s="124"/>
      <c r="N187" s="125"/>
      <c r="O187" s="27"/>
      <c r="P187" s="27"/>
      <c r="Q187" s="27"/>
      <c r="R187" s="27"/>
      <c r="S187" s="27"/>
      <c r="T187" s="2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T187" s="11" t="s">
        <v>90</v>
      </c>
      <c r="AU187" s="11" t="s">
        <v>42</v>
      </c>
    </row>
    <row r="188" spans="1:65" s="7" customFormat="1" ht="25.9" customHeight="1" x14ac:dyDescent="0.2">
      <c r="B188" s="92"/>
      <c r="C188" s="93"/>
      <c r="D188" s="94" t="s">
        <v>38</v>
      </c>
      <c r="E188" s="95" t="s">
        <v>358</v>
      </c>
      <c r="F188" s="95" t="s">
        <v>359</v>
      </c>
      <c r="G188" s="93"/>
      <c r="H188" s="93"/>
      <c r="I188" s="96"/>
      <c r="J188" s="97">
        <f>BK188</f>
        <v>0</v>
      </c>
      <c r="K188" s="93"/>
      <c r="L188" s="98"/>
      <c r="M188" s="99"/>
      <c r="N188" s="100"/>
      <c r="O188" s="100"/>
      <c r="P188" s="101">
        <f>P189+P199</f>
        <v>0</v>
      </c>
      <c r="Q188" s="100"/>
      <c r="R188" s="101">
        <f>R189+R199</f>
        <v>0.34068989999999999</v>
      </c>
      <c r="S188" s="100"/>
      <c r="T188" s="102">
        <f>T189+T199</f>
        <v>0</v>
      </c>
      <c r="AR188" s="103" t="s">
        <v>42</v>
      </c>
      <c r="AT188" s="104" t="s">
        <v>38</v>
      </c>
      <c r="AU188" s="104" t="s">
        <v>39</v>
      </c>
      <c r="AY188" s="103" t="s">
        <v>82</v>
      </c>
      <c r="BK188" s="105">
        <f>BK189+BK199</f>
        <v>0</v>
      </c>
    </row>
    <row r="189" spans="1:65" s="7" customFormat="1" ht="22.9" customHeight="1" x14ac:dyDescent="0.2">
      <c r="B189" s="92"/>
      <c r="C189" s="93"/>
      <c r="D189" s="94" t="s">
        <v>38</v>
      </c>
      <c r="E189" s="106" t="s">
        <v>842</v>
      </c>
      <c r="F189" s="106" t="s">
        <v>843</v>
      </c>
      <c r="G189" s="93"/>
      <c r="H189" s="93"/>
      <c r="I189" s="96"/>
      <c r="J189" s="107">
        <f>BK189</f>
        <v>0</v>
      </c>
      <c r="K189" s="93"/>
      <c r="L189" s="98"/>
      <c r="M189" s="99"/>
      <c r="N189" s="100"/>
      <c r="O189" s="100"/>
      <c r="P189" s="101">
        <f>SUM(P190:P198)</f>
        <v>0</v>
      </c>
      <c r="Q189" s="100"/>
      <c r="R189" s="101">
        <f>SUM(R190:R198)</f>
        <v>0.29364825</v>
      </c>
      <c r="S189" s="100"/>
      <c r="T189" s="102">
        <f>SUM(T190:T198)</f>
        <v>0</v>
      </c>
      <c r="AR189" s="103" t="s">
        <v>42</v>
      </c>
      <c r="AT189" s="104" t="s">
        <v>38</v>
      </c>
      <c r="AU189" s="104" t="s">
        <v>40</v>
      </c>
      <c r="AY189" s="103" t="s">
        <v>82</v>
      </c>
      <c r="BK189" s="105">
        <f>SUM(BK190:BK198)</f>
        <v>0</v>
      </c>
    </row>
    <row r="190" spans="1:65" s="2" customFormat="1" ht="37.9" customHeight="1" x14ac:dyDescent="0.2">
      <c r="A190" s="18"/>
      <c r="B190" s="19"/>
      <c r="C190" s="108" t="s">
        <v>243</v>
      </c>
      <c r="D190" s="108" t="s">
        <v>84</v>
      </c>
      <c r="E190" s="109" t="s">
        <v>844</v>
      </c>
      <c r="F190" s="110" t="s">
        <v>845</v>
      </c>
      <c r="G190" s="111" t="s">
        <v>97</v>
      </c>
      <c r="H190" s="112">
        <v>34.496000000000002</v>
      </c>
      <c r="I190" s="113"/>
      <c r="J190" s="114">
        <f>ROUND(I190*H190,2)</f>
        <v>0</v>
      </c>
      <c r="K190" s="110" t="s">
        <v>88</v>
      </c>
      <c r="L190" s="21"/>
      <c r="M190" s="115" t="s">
        <v>6</v>
      </c>
      <c r="N190" s="116" t="s">
        <v>26</v>
      </c>
      <c r="O190" s="27"/>
      <c r="P190" s="117">
        <f>O190*H190</f>
        <v>0</v>
      </c>
      <c r="Q190" s="117">
        <v>3.0000000000000001E-3</v>
      </c>
      <c r="R190" s="117">
        <f>Q190*H190</f>
        <v>0.10348800000000001</v>
      </c>
      <c r="S190" s="117">
        <v>0</v>
      </c>
      <c r="T190" s="118">
        <f>S190*H190</f>
        <v>0</v>
      </c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R190" s="119" t="s">
        <v>181</v>
      </c>
      <c r="AT190" s="119" t="s">
        <v>84</v>
      </c>
      <c r="AU190" s="119" t="s">
        <v>42</v>
      </c>
      <c r="AY190" s="11" t="s">
        <v>82</v>
      </c>
      <c r="BE190" s="120">
        <f>IF(N190="základní",J190,0)</f>
        <v>0</v>
      </c>
      <c r="BF190" s="120">
        <f>IF(N190="snížená",J190,0)</f>
        <v>0</v>
      </c>
      <c r="BG190" s="120">
        <f>IF(N190="zákl. přenesená",J190,0)</f>
        <v>0</v>
      </c>
      <c r="BH190" s="120">
        <f>IF(N190="sníž. přenesená",J190,0)</f>
        <v>0</v>
      </c>
      <c r="BI190" s="120">
        <f>IF(N190="nulová",J190,0)</f>
        <v>0</v>
      </c>
      <c r="BJ190" s="11" t="s">
        <v>40</v>
      </c>
      <c r="BK190" s="120">
        <f>ROUND(I190*H190,2)</f>
        <v>0</v>
      </c>
      <c r="BL190" s="11" t="s">
        <v>181</v>
      </c>
      <c r="BM190" s="119" t="s">
        <v>846</v>
      </c>
    </row>
    <row r="191" spans="1:65" s="2" customFormat="1" x14ac:dyDescent="0.2">
      <c r="A191" s="18"/>
      <c r="B191" s="19"/>
      <c r="C191" s="20"/>
      <c r="D191" s="121" t="s">
        <v>90</v>
      </c>
      <c r="E191" s="20"/>
      <c r="F191" s="122" t="s">
        <v>847</v>
      </c>
      <c r="G191" s="20"/>
      <c r="H191" s="20"/>
      <c r="I191" s="123"/>
      <c r="J191" s="20"/>
      <c r="K191" s="20"/>
      <c r="L191" s="21"/>
      <c r="M191" s="124"/>
      <c r="N191" s="125"/>
      <c r="O191" s="27"/>
      <c r="P191" s="27"/>
      <c r="Q191" s="27"/>
      <c r="R191" s="27"/>
      <c r="S191" s="27"/>
      <c r="T191" s="2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T191" s="11" t="s">
        <v>90</v>
      </c>
      <c r="AU191" s="11" t="s">
        <v>42</v>
      </c>
    </row>
    <row r="192" spans="1:65" s="8" customFormat="1" x14ac:dyDescent="0.2">
      <c r="B192" s="126"/>
      <c r="C192" s="127"/>
      <c r="D192" s="128" t="s">
        <v>92</v>
      </c>
      <c r="E192" s="129" t="s">
        <v>6</v>
      </c>
      <c r="F192" s="130" t="s">
        <v>848</v>
      </c>
      <c r="G192" s="127"/>
      <c r="H192" s="131">
        <v>34.496000000000002</v>
      </c>
      <c r="I192" s="132"/>
      <c r="J192" s="127"/>
      <c r="K192" s="127"/>
      <c r="L192" s="133"/>
      <c r="M192" s="134"/>
      <c r="N192" s="135"/>
      <c r="O192" s="135"/>
      <c r="P192" s="135"/>
      <c r="Q192" s="135"/>
      <c r="R192" s="135"/>
      <c r="S192" s="135"/>
      <c r="T192" s="136"/>
      <c r="AT192" s="137" t="s">
        <v>92</v>
      </c>
      <c r="AU192" s="137" t="s">
        <v>42</v>
      </c>
      <c r="AV192" s="8" t="s">
        <v>42</v>
      </c>
      <c r="AW192" s="8" t="s">
        <v>18</v>
      </c>
      <c r="AX192" s="8" t="s">
        <v>39</v>
      </c>
      <c r="AY192" s="137" t="s">
        <v>82</v>
      </c>
    </row>
    <row r="193" spans="1:65" s="9" customFormat="1" x14ac:dyDescent="0.2">
      <c r="B193" s="138"/>
      <c r="C193" s="139"/>
      <c r="D193" s="128" t="s">
        <v>92</v>
      </c>
      <c r="E193" s="140" t="s">
        <v>6</v>
      </c>
      <c r="F193" s="141" t="s">
        <v>94</v>
      </c>
      <c r="G193" s="139"/>
      <c r="H193" s="142">
        <v>34.496000000000002</v>
      </c>
      <c r="I193" s="143"/>
      <c r="J193" s="139"/>
      <c r="K193" s="139"/>
      <c r="L193" s="144"/>
      <c r="M193" s="145"/>
      <c r="N193" s="146"/>
      <c r="O193" s="146"/>
      <c r="P193" s="146"/>
      <c r="Q193" s="146"/>
      <c r="R193" s="146"/>
      <c r="S193" s="146"/>
      <c r="T193" s="147"/>
      <c r="AT193" s="148" t="s">
        <v>92</v>
      </c>
      <c r="AU193" s="148" t="s">
        <v>42</v>
      </c>
      <c r="AV193" s="9" t="s">
        <v>46</v>
      </c>
      <c r="AW193" s="9" t="s">
        <v>18</v>
      </c>
      <c r="AX193" s="9" t="s">
        <v>40</v>
      </c>
      <c r="AY193" s="148" t="s">
        <v>82</v>
      </c>
    </row>
    <row r="194" spans="1:65" s="2" customFormat="1" ht="21.75" customHeight="1" x14ac:dyDescent="0.2">
      <c r="A194" s="18"/>
      <c r="B194" s="19"/>
      <c r="C194" s="159" t="s">
        <v>249</v>
      </c>
      <c r="D194" s="159" t="s">
        <v>102</v>
      </c>
      <c r="E194" s="160" t="s">
        <v>849</v>
      </c>
      <c r="F194" s="161" t="s">
        <v>850</v>
      </c>
      <c r="G194" s="162" t="s">
        <v>252</v>
      </c>
      <c r="H194" s="163">
        <v>36.220999999999997</v>
      </c>
      <c r="I194" s="164"/>
      <c r="J194" s="165">
        <f>ROUND(I194*H194,2)</f>
        <v>0</v>
      </c>
      <c r="K194" s="161" t="s">
        <v>88</v>
      </c>
      <c r="L194" s="166"/>
      <c r="M194" s="167" t="s">
        <v>6</v>
      </c>
      <c r="N194" s="168" t="s">
        <v>26</v>
      </c>
      <c r="O194" s="27"/>
      <c r="P194" s="117">
        <f>O194*H194</f>
        <v>0</v>
      </c>
      <c r="Q194" s="117">
        <v>5.2500000000000003E-3</v>
      </c>
      <c r="R194" s="117">
        <f>Q194*H194</f>
        <v>0.19016025</v>
      </c>
      <c r="S194" s="117">
        <v>0</v>
      </c>
      <c r="T194" s="118">
        <f>S194*H194</f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119" t="s">
        <v>277</v>
      </c>
      <c r="AT194" s="119" t="s">
        <v>102</v>
      </c>
      <c r="AU194" s="119" t="s">
        <v>42</v>
      </c>
      <c r="AY194" s="11" t="s">
        <v>82</v>
      </c>
      <c r="BE194" s="120">
        <f>IF(N194="základní",J194,0)</f>
        <v>0</v>
      </c>
      <c r="BF194" s="120">
        <f>IF(N194="snížená",J194,0)</f>
        <v>0</v>
      </c>
      <c r="BG194" s="120">
        <f>IF(N194="zákl. přenesená",J194,0)</f>
        <v>0</v>
      </c>
      <c r="BH194" s="120">
        <f>IF(N194="sníž. přenesená",J194,0)</f>
        <v>0</v>
      </c>
      <c r="BI194" s="120">
        <f>IF(N194="nulová",J194,0)</f>
        <v>0</v>
      </c>
      <c r="BJ194" s="11" t="s">
        <v>40</v>
      </c>
      <c r="BK194" s="120">
        <f>ROUND(I194*H194,2)</f>
        <v>0</v>
      </c>
      <c r="BL194" s="11" t="s">
        <v>181</v>
      </c>
      <c r="BM194" s="119" t="s">
        <v>851</v>
      </c>
    </row>
    <row r="195" spans="1:65" s="8" customFormat="1" x14ac:dyDescent="0.2">
      <c r="B195" s="126"/>
      <c r="C195" s="127"/>
      <c r="D195" s="128" t="s">
        <v>92</v>
      </c>
      <c r="E195" s="129" t="s">
        <v>6</v>
      </c>
      <c r="F195" s="130" t="s">
        <v>852</v>
      </c>
      <c r="G195" s="127"/>
      <c r="H195" s="131">
        <v>36.220999999999997</v>
      </c>
      <c r="I195" s="132"/>
      <c r="J195" s="127"/>
      <c r="K195" s="127"/>
      <c r="L195" s="133"/>
      <c r="M195" s="134"/>
      <c r="N195" s="135"/>
      <c r="O195" s="135"/>
      <c r="P195" s="135"/>
      <c r="Q195" s="135"/>
      <c r="R195" s="135"/>
      <c r="S195" s="135"/>
      <c r="T195" s="136"/>
      <c r="AT195" s="137" t="s">
        <v>92</v>
      </c>
      <c r="AU195" s="137" t="s">
        <v>42</v>
      </c>
      <c r="AV195" s="8" t="s">
        <v>42</v>
      </c>
      <c r="AW195" s="8" t="s">
        <v>18</v>
      </c>
      <c r="AX195" s="8" t="s">
        <v>39</v>
      </c>
      <c r="AY195" s="137" t="s">
        <v>82</v>
      </c>
    </row>
    <row r="196" spans="1:65" s="9" customFormat="1" x14ac:dyDescent="0.2">
      <c r="B196" s="138"/>
      <c r="C196" s="139"/>
      <c r="D196" s="128" t="s">
        <v>92</v>
      </c>
      <c r="E196" s="140" t="s">
        <v>6</v>
      </c>
      <c r="F196" s="141" t="s">
        <v>94</v>
      </c>
      <c r="G196" s="139"/>
      <c r="H196" s="142">
        <v>36.220999999999997</v>
      </c>
      <c r="I196" s="143"/>
      <c r="J196" s="139"/>
      <c r="K196" s="139"/>
      <c r="L196" s="144"/>
      <c r="M196" s="145"/>
      <c r="N196" s="146"/>
      <c r="O196" s="146"/>
      <c r="P196" s="146"/>
      <c r="Q196" s="146"/>
      <c r="R196" s="146"/>
      <c r="S196" s="146"/>
      <c r="T196" s="147"/>
      <c r="AT196" s="148" t="s">
        <v>92</v>
      </c>
      <c r="AU196" s="148" t="s">
        <v>42</v>
      </c>
      <c r="AV196" s="9" t="s">
        <v>46</v>
      </c>
      <c r="AW196" s="9" t="s">
        <v>18</v>
      </c>
      <c r="AX196" s="9" t="s">
        <v>40</v>
      </c>
      <c r="AY196" s="148" t="s">
        <v>82</v>
      </c>
    </row>
    <row r="197" spans="1:65" s="2" customFormat="1" ht="44.25" customHeight="1" x14ac:dyDescent="0.2">
      <c r="A197" s="18"/>
      <c r="B197" s="19"/>
      <c r="C197" s="108" t="s">
        <v>255</v>
      </c>
      <c r="D197" s="108" t="s">
        <v>84</v>
      </c>
      <c r="E197" s="109" t="s">
        <v>853</v>
      </c>
      <c r="F197" s="110" t="s">
        <v>854</v>
      </c>
      <c r="G197" s="111" t="s">
        <v>377</v>
      </c>
      <c r="H197" s="170"/>
      <c r="I197" s="113"/>
      <c r="J197" s="114">
        <f>ROUND(I197*H197,2)</f>
        <v>0</v>
      </c>
      <c r="K197" s="110" t="s">
        <v>88</v>
      </c>
      <c r="L197" s="21"/>
      <c r="M197" s="115" t="s">
        <v>6</v>
      </c>
      <c r="N197" s="116" t="s">
        <v>26</v>
      </c>
      <c r="O197" s="27"/>
      <c r="P197" s="117">
        <f>O197*H197</f>
        <v>0</v>
      </c>
      <c r="Q197" s="117">
        <v>0</v>
      </c>
      <c r="R197" s="117">
        <f>Q197*H197</f>
        <v>0</v>
      </c>
      <c r="S197" s="117">
        <v>0</v>
      </c>
      <c r="T197" s="118">
        <f>S197*H197</f>
        <v>0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R197" s="119" t="s">
        <v>181</v>
      </c>
      <c r="AT197" s="119" t="s">
        <v>84</v>
      </c>
      <c r="AU197" s="119" t="s">
        <v>42</v>
      </c>
      <c r="AY197" s="11" t="s">
        <v>82</v>
      </c>
      <c r="BE197" s="120">
        <f>IF(N197="základní",J197,0)</f>
        <v>0</v>
      </c>
      <c r="BF197" s="120">
        <f>IF(N197="snížená",J197,0)</f>
        <v>0</v>
      </c>
      <c r="BG197" s="120">
        <f>IF(N197="zákl. přenesená",J197,0)</f>
        <v>0</v>
      </c>
      <c r="BH197" s="120">
        <f>IF(N197="sníž. přenesená",J197,0)</f>
        <v>0</v>
      </c>
      <c r="BI197" s="120">
        <f>IF(N197="nulová",J197,0)</f>
        <v>0</v>
      </c>
      <c r="BJ197" s="11" t="s">
        <v>40</v>
      </c>
      <c r="BK197" s="120">
        <f>ROUND(I197*H197,2)</f>
        <v>0</v>
      </c>
      <c r="BL197" s="11" t="s">
        <v>181</v>
      </c>
      <c r="BM197" s="119" t="s">
        <v>855</v>
      </c>
    </row>
    <row r="198" spans="1:65" s="2" customFormat="1" x14ac:dyDescent="0.2">
      <c r="A198" s="18"/>
      <c r="B198" s="19"/>
      <c r="C198" s="20"/>
      <c r="D198" s="121" t="s">
        <v>90</v>
      </c>
      <c r="E198" s="20"/>
      <c r="F198" s="122" t="s">
        <v>856</v>
      </c>
      <c r="G198" s="20"/>
      <c r="H198" s="20"/>
      <c r="I198" s="123"/>
      <c r="J198" s="20"/>
      <c r="K198" s="20"/>
      <c r="L198" s="21"/>
      <c r="M198" s="124"/>
      <c r="N198" s="125"/>
      <c r="O198" s="27"/>
      <c r="P198" s="27"/>
      <c r="Q198" s="27"/>
      <c r="R198" s="27"/>
      <c r="S198" s="27"/>
      <c r="T198" s="2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T198" s="11" t="s">
        <v>90</v>
      </c>
      <c r="AU198" s="11" t="s">
        <v>42</v>
      </c>
    </row>
    <row r="199" spans="1:65" s="7" customFormat="1" ht="22.9" customHeight="1" x14ac:dyDescent="0.2">
      <c r="B199" s="92"/>
      <c r="C199" s="93"/>
      <c r="D199" s="94" t="s">
        <v>38</v>
      </c>
      <c r="E199" s="106" t="s">
        <v>400</v>
      </c>
      <c r="F199" s="106" t="s">
        <v>401</v>
      </c>
      <c r="G199" s="93"/>
      <c r="H199" s="93"/>
      <c r="I199" s="96"/>
      <c r="J199" s="107">
        <f>BK199</f>
        <v>0</v>
      </c>
      <c r="K199" s="93"/>
      <c r="L199" s="98"/>
      <c r="M199" s="99"/>
      <c r="N199" s="100"/>
      <c r="O199" s="100"/>
      <c r="P199" s="101">
        <f>SUM(P200:P219)</f>
        <v>0</v>
      </c>
      <c r="Q199" s="100"/>
      <c r="R199" s="101">
        <f>SUM(R200:R219)</f>
        <v>4.7041650000000004E-2</v>
      </c>
      <c r="S199" s="100"/>
      <c r="T199" s="102">
        <f>SUM(T200:T219)</f>
        <v>0</v>
      </c>
      <c r="AR199" s="103" t="s">
        <v>42</v>
      </c>
      <c r="AT199" s="104" t="s">
        <v>38</v>
      </c>
      <c r="AU199" s="104" t="s">
        <v>40</v>
      </c>
      <c r="AY199" s="103" t="s">
        <v>82</v>
      </c>
      <c r="BK199" s="105">
        <f>SUM(BK200:BK219)</f>
        <v>0</v>
      </c>
    </row>
    <row r="200" spans="1:65" s="2" customFormat="1" ht="24.2" customHeight="1" x14ac:dyDescent="0.2">
      <c r="A200" s="18"/>
      <c r="B200" s="19"/>
      <c r="C200" s="108" t="s">
        <v>260</v>
      </c>
      <c r="D200" s="108" t="s">
        <v>84</v>
      </c>
      <c r="E200" s="109" t="s">
        <v>440</v>
      </c>
      <c r="F200" s="110" t="s">
        <v>441</v>
      </c>
      <c r="G200" s="111" t="s">
        <v>442</v>
      </c>
      <c r="H200" s="112">
        <v>200</v>
      </c>
      <c r="I200" s="113"/>
      <c r="J200" s="114">
        <f>ROUND(I200*H200,2)</f>
        <v>0</v>
      </c>
      <c r="K200" s="110" t="s">
        <v>88</v>
      </c>
      <c r="L200" s="21"/>
      <c r="M200" s="115" t="s">
        <v>6</v>
      </c>
      <c r="N200" s="116" t="s">
        <v>26</v>
      </c>
      <c r="O200" s="27"/>
      <c r="P200" s="117">
        <f>O200*H200</f>
        <v>0</v>
      </c>
      <c r="Q200" s="117">
        <v>6.0000000000000002E-5</v>
      </c>
      <c r="R200" s="117">
        <f>Q200*H200</f>
        <v>1.2E-2</v>
      </c>
      <c r="S200" s="117">
        <v>0</v>
      </c>
      <c r="T200" s="118">
        <f>S200*H200</f>
        <v>0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R200" s="119" t="s">
        <v>181</v>
      </c>
      <c r="AT200" s="119" t="s">
        <v>84</v>
      </c>
      <c r="AU200" s="119" t="s">
        <v>42</v>
      </c>
      <c r="AY200" s="11" t="s">
        <v>82</v>
      </c>
      <c r="BE200" s="120">
        <f>IF(N200="základní",J200,0)</f>
        <v>0</v>
      </c>
      <c r="BF200" s="120">
        <f>IF(N200="snížená",J200,0)</f>
        <v>0</v>
      </c>
      <c r="BG200" s="120">
        <f>IF(N200="zákl. přenesená",J200,0)</f>
        <v>0</v>
      </c>
      <c r="BH200" s="120">
        <f>IF(N200="sníž. přenesená",J200,0)</f>
        <v>0</v>
      </c>
      <c r="BI200" s="120">
        <f>IF(N200="nulová",J200,0)</f>
        <v>0</v>
      </c>
      <c r="BJ200" s="11" t="s">
        <v>40</v>
      </c>
      <c r="BK200" s="120">
        <f>ROUND(I200*H200,2)</f>
        <v>0</v>
      </c>
      <c r="BL200" s="11" t="s">
        <v>181</v>
      </c>
      <c r="BM200" s="119" t="s">
        <v>857</v>
      </c>
    </row>
    <row r="201" spans="1:65" s="2" customFormat="1" x14ac:dyDescent="0.2">
      <c r="A201" s="18"/>
      <c r="B201" s="19"/>
      <c r="C201" s="20"/>
      <c r="D201" s="121" t="s">
        <v>90</v>
      </c>
      <c r="E201" s="20"/>
      <c r="F201" s="122" t="s">
        <v>444</v>
      </c>
      <c r="G201" s="20"/>
      <c r="H201" s="20"/>
      <c r="I201" s="123"/>
      <c r="J201" s="20"/>
      <c r="K201" s="20"/>
      <c r="L201" s="21"/>
      <c r="M201" s="124"/>
      <c r="N201" s="125"/>
      <c r="O201" s="27"/>
      <c r="P201" s="27"/>
      <c r="Q201" s="27"/>
      <c r="R201" s="27"/>
      <c r="S201" s="27"/>
      <c r="T201" s="2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T201" s="11" t="s">
        <v>90</v>
      </c>
      <c r="AU201" s="11" t="s">
        <v>42</v>
      </c>
    </row>
    <row r="202" spans="1:65" s="10" customFormat="1" x14ac:dyDescent="0.2">
      <c r="B202" s="149"/>
      <c r="C202" s="150"/>
      <c r="D202" s="128" t="s">
        <v>92</v>
      </c>
      <c r="E202" s="151" t="s">
        <v>6</v>
      </c>
      <c r="F202" s="152" t="s">
        <v>858</v>
      </c>
      <c r="G202" s="150"/>
      <c r="H202" s="151" t="s">
        <v>6</v>
      </c>
      <c r="I202" s="153"/>
      <c r="J202" s="150"/>
      <c r="K202" s="150"/>
      <c r="L202" s="154"/>
      <c r="M202" s="155"/>
      <c r="N202" s="156"/>
      <c r="O202" s="156"/>
      <c r="P202" s="156"/>
      <c r="Q202" s="156"/>
      <c r="R202" s="156"/>
      <c r="S202" s="156"/>
      <c r="T202" s="157"/>
      <c r="AT202" s="158" t="s">
        <v>92</v>
      </c>
      <c r="AU202" s="158" t="s">
        <v>42</v>
      </c>
      <c r="AV202" s="10" t="s">
        <v>40</v>
      </c>
      <c r="AW202" s="10" t="s">
        <v>18</v>
      </c>
      <c r="AX202" s="10" t="s">
        <v>39</v>
      </c>
      <c r="AY202" s="158" t="s">
        <v>82</v>
      </c>
    </row>
    <row r="203" spans="1:65" s="10" customFormat="1" x14ac:dyDescent="0.2">
      <c r="B203" s="149"/>
      <c r="C203" s="150"/>
      <c r="D203" s="128" t="s">
        <v>92</v>
      </c>
      <c r="E203" s="151" t="s">
        <v>6</v>
      </c>
      <c r="F203" s="152" t="s">
        <v>859</v>
      </c>
      <c r="G203" s="150"/>
      <c r="H203" s="151" t="s">
        <v>6</v>
      </c>
      <c r="I203" s="153"/>
      <c r="J203" s="150"/>
      <c r="K203" s="150"/>
      <c r="L203" s="154"/>
      <c r="M203" s="155"/>
      <c r="N203" s="156"/>
      <c r="O203" s="156"/>
      <c r="P203" s="156"/>
      <c r="Q203" s="156"/>
      <c r="R203" s="156"/>
      <c r="S203" s="156"/>
      <c r="T203" s="157"/>
      <c r="AT203" s="158" t="s">
        <v>92</v>
      </c>
      <c r="AU203" s="158" t="s">
        <v>42</v>
      </c>
      <c r="AV203" s="10" t="s">
        <v>40</v>
      </c>
      <c r="AW203" s="10" t="s">
        <v>18</v>
      </c>
      <c r="AX203" s="10" t="s">
        <v>39</v>
      </c>
      <c r="AY203" s="158" t="s">
        <v>82</v>
      </c>
    </row>
    <row r="204" spans="1:65" s="8" customFormat="1" x14ac:dyDescent="0.2">
      <c r="B204" s="126"/>
      <c r="C204" s="127"/>
      <c r="D204" s="128" t="s">
        <v>92</v>
      </c>
      <c r="E204" s="129" t="s">
        <v>6</v>
      </c>
      <c r="F204" s="130" t="s">
        <v>860</v>
      </c>
      <c r="G204" s="127"/>
      <c r="H204" s="131">
        <v>200</v>
      </c>
      <c r="I204" s="132"/>
      <c r="J204" s="127"/>
      <c r="K204" s="127"/>
      <c r="L204" s="133"/>
      <c r="M204" s="134"/>
      <c r="N204" s="135"/>
      <c r="O204" s="135"/>
      <c r="P204" s="135"/>
      <c r="Q204" s="135"/>
      <c r="R204" s="135"/>
      <c r="S204" s="135"/>
      <c r="T204" s="136"/>
      <c r="AT204" s="137" t="s">
        <v>92</v>
      </c>
      <c r="AU204" s="137" t="s">
        <v>42</v>
      </c>
      <c r="AV204" s="8" t="s">
        <v>42</v>
      </c>
      <c r="AW204" s="8" t="s">
        <v>18</v>
      </c>
      <c r="AX204" s="8" t="s">
        <v>39</v>
      </c>
      <c r="AY204" s="137" t="s">
        <v>82</v>
      </c>
    </row>
    <row r="205" spans="1:65" s="9" customFormat="1" x14ac:dyDescent="0.2">
      <c r="B205" s="138"/>
      <c r="C205" s="139"/>
      <c r="D205" s="128" t="s">
        <v>92</v>
      </c>
      <c r="E205" s="140" t="s">
        <v>6</v>
      </c>
      <c r="F205" s="141" t="s">
        <v>94</v>
      </c>
      <c r="G205" s="139"/>
      <c r="H205" s="142">
        <v>200</v>
      </c>
      <c r="I205" s="143"/>
      <c r="J205" s="139"/>
      <c r="K205" s="139"/>
      <c r="L205" s="144"/>
      <c r="M205" s="145"/>
      <c r="N205" s="146"/>
      <c r="O205" s="146"/>
      <c r="P205" s="146"/>
      <c r="Q205" s="146"/>
      <c r="R205" s="146"/>
      <c r="S205" s="146"/>
      <c r="T205" s="147"/>
      <c r="AT205" s="148" t="s">
        <v>92</v>
      </c>
      <c r="AU205" s="148" t="s">
        <v>42</v>
      </c>
      <c r="AV205" s="9" t="s">
        <v>46</v>
      </c>
      <c r="AW205" s="9" t="s">
        <v>18</v>
      </c>
      <c r="AX205" s="9" t="s">
        <v>40</v>
      </c>
      <c r="AY205" s="148" t="s">
        <v>82</v>
      </c>
    </row>
    <row r="206" spans="1:65" s="2" customFormat="1" ht="24.2" customHeight="1" x14ac:dyDescent="0.2">
      <c r="A206" s="18"/>
      <c r="B206" s="19"/>
      <c r="C206" s="159" t="s">
        <v>266</v>
      </c>
      <c r="D206" s="159" t="s">
        <v>102</v>
      </c>
      <c r="E206" s="160" t="s">
        <v>448</v>
      </c>
      <c r="F206" s="161" t="s">
        <v>861</v>
      </c>
      <c r="G206" s="162" t="s">
        <v>442</v>
      </c>
      <c r="H206" s="163">
        <v>216</v>
      </c>
      <c r="I206" s="164"/>
      <c r="J206" s="165">
        <f>ROUND(I206*H206,2)</f>
        <v>0</v>
      </c>
      <c r="K206" s="161" t="s">
        <v>6</v>
      </c>
      <c r="L206" s="166"/>
      <c r="M206" s="167" t="s">
        <v>6</v>
      </c>
      <c r="N206" s="168" t="s">
        <v>26</v>
      </c>
      <c r="O206" s="27"/>
      <c r="P206" s="117">
        <f>O206*H206</f>
        <v>0</v>
      </c>
      <c r="Q206" s="117">
        <v>0</v>
      </c>
      <c r="R206" s="117">
        <f>Q206*H206</f>
        <v>0</v>
      </c>
      <c r="S206" s="117">
        <v>0</v>
      </c>
      <c r="T206" s="118">
        <f>S206*H206</f>
        <v>0</v>
      </c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R206" s="119" t="s">
        <v>277</v>
      </c>
      <c r="AT206" s="119" t="s">
        <v>102</v>
      </c>
      <c r="AU206" s="119" t="s">
        <v>42</v>
      </c>
      <c r="AY206" s="11" t="s">
        <v>82</v>
      </c>
      <c r="BE206" s="120">
        <f>IF(N206="základní",J206,0)</f>
        <v>0</v>
      </c>
      <c r="BF206" s="120">
        <f>IF(N206="snížená",J206,0)</f>
        <v>0</v>
      </c>
      <c r="BG206" s="120">
        <f>IF(N206="zákl. přenesená",J206,0)</f>
        <v>0</v>
      </c>
      <c r="BH206" s="120">
        <f>IF(N206="sníž. přenesená",J206,0)</f>
        <v>0</v>
      </c>
      <c r="BI206" s="120">
        <f>IF(N206="nulová",J206,0)</f>
        <v>0</v>
      </c>
      <c r="BJ206" s="11" t="s">
        <v>40</v>
      </c>
      <c r="BK206" s="120">
        <f>ROUND(I206*H206,2)</f>
        <v>0</v>
      </c>
      <c r="BL206" s="11" t="s">
        <v>181</v>
      </c>
      <c r="BM206" s="119" t="s">
        <v>862</v>
      </c>
    </row>
    <row r="207" spans="1:65" s="8" customFormat="1" x14ac:dyDescent="0.2">
      <c r="B207" s="126"/>
      <c r="C207" s="127"/>
      <c r="D207" s="128" t="s">
        <v>92</v>
      </c>
      <c r="E207" s="129" t="s">
        <v>6</v>
      </c>
      <c r="F207" s="130" t="s">
        <v>863</v>
      </c>
      <c r="G207" s="127"/>
      <c r="H207" s="131">
        <v>216</v>
      </c>
      <c r="I207" s="132"/>
      <c r="J207" s="127"/>
      <c r="K207" s="127"/>
      <c r="L207" s="133"/>
      <c r="M207" s="134"/>
      <c r="N207" s="135"/>
      <c r="O207" s="135"/>
      <c r="P207" s="135"/>
      <c r="Q207" s="135"/>
      <c r="R207" s="135"/>
      <c r="S207" s="135"/>
      <c r="T207" s="136"/>
      <c r="AT207" s="137" t="s">
        <v>92</v>
      </c>
      <c r="AU207" s="137" t="s">
        <v>42</v>
      </c>
      <c r="AV207" s="8" t="s">
        <v>42</v>
      </c>
      <c r="AW207" s="8" t="s">
        <v>18</v>
      </c>
      <c r="AX207" s="8" t="s">
        <v>39</v>
      </c>
      <c r="AY207" s="137" t="s">
        <v>82</v>
      </c>
    </row>
    <row r="208" spans="1:65" s="9" customFormat="1" x14ac:dyDescent="0.2">
      <c r="B208" s="138"/>
      <c r="C208" s="139"/>
      <c r="D208" s="128" t="s">
        <v>92</v>
      </c>
      <c r="E208" s="140" t="s">
        <v>6</v>
      </c>
      <c r="F208" s="141" t="s">
        <v>94</v>
      </c>
      <c r="G208" s="139"/>
      <c r="H208" s="142">
        <v>216</v>
      </c>
      <c r="I208" s="143"/>
      <c r="J208" s="139"/>
      <c r="K208" s="139"/>
      <c r="L208" s="144"/>
      <c r="M208" s="145"/>
      <c r="N208" s="146"/>
      <c r="O208" s="146"/>
      <c r="P208" s="146"/>
      <c r="Q208" s="146"/>
      <c r="R208" s="146"/>
      <c r="S208" s="146"/>
      <c r="T208" s="147"/>
      <c r="AT208" s="148" t="s">
        <v>92</v>
      </c>
      <c r="AU208" s="148" t="s">
        <v>42</v>
      </c>
      <c r="AV208" s="9" t="s">
        <v>46</v>
      </c>
      <c r="AW208" s="9" t="s">
        <v>18</v>
      </c>
      <c r="AX208" s="9" t="s">
        <v>40</v>
      </c>
      <c r="AY208" s="148" t="s">
        <v>82</v>
      </c>
    </row>
    <row r="209" spans="1:65" s="2" customFormat="1" ht="24.2" customHeight="1" x14ac:dyDescent="0.2">
      <c r="A209" s="18"/>
      <c r="B209" s="19"/>
      <c r="C209" s="108" t="s">
        <v>271</v>
      </c>
      <c r="D209" s="108" t="s">
        <v>84</v>
      </c>
      <c r="E209" s="109" t="s">
        <v>465</v>
      </c>
      <c r="F209" s="110" t="s">
        <v>466</v>
      </c>
      <c r="G209" s="111" t="s">
        <v>442</v>
      </c>
      <c r="H209" s="112">
        <v>700.83299999999997</v>
      </c>
      <c r="I209" s="113"/>
      <c r="J209" s="114">
        <f>ROUND(I209*H209,2)</f>
        <v>0</v>
      </c>
      <c r="K209" s="110" t="s">
        <v>88</v>
      </c>
      <c r="L209" s="21"/>
      <c r="M209" s="115" t="s">
        <v>6</v>
      </c>
      <c r="N209" s="116" t="s">
        <v>26</v>
      </c>
      <c r="O209" s="27"/>
      <c r="P209" s="117">
        <f>O209*H209</f>
        <v>0</v>
      </c>
      <c r="Q209" s="117">
        <v>5.0000000000000002E-5</v>
      </c>
      <c r="R209" s="117">
        <f>Q209*H209</f>
        <v>3.5041650000000001E-2</v>
      </c>
      <c r="S209" s="117">
        <v>0</v>
      </c>
      <c r="T209" s="118">
        <f>S209*H209</f>
        <v>0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R209" s="119" t="s">
        <v>181</v>
      </c>
      <c r="AT209" s="119" t="s">
        <v>84</v>
      </c>
      <c r="AU209" s="119" t="s">
        <v>42</v>
      </c>
      <c r="AY209" s="11" t="s">
        <v>82</v>
      </c>
      <c r="BE209" s="120">
        <f>IF(N209="základní",J209,0)</f>
        <v>0</v>
      </c>
      <c r="BF209" s="120">
        <f>IF(N209="snížená",J209,0)</f>
        <v>0</v>
      </c>
      <c r="BG209" s="120">
        <f>IF(N209="zákl. přenesená",J209,0)</f>
        <v>0</v>
      </c>
      <c r="BH209" s="120">
        <f>IF(N209="sníž. přenesená",J209,0)</f>
        <v>0</v>
      </c>
      <c r="BI209" s="120">
        <f>IF(N209="nulová",J209,0)</f>
        <v>0</v>
      </c>
      <c r="BJ209" s="11" t="s">
        <v>40</v>
      </c>
      <c r="BK209" s="120">
        <f>ROUND(I209*H209,2)</f>
        <v>0</v>
      </c>
      <c r="BL209" s="11" t="s">
        <v>181</v>
      </c>
      <c r="BM209" s="119" t="s">
        <v>864</v>
      </c>
    </row>
    <row r="210" spans="1:65" s="2" customFormat="1" x14ac:dyDescent="0.2">
      <c r="A210" s="18"/>
      <c r="B210" s="19"/>
      <c r="C210" s="20"/>
      <c r="D210" s="121" t="s">
        <v>90</v>
      </c>
      <c r="E210" s="20"/>
      <c r="F210" s="122" t="s">
        <v>468</v>
      </c>
      <c r="G210" s="20"/>
      <c r="H210" s="20"/>
      <c r="I210" s="123"/>
      <c r="J210" s="20"/>
      <c r="K210" s="20"/>
      <c r="L210" s="21"/>
      <c r="M210" s="124"/>
      <c r="N210" s="125"/>
      <c r="O210" s="27"/>
      <c r="P210" s="27"/>
      <c r="Q210" s="27"/>
      <c r="R210" s="27"/>
      <c r="S210" s="27"/>
      <c r="T210" s="2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T210" s="11" t="s">
        <v>90</v>
      </c>
      <c r="AU210" s="11" t="s">
        <v>42</v>
      </c>
    </row>
    <row r="211" spans="1:65" s="10" customFormat="1" x14ac:dyDescent="0.2">
      <c r="B211" s="149"/>
      <c r="C211" s="150"/>
      <c r="D211" s="128" t="s">
        <v>92</v>
      </c>
      <c r="E211" s="151" t="s">
        <v>6</v>
      </c>
      <c r="F211" s="152" t="s">
        <v>865</v>
      </c>
      <c r="G211" s="150"/>
      <c r="H211" s="151" t="s">
        <v>6</v>
      </c>
      <c r="I211" s="153"/>
      <c r="J211" s="150"/>
      <c r="K211" s="150"/>
      <c r="L211" s="154"/>
      <c r="M211" s="155"/>
      <c r="N211" s="156"/>
      <c r="O211" s="156"/>
      <c r="P211" s="156"/>
      <c r="Q211" s="156"/>
      <c r="R211" s="156"/>
      <c r="S211" s="156"/>
      <c r="T211" s="157"/>
      <c r="AT211" s="158" t="s">
        <v>92</v>
      </c>
      <c r="AU211" s="158" t="s">
        <v>42</v>
      </c>
      <c r="AV211" s="10" t="s">
        <v>40</v>
      </c>
      <c r="AW211" s="10" t="s">
        <v>18</v>
      </c>
      <c r="AX211" s="10" t="s">
        <v>39</v>
      </c>
      <c r="AY211" s="158" t="s">
        <v>82</v>
      </c>
    </row>
    <row r="212" spans="1:65" s="8" customFormat="1" x14ac:dyDescent="0.2">
      <c r="B212" s="126"/>
      <c r="C212" s="127"/>
      <c r="D212" s="128" t="s">
        <v>92</v>
      </c>
      <c r="E212" s="129" t="s">
        <v>6</v>
      </c>
      <c r="F212" s="130" t="s">
        <v>866</v>
      </c>
      <c r="G212" s="127"/>
      <c r="H212" s="131">
        <v>698.88</v>
      </c>
      <c r="I212" s="132"/>
      <c r="J212" s="127"/>
      <c r="K212" s="127"/>
      <c r="L212" s="133"/>
      <c r="M212" s="134"/>
      <c r="N212" s="135"/>
      <c r="O212" s="135"/>
      <c r="P212" s="135"/>
      <c r="Q212" s="135"/>
      <c r="R212" s="135"/>
      <c r="S212" s="135"/>
      <c r="T212" s="136"/>
      <c r="AT212" s="137" t="s">
        <v>92</v>
      </c>
      <c r="AU212" s="137" t="s">
        <v>42</v>
      </c>
      <c r="AV212" s="8" t="s">
        <v>42</v>
      </c>
      <c r="AW212" s="8" t="s">
        <v>18</v>
      </c>
      <c r="AX212" s="8" t="s">
        <v>39</v>
      </c>
      <c r="AY212" s="137" t="s">
        <v>82</v>
      </c>
    </row>
    <row r="213" spans="1:65" s="8" customFormat="1" x14ac:dyDescent="0.2">
      <c r="B213" s="126"/>
      <c r="C213" s="127"/>
      <c r="D213" s="128" t="s">
        <v>92</v>
      </c>
      <c r="E213" s="129" t="s">
        <v>6</v>
      </c>
      <c r="F213" s="130" t="s">
        <v>867</v>
      </c>
      <c r="G213" s="127"/>
      <c r="H213" s="131">
        <v>1.9530000000000001</v>
      </c>
      <c r="I213" s="132"/>
      <c r="J213" s="127"/>
      <c r="K213" s="127"/>
      <c r="L213" s="133"/>
      <c r="M213" s="134"/>
      <c r="N213" s="135"/>
      <c r="O213" s="135"/>
      <c r="P213" s="135"/>
      <c r="Q213" s="135"/>
      <c r="R213" s="135"/>
      <c r="S213" s="135"/>
      <c r="T213" s="136"/>
      <c r="AT213" s="137" t="s">
        <v>92</v>
      </c>
      <c r="AU213" s="137" t="s">
        <v>42</v>
      </c>
      <c r="AV213" s="8" t="s">
        <v>42</v>
      </c>
      <c r="AW213" s="8" t="s">
        <v>18</v>
      </c>
      <c r="AX213" s="8" t="s">
        <v>39</v>
      </c>
      <c r="AY213" s="137" t="s">
        <v>82</v>
      </c>
    </row>
    <row r="214" spans="1:65" s="9" customFormat="1" x14ac:dyDescent="0.2">
      <c r="B214" s="138"/>
      <c r="C214" s="139"/>
      <c r="D214" s="128" t="s">
        <v>92</v>
      </c>
      <c r="E214" s="140" t="s">
        <v>6</v>
      </c>
      <c r="F214" s="141" t="s">
        <v>94</v>
      </c>
      <c r="G214" s="139"/>
      <c r="H214" s="142">
        <v>700.83299999999997</v>
      </c>
      <c r="I214" s="143"/>
      <c r="J214" s="139"/>
      <c r="K214" s="139"/>
      <c r="L214" s="144"/>
      <c r="M214" s="145"/>
      <c r="N214" s="146"/>
      <c r="O214" s="146"/>
      <c r="P214" s="146"/>
      <c r="Q214" s="146"/>
      <c r="R214" s="146"/>
      <c r="S214" s="146"/>
      <c r="T214" s="147"/>
      <c r="AT214" s="148" t="s">
        <v>92</v>
      </c>
      <c r="AU214" s="148" t="s">
        <v>42</v>
      </c>
      <c r="AV214" s="9" t="s">
        <v>46</v>
      </c>
      <c r="AW214" s="9" t="s">
        <v>18</v>
      </c>
      <c r="AX214" s="9" t="s">
        <v>40</v>
      </c>
      <c r="AY214" s="148" t="s">
        <v>82</v>
      </c>
    </row>
    <row r="215" spans="1:65" s="2" customFormat="1" ht="24.2" customHeight="1" x14ac:dyDescent="0.2">
      <c r="A215" s="18"/>
      <c r="B215" s="19"/>
      <c r="C215" s="159" t="s">
        <v>277</v>
      </c>
      <c r="D215" s="159" t="s">
        <v>102</v>
      </c>
      <c r="E215" s="160" t="s">
        <v>868</v>
      </c>
      <c r="F215" s="161" t="s">
        <v>869</v>
      </c>
      <c r="G215" s="162" t="s">
        <v>442</v>
      </c>
      <c r="H215" s="163">
        <v>756.9</v>
      </c>
      <c r="I215" s="164"/>
      <c r="J215" s="165">
        <f>ROUND(I215*H215,2)</f>
        <v>0</v>
      </c>
      <c r="K215" s="161" t="s">
        <v>6</v>
      </c>
      <c r="L215" s="166"/>
      <c r="M215" s="167" t="s">
        <v>6</v>
      </c>
      <c r="N215" s="168" t="s">
        <v>26</v>
      </c>
      <c r="O215" s="27"/>
      <c r="P215" s="117">
        <f>O215*H215</f>
        <v>0</v>
      </c>
      <c r="Q215" s="117">
        <v>0</v>
      </c>
      <c r="R215" s="117">
        <f>Q215*H215</f>
        <v>0</v>
      </c>
      <c r="S215" s="117">
        <v>0</v>
      </c>
      <c r="T215" s="118">
        <f>S215*H215</f>
        <v>0</v>
      </c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R215" s="119" t="s">
        <v>277</v>
      </c>
      <c r="AT215" s="119" t="s">
        <v>102</v>
      </c>
      <c r="AU215" s="119" t="s">
        <v>42</v>
      </c>
      <c r="AY215" s="11" t="s">
        <v>82</v>
      </c>
      <c r="BE215" s="120">
        <f>IF(N215="základní",J215,0)</f>
        <v>0</v>
      </c>
      <c r="BF215" s="120">
        <f>IF(N215="snížená",J215,0)</f>
        <v>0</v>
      </c>
      <c r="BG215" s="120">
        <f>IF(N215="zákl. přenesená",J215,0)</f>
        <v>0</v>
      </c>
      <c r="BH215" s="120">
        <f>IF(N215="sníž. přenesená",J215,0)</f>
        <v>0</v>
      </c>
      <c r="BI215" s="120">
        <f>IF(N215="nulová",J215,0)</f>
        <v>0</v>
      </c>
      <c r="BJ215" s="11" t="s">
        <v>40</v>
      </c>
      <c r="BK215" s="120">
        <f>ROUND(I215*H215,2)</f>
        <v>0</v>
      </c>
      <c r="BL215" s="11" t="s">
        <v>181</v>
      </c>
      <c r="BM215" s="119" t="s">
        <v>870</v>
      </c>
    </row>
    <row r="216" spans="1:65" s="8" customFormat="1" x14ac:dyDescent="0.2">
      <c r="B216" s="126"/>
      <c r="C216" s="127"/>
      <c r="D216" s="128" t="s">
        <v>92</v>
      </c>
      <c r="E216" s="129" t="s">
        <v>6</v>
      </c>
      <c r="F216" s="130" t="s">
        <v>871</v>
      </c>
      <c r="G216" s="127"/>
      <c r="H216" s="131">
        <v>756.9</v>
      </c>
      <c r="I216" s="132"/>
      <c r="J216" s="127"/>
      <c r="K216" s="127"/>
      <c r="L216" s="133"/>
      <c r="M216" s="134"/>
      <c r="N216" s="135"/>
      <c r="O216" s="135"/>
      <c r="P216" s="135"/>
      <c r="Q216" s="135"/>
      <c r="R216" s="135"/>
      <c r="S216" s="135"/>
      <c r="T216" s="136"/>
      <c r="AT216" s="137" t="s">
        <v>92</v>
      </c>
      <c r="AU216" s="137" t="s">
        <v>42</v>
      </c>
      <c r="AV216" s="8" t="s">
        <v>42</v>
      </c>
      <c r="AW216" s="8" t="s">
        <v>18</v>
      </c>
      <c r="AX216" s="8" t="s">
        <v>39</v>
      </c>
      <c r="AY216" s="137" t="s">
        <v>82</v>
      </c>
    </row>
    <row r="217" spans="1:65" s="9" customFormat="1" x14ac:dyDescent="0.2">
      <c r="B217" s="138"/>
      <c r="C217" s="139"/>
      <c r="D217" s="128" t="s">
        <v>92</v>
      </c>
      <c r="E217" s="140" t="s">
        <v>6</v>
      </c>
      <c r="F217" s="141" t="s">
        <v>94</v>
      </c>
      <c r="G217" s="139"/>
      <c r="H217" s="142">
        <v>756.9</v>
      </c>
      <c r="I217" s="143"/>
      <c r="J217" s="139"/>
      <c r="K217" s="139"/>
      <c r="L217" s="144"/>
      <c r="M217" s="145"/>
      <c r="N217" s="146"/>
      <c r="O217" s="146"/>
      <c r="P217" s="146"/>
      <c r="Q217" s="146"/>
      <c r="R217" s="146"/>
      <c r="S217" s="146"/>
      <c r="T217" s="147"/>
      <c r="AT217" s="148" t="s">
        <v>92</v>
      </c>
      <c r="AU217" s="148" t="s">
        <v>42</v>
      </c>
      <c r="AV217" s="9" t="s">
        <v>46</v>
      </c>
      <c r="AW217" s="9" t="s">
        <v>18</v>
      </c>
      <c r="AX217" s="9" t="s">
        <v>40</v>
      </c>
      <c r="AY217" s="148" t="s">
        <v>82</v>
      </c>
    </row>
    <row r="218" spans="1:65" s="2" customFormat="1" ht="44.25" customHeight="1" x14ac:dyDescent="0.2">
      <c r="A218" s="18"/>
      <c r="B218" s="19"/>
      <c r="C218" s="108" t="s">
        <v>283</v>
      </c>
      <c r="D218" s="108" t="s">
        <v>84</v>
      </c>
      <c r="E218" s="109" t="s">
        <v>872</v>
      </c>
      <c r="F218" s="110" t="s">
        <v>873</v>
      </c>
      <c r="G218" s="111" t="s">
        <v>377</v>
      </c>
      <c r="H218" s="170"/>
      <c r="I218" s="113"/>
      <c r="J218" s="114">
        <f>ROUND(I218*H218,2)</f>
        <v>0</v>
      </c>
      <c r="K218" s="110" t="s">
        <v>88</v>
      </c>
      <c r="L218" s="21"/>
      <c r="M218" s="115" t="s">
        <v>6</v>
      </c>
      <c r="N218" s="116" t="s">
        <v>26</v>
      </c>
      <c r="O218" s="27"/>
      <c r="P218" s="117">
        <f>O218*H218</f>
        <v>0</v>
      </c>
      <c r="Q218" s="117">
        <v>0</v>
      </c>
      <c r="R218" s="117">
        <f>Q218*H218</f>
        <v>0</v>
      </c>
      <c r="S218" s="117">
        <v>0</v>
      </c>
      <c r="T218" s="118">
        <f>S218*H218</f>
        <v>0</v>
      </c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R218" s="119" t="s">
        <v>181</v>
      </c>
      <c r="AT218" s="119" t="s">
        <v>84</v>
      </c>
      <c r="AU218" s="119" t="s">
        <v>42</v>
      </c>
      <c r="AY218" s="11" t="s">
        <v>82</v>
      </c>
      <c r="BE218" s="120">
        <f>IF(N218="základní",J218,0)</f>
        <v>0</v>
      </c>
      <c r="BF218" s="120">
        <f>IF(N218="snížená",J218,0)</f>
        <v>0</v>
      </c>
      <c r="BG218" s="120">
        <f>IF(N218="zákl. přenesená",J218,0)</f>
        <v>0</v>
      </c>
      <c r="BH218" s="120">
        <f>IF(N218="sníž. přenesená",J218,0)</f>
        <v>0</v>
      </c>
      <c r="BI218" s="120">
        <f>IF(N218="nulová",J218,0)</f>
        <v>0</v>
      </c>
      <c r="BJ218" s="11" t="s">
        <v>40</v>
      </c>
      <c r="BK218" s="120">
        <f>ROUND(I218*H218,2)</f>
        <v>0</v>
      </c>
      <c r="BL218" s="11" t="s">
        <v>181</v>
      </c>
      <c r="BM218" s="119" t="s">
        <v>874</v>
      </c>
    </row>
    <row r="219" spans="1:65" s="2" customFormat="1" x14ac:dyDescent="0.2">
      <c r="A219" s="18"/>
      <c r="B219" s="19"/>
      <c r="C219" s="20"/>
      <c r="D219" s="121" t="s">
        <v>90</v>
      </c>
      <c r="E219" s="20"/>
      <c r="F219" s="122" t="s">
        <v>875</v>
      </c>
      <c r="G219" s="20"/>
      <c r="H219" s="20"/>
      <c r="I219" s="123"/>
      <c r="J219" s="20"/>
      <c r="K219" s="20"/>
      <c r="L219" s="21"/>
      <c r="M219" s="176"/>
      <c r="N219" s="177"/>
      <c r="O219" s="173"/>
      <c r="P219" s="173"/>
      <c r="Q219" s="173"/>
      <c r="R219" s="173"/>
      <c r="S219" s="173"/>
      <c r="T219" s="17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T219" s="11" t="s">
        <v>90</v>
      </c>
      <c r="AU219" s="11" t="s">
        <v>42</v>
      </c>
    </row>
    <row r="220" spans="1:65" s="2" customFormat="1" ht="6.95" customHeight="1" x14ac:dyDescent="0.2">
      <c r="A220" s="18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1"/>
      <c r="M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</sheetData>
  <sheetProtection algorithmName="SHA-512" hashValue="rLccL59vPRcNk38kU2jMtZgbqwoRKLkUtXBEox7ZSGcvgNw2PLIFp+clNafMrxvOx7QZ7UC/AUX74lnTziVmPA==" saltValue="roxvIpjLw/h2TN8vm2R5pUsTkMyF2UFLb6ttfzo3pv/JumEXzjU7ht3NHYqkShgDxJtIzLX1Ur3rIQ50/2uvag==" spinCount="100000" sheet="1" objects="1" scenarios="1" formatColumns="0" formatRows="0" autoFilter="0"/>
  <autoFilter ref="C88:K219" xr:uid="{00000000-0009-0000-0000-000003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xr:uid="{00000000-0004-0000-0300-000000000000}"/>
    <hyperlink ref="F97" r:id="rId2" xr:uid="{00000000-0004-0000-0300-000001000000}"/>
    <hyperlink ref="F99" r:id="rId3" xr:uid="{00000000-0004-0000-0300-000002000000}"/>
    <hyperlink ref="F101" r:id="rId4" xr:uid="{00000000-0004-0000-0300-000003000000}"/>
    <hyperlink ref="F103" r:id="rId5" xr:uid="{00000000-0004-0000-0300-000004000000}"/>
    <hyperlink ref="F107" r:id="rId6" xr:uid="{00000000-0004-0000-0300-000005000000}"/>
    <hyperlink ref="F112" r:id="rId7" xr:uid="{00000000-0004-0000-0300-000006000000}"/>
    <hyperlink ref="F116" r:id="rId8" xr:uid="{00000000-0004-0000-0300-000007000000}"/>
    <hyperlink ref="F121" r:id="rId9" xr:uid="{00000000-0004-0000-0300-000008000000}"/>
    <hyperlink ref="F125" r:id="rId10" xr:uid="{00000000-0004-0000-0300-000009000000}"/>
    <hyperlink ref="F132" r:id="rId11" xr:uid="{00000000-0004-0000-0300-00000A000000}"/>
    <hyperlink ref="F138" r:id="rId12" xr:uid="{00000000-0004-0000-0300-00000B000000}"/>
    <hyperlink ref="F143" r:id="rId13" xr:uid="{00000000-0004-0000-0300-00000C000000}"/>
    <hyperlink ref="F146" r:id="rId14" xr:uid="{00000000-0004-0000-0300-00000D000000}"/>
    <hyperlink ref="F152" r:id="rId15" xr:uid="{00000000-0004-0000-0300-00000E000000}"/>
    <hyperlink ref="F155" r:id="rId16" xr:uid="{00000000-0004-0000-0300-00000F000000}"/>
    <hyperlink ref="F160" r:id="rId17" xr:uid="{00000000-0004-0000-0300-000010000000}"/>
    <hyperlink ref="F165" r:id="rId18" xr:uid="{00000000-0004-0000-0300-000011000000}"/>
    <hyperlink ref="F172" r:id="rId19" xr:uid="{00000000-0004-0000-0300-000012000000}"/>
    <hyperlink ref="F175" r:id="rId20" xr:uid="{00000000-0004-0000-0300-000013000000}"/>
    <hyperlink ref="F177" r:id="rId21" xr:uid="{00000000-0004-0000-0300-000014000000}"/>
    <hyperlink ref="F179" r:id="rId22" xr:uid="{00000000-0004-0000-0300-000015000000}"/>
    <hyperlink ref="F183" r:id="rId23" xr:uid="{00000000-0004-0000-0300-000016000000}"/>
    <hyperlink ref="F187" r:id="rId24" xr:uid="{00000000-0004-0000-0300-000017000000}"/>
    <hyperlink ref="F191" r:id="rId25" xr:uid="{00000000-0004-0000-0300-000018000000}"/>
    <hyperlink ref="F198" r:id="rId26" xr:uid="{00000000-0004-0000-0300-000019000000}"/>
    <hyperlink ref="F201" r:id="rId27" xr:uid="{00000000-0004-0000-0300-00001A000000}"/>
    <hyperlink ref="F210" r:id="rId28" xr:uid="{00000000-0004-0000-0300-00001B000000}"/>
    <hyperlink ref="F219" r:id="rId29" xr:uid="{00000000-0004-0000-0300-00001C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D594-061C-4239-91C0-0B1F0E61D36F}">
  <sheetPr>
    <pageSetUpPr fitToPage="1"/>
  </sheetPr>
  <dimension ref="B2:BM294"/>
  <sheetViews>
    <sheetView showGridLines="0" topLeftCell="A269" workbookViewId="0">
      <selection activeCell="Y111" sqref="Y111"/>
    </sheetView>
  </sheetViews>
  <sheetFormatPr defaultRowHeight="11.25" x14ac:dyDescent="0.2"/>
  <cols>
    <col min="1" max="1" width="8.33203125" style="179" customWidth="1"/>
    <col min="2" max="2" width="1.1640625" style="179" customWidth="1"/>
    <col min="3" max="3" width="4.1640625" style="179" customWidth="1"/>
    <col min="4" max="4" width="4.33203125" style="179" customWidth="1"/>
    <col min="5" max="5" width="17.1640625" style="179" customWidth="1"/>
    <col min="6" max="6" width="50.83203125" style="179" customWidth="1"/>
    <col min="7" max="7" width="7.5" style="179" customWidth="1"/>
    <col min="8" max="8" width="14" style="179" customWidth="1"/>
    <col min="9" max="9" width="15.83203125" style="179" customWidth="1"/>
    <col min="10" max="11" width="22.33203125" style="179" customWidth="1"/>
    <col min="12" max="12" width="9.33203125" style="179" customWidth="1"/>
    <col min="13" max="13" width="10.83203125" style="179" hidden="1" customWidth="1"/>
    <col min="14" max="14" width="9.33203125" style="179"/>
    <col min="15" max="20" width="14.1640625" style="179" hidden="1" customWidth="1"/>
    <col min="21" max="21" width="16.33203125" style="179" hidden="1" customWidth="1"/>
    <col min="22" max="22" width="12.33203125" style="179" customWidth="1"/>
    <col min="23" max="23" width="16.33203125" style="179" customWidth="1"/>
    <col min="24" max="24" width="12.33203125" style="179" customWidth="1"/>
    <col min="25" max="25" width="15" style="179" customWidth="1"/>
    <col min="26" max="26" width="11" style="179" customWidth="1"/>
    <col min="27" max="27" width="15" style="179" customWidth="1"/>
    <col min="28" max="28" width="16.33203125" style="179" customWidth="1"/>
    <col min="29" max="29" width="11" style="179" customWidth="1"/>
    <col min="30" max="30" width="15" style="179" customWidth="1"/>
    <col min="31" max="31" width="16.33203125" style="179" customWidth="1"/>
    <col min="32" max="16384" width="9.33203125" style="179"/>
  </cols>
  <sheetData>
    <row r="2" spans="2:46" ht="36.950000000000003" customHeight="1" x14ac:dyDescent="0.2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6" t="s">
        <v>1085</v>
      </c>
    </row>
    <row r="3" spans="2:46" ht="6.95" hidden="1" customHeight="1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86" t="s">
        <v>42</v>
      </c>
    </row>
    <row r="4" spans="2:46" ht="24.95" hidden="1" customHeight="1" x14ac:dyDescent="0.2">
      <c r="B4" s="12"/>
      <c r="D4" s="38" t="s">
        <v>47</v>
      </c>
      <c r="L4" s="12"/>
      <c r="M4" s="39" t="s">
        <v>3</v>
      </c>
      <c r="AT4" s="186" t="s">
        <v>0</v>
      </c>
    </row>
    <row r="5" spans="2:46" ht="6.95" hidden="1" customHeight="1" x14ac:dyDescent="0.2">
      <c r="B5" s="12"/>
      <c r="L5" s="12"/>
    </row>
    <row r="6" spans="2:46" ht="12" hidden="1" customHeight="1" x14ac:dyDescent="0.2">
      <c r="B6" s="12"/>
      <c r="D6" s="180" t="s">
        <v>4</v>
      </c>
      <c r="L6" s="12"/>
    </row>
    <row r="7" spans="2:46" ht="16.5" hidden="1" customHeight="1" x14ac:dyDescent="0.2">
      <c r="B7" s="12"/>
      <c r="E7" s="287" t="str">
        <f>'[1]Rekapitulace stavby'!K6</f>
        <v>Stavební úpravy haly ve VOP CZ, s.p. -hala 62 - PLAZMA</v>
      </c>
      <c r="F7" s="288"/>
      <c r="G7" s="288"/>
      <c r="H7" s="288"/>
      <c r="L7" s="12"/>
    </row>
    <row r="8" spans="2:46" s="2" customFormat="1" ht="12" hidden="1" customHeight="1" x14ac:dyDescent="0.2">
      <c r="B8" s="41"/>
      <c r="D8" s="180" t="s">
        <v>48</v>
      </c>
      <c r="L8" s="41"/>
    </row>
    <row r="9" spans="2:46" s="2" customFormat="1" ht="16.5" hidden="1" customHeight="1" x14ac:dyDescent="0.2">
      <c r="B9" s="41"/>
      <c r="E9" s="289" t="s">
        <v>1084</v>
      </c>
      <c r="F9" s="294"/>
      <c r="G9" s="294"/>
      <c r="H9" s="294"/>
      <c r="L9" s="41"/>
    </row>
    <row r="10" spans="2:46" s="2" customFormat="1" hidden="1" x14ac:dyDescent="0.2">
      <c r="B10" s="41"/>
      <c r="L10" s="41"/>
    </row>
    <row r="11" spans="2:46" s="2" customFormat="1" ht="12" hidden="1" customHeight="1" x14ac:dyDescent="0.2">
      <c r="B11" s="41"/>
      <c r="D11" s="180" t="s">
        <v>5</v>
      </c>
      <c r="F11" s="182" t="s">
        <v>6</v>
      </c>
      <c r="I11" s="180" t="s">
        <v>7</v>
      </c>
      <c r="J11" s="182" t="s">
        <v>6</v>
      </c>
      <c r="L11" s="41"/>
    </row>
    <row r="12" spans="2:46" s="2" customFormat="1" ht="12" hidden="1" customHeight="1" x14ac:dyDescent="0.2">
      <c r="B12" s="41"/>
      <c r="D12" s="180" t="s">
        <v>8</v>
      </c>
      <c r="F12" s="182" t="s">
        <v>9</v>
      </c>
      <c r="I12" s="180" t="s">
        <v>10</v>
      </c>
      <c r="J12" s="43" t="str">
        <f>'[1]Rekapitulace stavby'!AN8</f>
        <v>8. 10. 2022</v>
      </c>
      <c r="L12" s="41"/>
    </row>
    <row r="13" spans="2:46" s="2" customFormat="1" ht="10.9" hidden="1" customHeight="1" x14ac:dyDescent="0.2">
      <c r="B13" s="41"/>
      <c r="L13" s="41"/>
    </row>
    <row r="14" spans="2:46" s="2" customFormat="1" ht="12" hidden="1" customHeight="1" x14ac:dyDescent="0.2">
      <c r="B14" s="41"/>
      <c r="D14" s="180" t="s">
        <v>11</v>
      </c>
      <c r="I14" s="180" t="s">
        <v>12</v>
      </c>
      <c r="J14" s="182" t="s">
        <v>6</v>
      </c>
      <c r="L14" s="41"/>
    </row>
    <row r="15" spans="2:46" s="2" customFormat="1" ht="18" hidden="1" customHeight="1" x14ac:dyDescent="0.2">
      <c r="B15" s="41"/>
      <c r="E15" s="182" t="s">
        <v>13</v>
      </c>
      <c r="I15" s="180" t="s">
        <v>14</v>
      </c>
      <c r="J15" s="182" t="s">
        <v>6</v>
      </c>
      <c r="L15" s="41"/>
    </row>
    <row r="16" spans="2:46" s="2" customFormat="1" ht="6.95" hidden="1" customHeight="1" x14ac:dyDescent="0.2">
      <c r="B16" s="41"/>
      <c r="L16" s="41"/>
    </row>
    <row r="17" spans="2:12" s="2" customFormat="1" ht="12" hidden="1" customHeight="1" x14ac:dyDescent="0.2">
      <c r="B17" s="41"/>
      <c r="D17" s="180" t="s">
        <v>15</v>
      </c>
      <c r="I17" s="180" t="s">
        <v>12</v>
      </c>
      <c r="J17" s="181" t="str">
        <f>'[1]Rekapitulace stavby'!AN13</f>
        <v>Vyplň údaj</v>
      </c>
      <c r="L17" s="41"/>
    </row>
    <row r="18" spans="2:12" s="2" customFormat="1" ht="18" hidden="1" customHeight="1" x14ac:dyDescent="0.2">
      <c r="B18" s="41"/>
      <c r="E18" s="291" t="str">
        <f>'[1]Rekapitulace stavby'!E14</f>
        <v>Vyplň údaj</v>
      </c>
      <c r="F18" s="292"/>
      <c r="G18" s="292"/>
      <c r="H18" s="292"/>
      <c r="I18" s="180" t="s">
        <v>14</v>
      </c>
      <c r="J18" s="181" t="str">
        <f>'[1]Rekapitulace stavby'!AN14</f>
        <v>Vyplň údaj</v>
      </c>
      <c r="L18" s="41"/>
    </row>
    <row r="19" spans="2:12" s="2" customFormat="1" ht="6.95" hidden="1" customHeight="1" x14ac:dyDescent="0.2">
      <c r="B19" s="41"/>
      <c r="L19" s="41"/>
    </row>
    <row r="20" spans="2:12" s="2" customFormat="1" ht="12" hidden="1" customHeight="1" x14ac:dyDescent="0.2">
      <c r="B20" s="41"/>
      <c r="D20" s="180" t="s">
        <v>16</v>
      </c>
      <c r="I20" s="180" t="s">
        <v>12</v>
      </c>
      <c r="J20" s="182" t="s">
        <v>6</v>
      </c>
      <c r="L20" s="41"/>
    </row>
    <row r="21" spans="2:12" s="2" customFormat="1" ht="18" hidden="1" customHeight="1" x14ac:dyDescent="0.2">
      <c r="B21" s="41"/>
      <c r="E21" s="182" t="s">
        <v>17</v>
      </c>
      <c r="I21" s="180" t="s">
        <v>14</v>
      </c>
      <c r="J21" s="182" t="s">
        <v>6</v>
      </c>
      <c r="L21" s="41"/>
    </row>
    <row r="22" spans="2:12" s="2" customFormat="1" ht="6.95" hidden="1" customHeight="1" x14ac:dyDescent="0.2">
      <c r="B22" s="41"/>
      <c r="L22" s="41"/>
    </row>
    <row r="23" spans="2:12" s="2" customFormat="1" ht="12" hidden="1" customHeight="1" x14ac:dyDescent="0.2">
      <c r="B23" s="41"/>
      <c r="D23" s="180" t="s">
        <v>19</v>
      </c>
      <c r="I23" s="180" t="s">
        <v>12</v>
      </c>
      <c r="J23" s="182" t="str">
        <f>IF('[1]Rekapitulace stavby'!AN19="","",'[1]Rekapitulace stavby'!AN19)</f>
        <v/>
      </c>
      <c r="L23" s="41"/>
    </row>
    <row r="24" spans="2:12" s="2" customFormat="1" ht="18" hidden="1" customHeight="1" x14ac:dyDescent="0.2">
      <c r="B24" s="41"/>
      <c r="E24" s="182" t="str">
        <f>IF('[1]Rekapitulace stavby'!E20="","",'[1]Rekapitulace stavby'!E20)</f>
        <v xml:space="preserve"> </v>
      </c>
      <c r="I24" s="180" t="s">
        <v>14</v>
      </c>
      <c r="J24" s="182" t="str">
        <f>IF('[1]Rekapitulace stavby'!AN20="","",'[1]Rekapitulace stavby'!AN20)</f>
        <v/>
      </c>
      <c r="L24" s="41"/>
    </row>
    <row r="25" spans="2:12" s="2" customFormat="1" ht="6.95" hidden="1" customHeight="1" x14ac:dyDescent="0.2">
      <c r="B25" s="41"/>
      <c r="L25" s="41"/>
    </row>
    <row r="26" spans="2:12" s="2" customFormat="1" ht="12" hidden="1" customHeight="1" x14ac:dyDescent="0.2">
      <c r="B26" s="41"/>
      <c r="D26" s="180" t="s">
        <v>20</v>
      </c>
      <c r="L26" s="41"/>
    </row>
    <row r="27" spans="2:12" s="3" customFormat="1" ht="16.5" hidden="1" customHeight="1" x14ac:dyDescent="0.2">
      <c r="B27" s="46"/>
      <c r="E27" s="293" t="s">
        <v>6</v>
      </c>
      <c r="F27" s="293"/>
      <c r="G27" s="293"/>
      <c r="H27" s="293"/>
      <c r="L27" s="46"/>
    </row>
    <row r="28" spans="2:12" s="2" customFormat="1" ht="6.95" hidden="1" customHeight="1" x14ac:dyDescent="0.2">
      <c r="B28" s="41"/>
      <c r="L28" s="41"/>
    </row>
    <row r="29" spans="2:12" s="2" customFormat="1" ht="6.95" hidden="1" customHeight="1" x14ac:dyDescent="0.2">
      <c r="B29" s="41"/>
      <c r="D29" s="233"/>
      <c r="E29" s="233"/>
      <c r="F29" s="233"/>
      <c r="G29" s="233"/>
      <c r="H29" s="233"/>
      <c r="I29" s="233"/>
      <c r="J29" s="233"/>
      <c r="K29" s="233"/>
      <c r="L29" s="41"/>
    </row>
    <row r="30" spans="2:12" s="2" customFormat="1" ht="25.35" hidden="1" customHeight="1" x14ac:dyDescent="0.2">
      <c r="B30" s="41"/>
      <c r="D30" s="48" t="s">
        <v>21</v>
      </c>
      <c r="J30" s="49">
        <f>ROUND(J93, 2)</f>
        <v>0</v>
      </c>
      <c r="L30" s="41"/>
    </row>
    <row r="31" spans="2:12" s="2" customFormat="1" ht="6.95" hidden="1" customHeight="1" x14ac:dyDescent="0.2">
      <c r="B31" s="41"/>
      <c r="D31" s="233"/>
      <c r="E31" s="233"/>
      <c r="F31" s="233"/>
      <c r="G31" s="233"/>
      <c r="H31" s="233"/>
      <c r="I31" s="233"/>
      <c r="J31" s="233"/>
      <c r="K31" s="233"/>
      <c r="L31" s="41"/>
    </row>
    <row r="32" spans="2:12" s="2" customFormat="1" ht="14.45" hidden="1" customHeight="1" x14ac:dyDescent="0.2">
      <c r="B32" s="41"/>
      <c r="F32" s="50" t="s">
        <v>23</v>
      </c>
      <c r="I32" s="50" t="s">
        <v>22</v>
      </c>
      <c r="J32" s="50" t="s">
        <v>24</v>
      </c>
      <c r="L32" s="41"/>
    </row>
    <row r="33" spans="2:12" s="2" customFormat="1" ht="14.45" hidden="1" customHeight="1" x14ac:dyDescent="0.2">
      <c r="B33" s="41"/>
      <c r="D33" s="51" t="s">
        <v>25</v>
      </c>
      <c r="E33" s="180" t="s">
        <v>26</v>
      </c>
      <c r="F33" s="52">
        <f>ROUND((SUM(BE93:BE293)),  2)</f>
        <v>0</v>
      </c>
      <c r="I33" s="53">
        <v>0.21</v>
      </c>
      <c r="J33" s="52">
        <f>ROUND(((SUM(BE93:BE293))*I33),  2)</f>
        <v>0</v>
      </c>
      <c r="L33" s="41"/>
    </row>
    <row r="34" spans="2:12" s="2" customFormat="1" ht="14.45" hidden="1" customHeight="1" x14ac:dyDescent="0.2">
      <c r="B34" s="41"/>
      <c r="E34" s="180" t="s">
        <v>27</v>
      </c>
      <c r="F34" s="52">
        <f>ROUND((SUM(BF93:BF293)),  2)</f>
        <v>0</v>
      </c>
      <c r="I34" s="53">
        <v>0.15</v>
      </c>
      <c r="J34" s="52">
        <f>ROUND(((SUM(BF93:BF293))*I34),  2)</f>
        <v>0</v>
      </c>
      <c r="L34" s="41"/>
    </row>
    <row r="35" spans="2:12" s="2" customFormat="1" ht="14.45" hidden="1" customHeight="1" x14ac:dyDescent="0.2">
      <c r="B35" s="41"/>
      <c r="E35" s="180" t="s">
        <v>28</v>
      </c>
      <c r="F35" s="52">
        <f>ROUND((SUM(BG93:BG293)),  2)</f>
        <v>0</v>
      </c>
      <c r="I35" s="53">
        <v>0.21</v>
      </c>
      <c r="J35" s="52">
        <f>0</f>
        <v>0</v>
      </c>
      <c r="L35" s="41"/>
    </row>
    <row r="36" spans="2:12" s="2" customFormat="1" ht="14.45" hidden="1" customHeight="1" x14ac:dyDescent="0.2">
      <c r="B36" s="41"/>
      <c r="E36" s="180" t="s">
        <v>29</v>
      </c>
      <c r="F36" s="52">
        <f>ROUND((SUM(BH93:BH293)),  2)</f>
        <v>0</v>
      </c>
      <c r="I36" s="53">
        <v>0.15</v>
      </c>
      <c r="J36" s="52">
        <f>0</f>
        <v>0</v>
      </c>
      <c r="L36" s="41"/>
    </row>
    <row r="37" spans="2:12" s="2" customFormat="1" ht="14.45" hidden="1" customHeight="1" x14ac:dyDescent="0.2">
      <c r="B37" s="41"/>
      <c r="E37" s="180" t="s">
        <v>30</v>
      </c>
      <c r="F37" s="52">
        <f>ROUND((SUM(BI93:BI293)),  2)</f>
        <v>0</v>
      </c>
      <c r="I37" s="53">
        <v>0</v>
      </c>
      <c r="J37" s="52">
        <f>0</f>
        <v>0</v>
      </c>
      <c r="L37" s="41"/>
    </row>
    <row r="38" spans="2:12" s="2" customFormat="1" ht="6.95" hidden="1" customHeight="1" x14ac:dyDescent="0.2">
      <c r="B38" s="41"/>
      <c r="L38" s="41"/>
    </row>
    <row r="39" spans="2:12" s="2" customFormat="1" ht="25.35" hidden="1" customHeight="1" x14ac:dyDescent="0.2">
      <c r="B39" s="41"/>
      <c r="C39" s="253"/>
      <c r="D39" s="55" t="s">
        <v>31</v>
      </c>
      <c r="E39" s="257"/>
      <c r="F39" s="257"/>
      <c r="G39" s="57" t="s">
        <v>32</v>
      </c>
      <c r="H39" s="58" t="s">
        <v>33</v>
      </c>
      <c r="I39" s="257"/>
      <c r="J39" s="59">
        <f>SUM(J30:J37)</f>
        <v>0</v>
      </c>
      <c r="K39" s="256"/>
      <c r="L39" s="41"/>
    </row>
    <row r="40" spans="2:12" s="2" customFormat="1" ht="14.45" hidden="1" customHeight="1" x14ac:dyDescent="0.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41"/>
    </row>
    <row r="41" spans="2:12" hidden="1" x14ac:dyDescent="0.2"/>
    <row r="42" spans="2:12" hidden="1" x14ac:dyDescent="0.2"/>
    <row r="43" spans="2:12" hidden="1" x14ac:dyDescent="0.2"/>
    <row r="44" spans="2:12" s="2" customFormat="1" ht="6.95" customHeight="1" x14ac:dyDescent="0.2">
      <c r="B44" s="245"/>
      <c r="C44" s="244"/>
      <c r="D44" s="244"/>
      <c r="E44" s="244"/>
      <c r="F44" s="244"/>
      <c r="G44" s="244"/>
      <c r="H44" s="244"/>
      <c r="I44" s="244"/>
      <c r="J44" s="244"/>
      <c r="K44" s="244"/>
      <c r="L44" s="41"/>
    </row>
    <row r="45" spans="2:12" s="2" customFormat="1" ht="24.95" customHeight="1" x14ac:dyDescent="0.2">
      <c r="B45" s="41"/>
      <c r="C45" s="38" t="s">
        <v>50</v>
      </c>
      <c r="L45" s="41"/>
    </row>
    <row r="46" spans="2:12" s="2" customFormat="1" ht="6.95" customHeight="1" x14ac:dyDescent="0.2">
      <c r="B46" s="41"/>
      <c r="L46" s="41"/>
    </row>
    <row r="47" spans="2:12" s="2" customFormat="1" ht="12" customHeight="1" x14ac:dyDescent="0.2">
      <c r="B47" s="41"/>
      <c r="C47" s="180" t="s">
        <v>4</v>
      </c>
      <c r="L47" s="41"/>
    </row>
    <row r="48" spans="2:12" s="2" customFormat="1" ht="16.5" customHeight="1" x14ac:dyDescent="0.2">
      <c r="B48" s="41"/>
      <c r="E48" s="287" t="str">
        <f>E7</f>
        <v>Stavební úpravy haly ve VOP CZ, s.p. -hala 62 - PLAZMA</v>
      </c>
      <c r="F48" s="288"/>
      <c r="G48" s="288"/>
      <c r="H48" s="288"/>
      <c r="L48" s="41"/>
    </row>
    <row r="49" spans="2:47" s="2" customFormat="1" ht="12" customHeight="1" x14ac:dyDescent="0.2">
      <c r="B49" s="41"/>
      <c r="C49" s="180" t="s">
        <v>48</v>
      </c>
      <c r="L49" s="41"/>
    </row>
    <row r="50" spans="2:47" s="2" customFormat="1" ht="16.5" customHeight="1" x14ac:dyDescent="0.2">
      <c r="B50" s="41"/>
      <c r="E50" s="289" t="str">
        <f>E9</f>
        <v>1 - stavební práce</v>
      </c>
      <c r="F50" s="294"/>
      <c r="G50" s="294"/>
      <c r="H50" s="294"/>
      <c r="L50" s="41"/>
    </row>
    <row r="51" spans="2:47" s="2" customFormat="1" ht="6.95" customHeight="1" x14ac:dyDescent="0.2">
      <c r="B51" s="41"/>
      <c r="L51" s="41"/>
    </row>
    <row r="52" spans="2:47" s="2" customFormat="1" ht="12" customHeight="1" x14ac:dyDescent="0.2">
      <c r="B52" s="41"/>
      <c r="C52" s="180" t="s">
        <v>8</v>
      </c>
      <c r="F52" s="182" t="str">
        <f>F12</f>
        <v xml:space="preserve"> </v>
      </c>
      <c r="I52" s="180" t="s">
        <v>10</v>
      </c>
      <c r="J52" s="43" t="str">
        <f>IF(J12="","",J12)</f>
        <v>8. 10. 2022</v>
      </c>
      <c r="L52" s="41"/>
    </row>
    <row r="53" spans="2:47" s="2" customFormat="1" ht="6.95" customHeight="1" x14ac:dyDescent="0.2">
      <c r="B53" s="41"/>
      <c r="L53" s="41"/>
    </row>
    <row r="54" spans="2:47" s="2" customFormat="1" ht="25.7" customHeight="1" x14ac:dyDescent="0.2">
      <c r="B54" s="41"/>
      <c r="C54" s="180" t="s">
        <v>11</v>
      </c>
      <c r="F54" s="182" t="str">
        <f>E15</f>
        <v>VOP CZ s.p.</v>
      </c>
      <c r="I54" s="180" t="s">
        <v>16</v>
      </c>
      <c r="J54" s="183" t="str">
        <f>E21</f>
        <v>Uniprojekt, projekční kancelář</v>
      </c>
      <c r="L54" s="41"/>
    </row>
    <row r="55" spans="2:47" s="2" customFormat="1" ht="15.2" customHeight="1" x14ac:dyDescent="0.2">
      <c r="B55" s="41"/>
      <c r="C55" s="180" t="s">
        <v>15</v>
      </c>
      <c r="F55" s="182" t="str">
        <f>IF(E18="","",E18)</f>
        <v>Vyplň údaj</v>
      </c>
      <c r="I55" s="180" t="s">
        <v>19</v>
      </c>
      <c r="J55" s="183" t="str">
        <f>E24</f>
        <v xml:space="preserve"> </v>
      </c>
      <c r="L55" s="41"/>
    </row>
    <row r="56" spans="2:47" s="2" customFormat="1" ht="10.35" customHeight="1" x14ac:dyDescent="0.2">
      <c r="B56" s="41"/>
      <c r="L56" s="41"/>
    </row>
    <row r="57" spans="2:47" s="2" customFormat="1" ht="29.25" customHeight="1" x14ac:dyDescent="0.2">
      <c r="B57" s="41"/>
      <c r="C57" s="255" t="s">
        <v>51</v>
      </c>
      <c r="D57" s="253"/>
      <c r="E57" s="253"/>
      <c r="F57" s="253"/>
      <c r="G57" s="253"/>
      <c r="H57" s="253"/>
      <c r="I57" s="253"/>
      <c r="J57" s="254" t="s">
        <v>52</v>
      </c>
      <c r="K57" s="253"/>
      <c r="L57" s="41"/>
    </row>
    <row r="58" spans="2:47" s="2" customFormat="1" ht="10.35" customHeight="1" x14ac:dyDescent="0.2">
      <c r="B58" s="41"/>
      <c r="L58" s="41"/>
    </row>
    <row r="59" spans="2:47" s="2" customFormat="1" ht="22.9" customHeight="1" x14ac:dyDescent="0.2">
      <c r="B59" s="41"/>
      <c r="C59" s="252" t="s">
        <v>37</v>
      </c>
      <c r="J59" s="49">
        <f>J93</f>
        <v>0</v>
      </c>
      <c r="L59" s="41"/>
      <c r="AU59" s="186" t="s">
        <v>53</v>
      </c>
    </row>
    <row r="60" spans="2:47" s="4" customFormat="1" ht="24.95" customHeight="1" x14ac:dyDescent="0.2">
      <c r="B60" s="74"/>
      <c r="D60" s="251" t="s">
        <v>54</v>
      </c>
      <c r="E60" s="250"/>
      <c r="F60" s="250"/>
      <c r="G60" s="250"/>
      <c r="H60" s="250"/>
      <c r="I60" s="250"/>
      <c r="J60" s="249">
        <f>J94</f>
        <v>0</v>
      </c>
      <c r="L60" s="74"/>
    </row>
    <row r="61" spans="2:47" s="5" customFormat="1" ht="19.899999999999999" customHeight="1" x14ac:dyDescent="0.2">
      <c r="B61" s="80"/>
      <c r="D61" s="248" t="s">
        <v>520</v>
      </c>
      <c r="E61" s="247"/>
      <c r="F61" s="247"/>
      <c r="G61" s="247"/>
      <c r="H61" s="247"/>
      <c r="I61" s="247"/>
      <c r="J61" s="246">
        <f>J95</f>
        <v>0</v>
      </c>
      <c r="L61" s="80"/>
    </row>
    <row r="62" spans="2:47" s="5" customFormat="1" ht="19.899999999999999" customHeight="1" x14ac:dyDescent="0.2">
      <c r="B62" s="80"/>
      <c r="D62" s="248" t="s">
        <v>55</v>
      </c>
      <c r="E62" s="247"/>
      <c r="F62" s="247"/>
      <c r="G62" s="247"/>
      <c r="H62" s="247"/>
      <c r="I62" s="247"/>
      <c r="J62" s="246">
        <f>J131</f>
        <v>0</v>
      </c>
      <c r="L62" s="80"/>
    </row>
    <row r="63" spans="2:47" s="5" customFormat="1" ht="19.899999999999999" customHeight="1" x14ac:dyDescent="0.2">
      <c r="B63" s="80"/>
      <c r="D63" s="248" t="s">
        <v>521</v>
      </c>
      <c r="E63" s="247"/>
      <c r="F63" s="247"/>
      <c r="G63" s="247"/>
      <c r="H63" s="247"/>
      <c r="I63" s="247"/>
      <c r="J63" s="246">
        <f>J156</f>
        <v>0</v>
      </c>
      <c r="L63" s="80"/>
    </row>
    <row r="64" spans="2:47" s="5" customFormat="1" ht="19.899999999999999" customHeight="1" x14ac:dyDescent="0.2">
      <c r="B64" s="80"/>
      <c r="D64" s="248" t="s">
        <v>522</v>
      </c>
      <c r="E64" s="247"/>
      <c r="F64" s="247"/>
      <c r="G64" s="247"/>
      <c r="H64" s="247"/>
      <c r="I64" s="247"/>
      <c r="J64" s="246">
        <f>J160</f>
        <v>0</v>
      </c>
      <c r="L64" s="80"/>
    </row>
    <row r="65" spans="2:12" s="5" customFormat="1" ht="19.899999999999999" customHeight="1" x14ac:dyDescent="0.2">
      <c r="B65" s="80"/>
      <c r="D65" s="248" t="s">
        <v>56</v>
      </c>
      <c r="E65" s="247"/>
      <c r="F65" s="247"/>
      <c r="G65" s="247"/>
      <c r="H65" s="247"/>
      <c r="I65" s="247"/>
      <c r="J65" s="246">
        <f>J169</f>
        <v>0</v>
      </c>
      <c r="L65" s="80"/>
    </row>
    <row r="66" spans="2:12" s="5" customFormat="1" ht="19.899999999999999" customHeight="1" x14ac:dyDescent="0.2">
      <c r="B66" s="80"/>
      <c r="D66" s="248" t="s">
        <v>523</v>
      </c>
      <c r="E66" s="247"/>
      <c r="F66" s="247"/>
      <c r="G66" s="247"/>
      <c r="H66" s="247"/>
      <c r="I66" s="247"/>
      <c r="J66" s="246">
        <f>J204</f>
        <v>0</v>
      </c>
      <c r="L66" s="80"/>
    </row>
    <row r="67" spans="2:12" s="5" customFormat="1" ht="19.899999999999999" customHeight="1" x14ac:dyDescent="0.2">
      <c r="B67" s="80"/>
      <c r="D67" s="248" t="s">
        <v>57</v>
      </c>
      <c r="E67" s="247"/>
      <c r="F67" s="247"/>
      <c r="G67" s="247"/>
      <c r="H67" s="247"/>
      <c r="I67" s="247"/>
      <c r="J67" s="246">
        <f>J213</f>
        <v>0</v>
      </c>
      <c r="L67" s="80"/>
    </row>
    <row r="68" spans="2:12" s="5" customFormat="1" ht="19.899999999999999" customHeight="1" x14ac:dyDescent="0.2">
      <c r="B68" s="80"/>
      <c r="D68" s="248" t="s">
        <v>58</v>
      </c>
      <c r="E68" s="247"/>
      <c r="F68" s="247"/>
      <c r="G68" s="247"/>
      <c r="H68" s="247"/>
      <c r="I68" s="247"/>
      <c r="J68" s="246">
        <f>J262</f>
        <v>0</v>
      </c>
      <c r="L68" s="80"/>
    </row>
    <row r="69" spans="2:12" s="5" customFormat="1" ht="19.899999999999999" customHeight="1" x14ac:dyDescent="0.2">
      <c r="B69" s="80"/>
      <c r="D69" s="248" t="s">
        <v>59</v>
      </c>
      <c r="E69" s="247"/>
      <c r="F69" s="247"/>
      <c r="G69" s="247"/>
      <c r="H69" s="247"/>
      <c r="I69" s="247"/>
      <c r="J69" s="246">
        <f>J275</f>
        <v>0</v>
      </c>
      <c r="L69" s="80"/>
    </row>
    <row r="70" spans="2:12" s="4" customFormat="1" ht="24.95" customHeight="1" x14ac:dyDescent="0.2">
      <c r="B70" s="74"/>
      <c r="D70" s="251" t="s">
        <v>60</v>
      </c>
      <c r="E70" s="250"/>
      <c r="F70" s="250"/>
      <c r="G70" s="250"/>
      <c r="H70" s="250"/>
      <c r="I70" s="250"/>
      <c r="J70" s="249">
        <f>J278</f>
        <v>0</v>
      </c>
      <c r="L70" s="74"/>
    </row>
    <row r="71" spans="2:12" s="5" customFormat="1" ht="19.899999999999999" customHeight="1" x14ac:dyDescent="0.2">
      <c r="B71" s="80"/>
      <c r="D71" s="248" t="s">
        <v>1083</v>
      </c>
      <c r="E71" s="247"/>
      <c r="F71" s="247"/>
      <c r="G71" s="247"/>
      <c r="H71" s="247"/>
      <c r="I71" s="247"/>
      <c r="J71" s="246">
        <f>J279</f>
        <v>0</v>
      </c>
      <c r="L71" s="80"/>
    </row>
    <row r="72" spans="2:12" s="5" customFormat="1" ht="19.899999999999999" customHeight="1" x14ac:dyDescent="0.2">
      <c r="B72" s="80"/>
      <c r="D72" s="248" t="s">
        <v>62</v>
      </c>
      <c r="E72" s="247"/>
      <c r="F72" s="247"/>
      <c r="G72" s="247"/>
      <c r="H72" s="247"/>
      <c r="I72" s="247"/>
      <c r="J72" s="246">
        <f>J284</f>
        <v>0</v>
      </c>
      <c r="L72" s="80"/>
    </row>
    <row r="73" spans="2:12" s="5" customFormat="1" ht="19.899999999999999" customHeight="1" x14ac:dyDescent="0.2">
      <c r="B73" s="80"/>
      <c r="D73" s="248" t="s">
        <v>64</v>
      </c>
      <c r="E73" s="247"/>
      <c r="F73" s="247"/>
      <c r="G73" s="247"/>
      <c r="H73" s="247"/>
      <c r="I73" s="247"/>
      <c r="J73" s="246">
        <f>J288</f>
        <v>0</v>
      </c>
      <c r="L73" s="80"/>
    </row>
    <row r="74" spans="2:12" s="2" customFormat="1" ht="21.75" customHeight="1" x14ac:dyDescent="0.2">
      <c r="B74" s="41"/>
      <c r="L74" s="41"/>
    </row>
    <row r="75" spans="2:12" s="2" customFormat="1" ht="6.95" customHeight="1" x14ac:dyDescent="0.2">
      <c r="B75" s="185"/>
      <c r="C75" s="184"/>
      <c r="D75" s="184"/>
      <c r="E75" s="184"/>
      <c r="F75" s="184"/>
      <c r="G75" s="184"/>
      <c r="H75" s="184"/>
      <c r="I75" s="184"/>
      <c r="J75" s="184"/>
      <c r="K75" s="184"/>
      <c r="L75" s="41"/>
    </row>
    <row r="79" spans="2:12" s="2" customFormat="1" ht="6.95" customHeight="1" x14ac:dyDescent="0.2">
      <c r="B79" s="245"/>
      <c r="C79" s="244"/>
      <c r="D79" s="244"/>
      <c r="E79" s="244"/>
      <c r="F79" s="244"/>
      <c r="G79" s="244"/>
      <c r="H79" s="244"/>
      <c r="I79" s="244"/>
      <c r="J79" s="244"/>
      <c r="K79" s="244"/>
      <c r="L79" s="41"/>
    </row>
    <row r="80" spans="2:12" s="2" customFormat="1" ht="24.95" customHeight="1" x14ac:dyDescent="0.2">
      <c r="B80" s="41"/>
      <c r="C80" s="38" t="s">
        <v>67</v>
      </c>
      <c r="L80" s="41"/>
    </row>
    <row r="81" spans="2:65" s="2" customFormat="1" ht="6.95" customHeight="1" x14ac:dyDescent="0.2">
      <c r="B81" s="41"/>
      <c r="L81" s="41"/>
    </row>
    <row r="82" spans="2:65" s="2" customFormat="1" ht="12" customHeight="1" x14ac:dyDescent="0.2">
      <c r="B82" s="41"/>
      <c r="C82" s="180" t="s">
        <v>4</v>
      </c>
      <c r="L82" s="41"/>
    </row>
    <row r="83" spans="2:65" s="2" customFormat="1" ht="16.5" customHeight="1" x14ac:dyDescent="0.2">
      <c r="B83" s="41"/>
      <c r="E83" s="287" t="str">
        <f>E7</f>
        <v>Stavební úpravy haly ve VOP CZ, s.p. -hala 62 - PLAZMA</v>
      </c>
      <c r="F83" s="288"/>
      <c r="G83" s="288"/>
      <c r="H83" s="288"/>
      <c r="L83" s="41"/>
    </row>
    <row r="84" spans="2:65" s="2" customFormat="1" ht="12" customHeight="1" x14ac:dyDescent="0.2">
      <c r="B84" s="41"/>
      <c r="C84" s="180" t="s">
        <v>48</v>
      </c>
      <c r="L84" s="41"/>
    </row>
    <row r="85" spans="2:65" s="2" customFormat="1" ht="16.5" customHeight="1" x14ac:dyDescent="0.2">
      <c r="B85" s="41"/>
      <c r="E85" s="289" t="str">
        <f>E9</f>
        <v>1 - stavební práce</v>
      </c>
      <c r="F85" s="294"/>
      <c r="G85" s="294"/>
      <c r="H85" s="294"/>
      <c r="L85" s="41"/>
    </row>
    <row r="86" spans="2:65" s="2" customFormat="1" ht="6.95" customHeight="1" x14ac:dyDescent="0.2">
      <c r="B86" s="41"/>
      <c r="L86" s="41"/>
    </row>
    <row r="87" spans="2:65" s="2" customFormat="1" ht="12" customHeight="1" x14ac:dyDescent="0.2">
      <c r="B87" s="41"/>
      <c r="C87" s="180" t="s">
        <v>8</v>
      </c>
      <c r="F87" s="182" t="str">
        <f>F12</f>
        <v xml:space="preserve"> </v>
      </c>
      <c r="I87" s="180" t="s">
        <v>10</v>
      </c>
      <c r="J87" s="43" t="str">
        <f>IF(J12="","",J12)</f>
        <v>8. 10. 2022</v>
      </c>
      <c r="L87" s="41"/>
    </row>
    <row r="88" spans="2:65" s="2" customFormat="1" ht="6.95" customHeight="1" x14ac:dyDescent="0.2">
      <c r="B88" s="41"/>
      <c r="L88" s="41"/>
    </row>
    <row r="89" spans="2:65" s="2" customFormat="1" ht="25.7" customHeight="1" x14ac:dyDescent="0.2">
      <c r="B89" s="41"/>
      <c r="C89" s="180" t="s">
        <v>11</v>
      </c>
      <c r="F89" s="182" t="str">
        <f>E15</f>
        <v>VOP CZ s.p.</v>
      </c>
      <c r="I89" s="180" t="s">
        <v>16</v>
      </c>
      <c r="J89" s="183" t="str">
        <f>E21</f>
        <v>Uniprojekt, projekční kancelář</v>
      </c>
      <c r="L89" s="41"/>
    </row>
    <row r="90" spans="2:65" s="2" customFormat="1" ht="15.2" customHeight="1" x14ac:dyDescent="0.2">
      <c r="B90" s="41"/>
      <c r="C90" s="180" t="s">
        <v>15</v>
      </c>
      <c r="F90" s="182" t="str">
        <f>IF(E18="","",E18)</f>
        <v>Vyplň údaj</v>
      </c>
      <c r="I90" s="180" t="s">
        <v>19</v>
      </c>
      <c r="J90" s="183" t="str">
        <f>E24</f>
        <v xml:space="preserve"> </v>
      </c>
      <c r="L90" s="41"/>
    </row>
    <row r="91" spans="2:65" s="2" customFormat="1" ht="10.35" customHeight="1" x14ac:dyDescent="0.2">
      <c r="B91" s="41"/>
      <c r="L91" s="41"/>
    </row>
    <row r="92" spans="2:65" s="6" customFormat="1" ht="29.25" customHeight="1" x14ac:dyDescent="0.2">
      <c r="B92" s="86"/>
      <c r="C92" s="243" t="s">
        <v>68</v>
      </c>
      <c r="D92" s="242" t="s">
        <v>36</v>
      </c>
      <c r="E92" s="242" t="s">
        <v>34</v>
      </c>
      <c r="F92" s="242" t="s">
        <v>35</v>
      </c>
      <c r="G92" s="242" t="s">
        <v>69</v>
      </c>
      <c r="H92" s="242" t="s">
        <v>70</v>
      </c>
      <c r="I92" s="242" t="s">
        <v>71</v>
      </c>
      <c r="J92" s="242" t="s">
        <v>52</v>
      </c>
      <c r="K92" s="241" t="s">
        <v>72</v>
      </c>
      <c r="L92" s="86"/>
      <c r="M92" s="240" t="s">
        <v>6</v>
      </c>
      <c r="N92" s="239" t="s">
        <v>25</v>
      </c>
      <c r="O92" s="239" t="s">
        <v>73</v>
      </c>
      <c r="P92" s="239" t="s">
        <v>74</v>
      </c>
      <c r="Q92" s="239" t="s">
        <v>75</v>
      </c>
      <c r="R92" s="239" t="s">
        <v>76</v>
      </c>
      <c r="S92" s="239" t="s">
        <v>77</v>
      </c>
      <c r="T92" s="238" t="s">
        <v>78</v>
      </c>
    </row>
    <row r="93" spans="2:65" s="2" customFormat="1" ht="22.9" customHeight="1" x14ac:dyDescent="0.25">
      <c r="B93" s="41"/>
      <c r="C93" s="237" t="s">
        <v>79</v>
      </c>
      <c r="J93" s="236">
        <f>BK93</f>
        <v>0</v>
      </c>
      <c r="L93" s="41"/>
      <c r="M93" s="235"/>
      <c r="N93" s="233"/>
      <c r="O93" s="233"/>
      <c r="P93" s="234">
        <f>P94+P278</f>
        <v>0</v>
      </c>
      <c r="Q93" s="233"/>
      <c r="R93" s="234">
        <f>R94+R278</f>
        <v>28.623362039999996</v>
      </c>
      <c r="S93" s="233"/>
      <c r="T93" s="232">
        <f>T94+T278</f>
        <v>10.242954000000003</v>
      </c>
      <c r="AT93" s="186" t="s">
        <v>38</v>
      </c>
      <c r="AU93" s="186" t="s">
        <v>53</v>
      </c>
      <c r="BK93" s="91">
        <f>BK94+BK278</f>
        <v>0</v>
      </c>
    </row>
    <row r="94" spans="2:65" s="203" customFormat="1" ht="25.9" customHeight="1" x14ac:dyDescent="0.2">
      <c r="B94" s="207"/>
      <c r="D94" s="103" t="s">
        <v>38</v>
      </c>
      <c r="E94" s="216" t="s">
        <v>80</v>
      </c>
      <c r="F94" s="216" t="s">
        <v>81</v>
      </c>
      <c r="I94" s="259"/>
      <c r="J94" s="215">
        <f>BK94</f>
        <v>0</v>
      </c>
      <c r="L94" s="207"/>
      <c r="M94" s="206"/>
      <c r="P94" s="205">
        <f>P95+P131+P156+P160+P169+P204+P213+P262+P275</f>
        <v>0</v>
      </c>
      <c r="R94" s="205">
        <f>R95+R131+R156+R160+R169+R204+R213+R262+R275</f>
        <v>28.618362039999997</v>
      </c>
      <c r="T94" s="204">
        <f>T95+T131+T156+T160+T169+T204+T213+T262+T275</f>
        <v>10.242954000000003</v>
      </c>
      <c r="AR94" s="103" t="s">
        <v>40</v>
      </c>
      <c r="AT94" s="104" t="s">
        <v>38</v>
      </c>
      <c r="AU94" s="104" t="s">
        <v>39</v>
      </c>
      <c r="AY94" s="103" t="s">
        <v>82</v>
      </c>
      <c r="BK94" s="105">
        <f>BK95+BK131+BK156+BK160+BK169+BK204+BK213+BK262+BK275</f>
        <v>0</v>
      </c>
    </row>
    <row r="95" spans="2:65" s="203" customFormat="1" ht="22.9" customHeight="1" x14ac:dyDescent="0.2">
      <c r="B95" s="207"/>
      <c r="D95" s="103" t="s">
        <v>38</v>
      </c>
      <c r="E95" s="209" t="s">
        <v>40</v>
      </c>
      <c r="F95" s="209" t="s">
        <v>524</v>
      </c>
      <c r="I95" s="259"/>
      <c r="J95" s="208">
        <f>BK95</f>
        <v>0</v>
      </c>
      <c r="L95" s="207"/>
      <c r="M95" s="206"/>
      <c r="P95" s="205">
        <f>SUM(P96:P130)</f>
        <v>0</v>
      </c>
      <c r="R95" s="205">
        <f>SUM(R96:R130)</f>
        <v>7.4720000000000004</v>
      </c>
      <c r="T95" s="204">
        <f>SUM(T96:T130)</f>
        <v>0</v>
      </c>
      <c r="AR95" s="103" t="s">
        <v>40</v>
      </c>
      <c r="AT95" s="104" t="s">
        <v>38</v>
      </c>
      <c r="AU95" s="104" t="s">
        <v>40</v>
      </c>
      <c r="AY95" s="103" t="s">
        <v>82</v>
      </c>
      <c r="BK95" s="105">
        <f>SUM(BK96:BK130)</f>
        <v>0</v>
      </c>
    </row>
    <row r="96" spans="2:65" s="2" customFormat="1" ht="44.25" customHeight="1" x14ac:dyDescent="0.2">
      <c r="B96" s="41"/>
      <c r="C96" s="200" t="s">
        <v>40</v>
      </c>
      <c r="D96" s="200" t="s">
        <v>84</v>
      </c>
      <c r="E96" s="199" t="s">
        <v>1082</v>
      </c>
      <c r="F96" s="195" t="s">
        <v>1081</v>
      </c>
      <c r="G96" s="198" t="s">
        <v>87</v>
      </c>
      <c r="H96" s="197">
        <v>11.207000000000001</v>
      </c>
      <c r="I96" s="113"/>
      <c r="J96" s="196">
        <f>ROUND(I96*H96,2)</f>
        <v>0</v>
      </c>
      <c r="K96" s="195" t="s">
        <v>88</v>
      </c>
      <c r="L96" s="41"/>
      <c r="M96" s="115" t="s">
        <v>6</v>
      </c>
      <c r="N96" s="194" t="s">
        <v>26</v>
      </c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2">
        <f>S96*H96</f>
        <v>0</v>
      </c>
      <c r="AR96" s="119" t="s">
        <v>46</v>
      </c>
      <c r="AT96" s="119" t="s">
        <v>84</v>
      </c>
      <c r="AU96" s="119" t="s">
        <v>42</v>
      </c>
      <c r="AY96" s="186" t="s">
        <v>82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6" t="s">
        <v>40</v>
      </c>
      <c r="BK96" s="191">
        <f>ROUND(I96*H96,2)</f>
        <v>0</v>
      </c>
      <c r="BL96" s="186" t="s">
        <v>46</v>
      </c>
      <c r="BM96" s="119" t="s">
        <v>1080</v>
      </c>
    </row>
    <row r="97" spans="2:65" s="2" customFormat="1" x14ac:dyDescent="0.2">
      <c r="B97" s="41"/>
      <c r="D97" s="190" t="s">
        <v>90</v>
      </c>
      <c r="F97" s="122" t="s">
        <v>1079</v>
      </c>
      <c r="I97" s="258"/>
      <c r="L97" s="41"/>
      <c r="M97" s="202"/>
      <c r="T97" s="201"/>
      <c r="AT97" s="186" t="s">
        <v>90</v>
      </c>
      <c r="AU97" s="186" t="s">
        <v>42</v>
      </c>
    </row>
    <row r="98" spans="2:65" s="10" customFormat="1" x14ac:dyDescent="0.2">
      <c r="B98" s="154"/>
      <c r="D98" s="214" t="s">
        <v>92</v>
      </c>
      <c r="E98" s="158" t="s">
        <v>6</v>
      </c>
      <c r="F98" s="220" t="s">
        <v>936</v>
      </c>
      <c r="H98" s="158" t="s">
        <v>6</v>
      </c>
      <c r="I98" s="153"/>
      <c r="L98" s="154"/>
      <c r="M98" s="219"/>
      <c r="T98" s="218"/>
      <c r="AT98" s="158" t="s">
        <v>92</v>
      </c>
      <c r="AU98" s="158" t="s">
        <v>42</v>
      </c>
      <c r="AV98" s="10" t="s">
        <v>40</v>
      </c>
      <c r="AW98" s="10" t="s">
        <v>18</v>
      </c>
      <c r="AX98" s="10" t="s">
        <v>39</v>
      </c>
      <c r="AY98" s="158" t="s">
        <v>82</v>
      </c>
    </row>
    <row r="99" spans="2:65" s="8" customFormat="1" x14ac:dyDescent="0.2">
      <c r="B99" s="133"/>
      <c r="D99" s="214" t="s">
        <v>92</v>
      </c>
      <c r="E99" s="137" t="s">
        <v>6</v>
      </c>
      <c r="F99" s="213" t="s">
        <v>1078</v>
      </c>
      <c r="H99" s="212">
        <v>11.207000000000001</v>
      </c>
      <c r="I99" s="132"/>
      <c r="L99" s="133"/>
      <c r="M99" s="211"/>
      <c r="T99" s="210"/>
      <c r="AT99" s="137" t="s">
        <v>92</v>
      </c>
      <c r="AU99" s="137" t="s">
        <v>42</v>
      </c>
      <c r="AV99" s="8" t="s">
        <v>42</v>
      </c>
      <c r="AW99" s="8" t="s">
        <v>18</v>
      </c>
      <c r="AX99" s="8" t="s">
        <v>40</v>
      </c>
      <c r="AY99" s="137" t="s">
        <v>82</v>
      </c>
    </row>
    <row r="100" spans="2:65" s="2" customFormat="1" ht="62.65" customHeight="1" x14ac:dyDescent="0.2">
      <c r="B100" s="41"/>
      <c r="C100" s="200" t="s">
        <v>42</v>
      </c>
      <c r="D100" s="200" t="s">
        <v>84</v>
      </c>
      <c r="E100" s="199" t="s">
        <v>551</v>
      </c>
      <c r="F100" s="195" t="s">
        <v>552</v>
      </c>
      <c r="G100" s="198" t="s">
        <v>87</v>
      </c>
      <c r="H100" s="197">
        <v>11.207000000000001</v>
      </c>
      <c r="I100" s="113"/>
      <c r="J100" s="196">
        <f>ROUND(I100*H100,2)</f>
        <v>0</v>
      </c>
      <c r="K100" s="195" t="s">
        <v>88</v>
      </c>
      <c r="L100" s="41"/>
      <c r="M100" s="115" t="s">
        <v>6</v>
      </c>
      <c r="N100" s="194" t="s">
        <v>26</v>
      </c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2">
        <f>S100*H100</f>
        <v>0</v>
      </c>
      <c r="AR100" s="119" t="s">
        <v>46</v>
      </c>
      <c r="AT100" s="119" t="s">
        <v>84</v>
      </c>
      <c r="AU100" s="119" t="s">
        <v>42</v>
      </c>
      <c r="AY100" s="186" t="s">
        <v>82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6" t="s">
        <v>40</v>
      </c>
      <c r="BK100" s="191">
        <f>ROUND(I100*H100,2)</f>
        <v>0</v>
      </c>
      <c r="BL100" s="186" t="s">
        <v>46</v>
      </c>
      <c r="BM100" s="119" t="s">
        <v>1077</v>
      </c>
    </row>
    <row r="101" spans="2:65" s="2" customFormat="1" x14ac:dyDescent="0.2">
      <c r="B101" s="41"/>
      <c r="D101" s="190" t="s">
        <v>90</v>
      </c>
      <c r="F101" s="122" t="s">
        <v>554</v>
      </c>
      <c r="I101" s="258"/>
      <c r="L101" s="41"/>
      <c r="M101" s="202"/>
      <c r="T101" s="201"/>
      <c r="AT101" s="186" t="s">
        <v>90</v>
      </c>
      <c r="AU101" s="186" t="s">
        <v>42</v>
      </c>
    </row>
    <row r="102" spans="2:65" s="10" customFormat="1" x14ac:dyDescent="0.2">
      <c r="B102" s="154"/>
      <c r="D102" s="214" t="s">
        <v>92</v>
      </c>
      <c r="E102" s="158" t="s">
        <v>6</v>
      </c>
      <c r="F102" s="220" t="s">
        <v>1076</v>
      </c>
      <c r="H102" s="158" t="s">
        <v>6</v>
      </c>
      <c r="I102" s="153"/>
      <c r="L102" s="154"/>
      <c r="M102" s="219"/>
      <c r="T102" s="218"/>
      <c r="AT102" s="158" t="s">
        <v>92</v>
      </c>
      <c r="AU102" s="158" t="s">
        <v>42</v>
      </c>
      <c r="AV102" s="10" t="s">
        <v>40</v>
      </c>
      <c r="AW102" s="10" t="s">
        <v>18</v>
      </c>
      <c r="AX102" s="10" t="s">
        <v>39</v>
      </c>
      <c r="AY102" s="158" t="s">
        <v>82</v>
      </c>
    </row>
    <row r="103" spans="2:65" s="8" customFormat="1" x14ac:dyDescent="0.2">
      <c r="B103" s="133"/>
      <c r="D103" s="214" t="s">
        <v>92</v>
      </c>
      <c r="E103" s="137" t="s">
        <v>6</v>
      </c>
      <c r="F103" s="213" t="s">
        <v>1071</v>
      </c>
      <c r="H103" s="212">
        <v>11.207000000000001</v>
      </c>
      <c r="I103" s="132"/>
      <c r="L103" s="133"/>
      <c r="M103" s="211"/>
      <c r="T103" s="210"/>
      <c r="AT103" s="137" t="s">
        <v>92</v>
      </c>
      <c r="AU103" s="137" t="s">
        <v>42</v>
      </c>
      <c r="AV103" s="8" t="s">
        <v>42</v>
      </c>
      <c r="AW103" s="8" t="s">
        <v>18</v>
      </c>
      <c r="AX103" s="8" t="s">
        <v>40</v>
      </c>
      <c r="AY103" s="137" t="s">
        <v>82</v>
      </c>
    </row>
    <row r="104" spans="2:65" s="2" customFormat="1" ht="62.65" customHeight="1" x14ac:dyDescent="0.2">
      <c r="B104" s="41"/>
      <c r="C104" s="200" t="s">
        <v>44</v>
      </c>
      <c r="D104" s="200" t="s">
        <v>84</v>
      </c>
      <c r="E104" s="199" t="s">
        <v>563</v>
      </c>
      <c r="F104" s="195" t="s">
        <v>564</v>
      </c>
      <c r="G104" s="198" t="s">
        <v>87</v>
      </c>
      <c r="H104" s="197">
        <v>11.207000000000001</v>
      </c>
      <c r="I104" s="113"/>
      <c r="J104" s="196">
        <f>ROUND(I104*H104,2)</f>
        <v>0</v>
      </c>
      <c r="K104" s="195" t="s">
        <v>88</v>
      </c>
      <c r="L104" s="41"/>
      <c r="M104" s="115" t="s">
        <v>6</v>
      </c>
      <c r="N104" s="194" t="s">
        <v>26</v>
      </c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2">
        <f>S104*H104</f>
        <v>0</v>
      </c>
      <c r="AR104" s="119" t="s">
        <v>46</v>
      </c>
      <c r="AT104" s="119" t="s">
        <v>84</v>
      </c>
      <c r="AU104" s="119" t="s">
        <v>42</v>
      </c>
      <c r="AY104" s="186" t="s">
        <v>82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6" t="s">
        <v>40</v>
      </c>
      <c r="BK104" s="191">
        <f>ROUND(I104*H104,2)</f>
        <v>0</v>
      </c>
      <c r="BL104" s="186" t="s">
        <v>46</v>
      </c>
      <c r="BM104" s="119" t="s">
        <v>1075</v>
      </c>
    </row>
    <row r="105" spans="2:65" s="2" customFormat="1" x14ac:dyDescent="0.2">
      <c r="B105" s="41"/>
      <c r="D105" s="190" t="s">
        <v>90</v>
      </c>
      <c r="F105" s="122" t="s">
        <v>566</v>
      </c>
      <c r="I105" s="258"/>
      <c r="L105" s="41"/>
      <c r="M105" s="202"/>
      <c r="T105" s="201"/>
      <c r="AT105" s="186" t="s">
        <v>90</v>
      </c>
      <c r="AU105" s="186" t="s">
        <v>42</v>
      </c>
    </row>
    <row r="106" spans="2:65" s="2" customFormat="1" ht="66.75" customHeight="1" x14ac:dyDescent="0.2">
      <c r="B106" s="41"/>
      <c r="C106" s="200" t="s">
        <v>46</v>
      </c>
      <c r="D106" s="200" t="s">
        <v>84</v>
      </c>
      <c r="E106" s="199" t="s">
        <v>568</v>
      </c>
      <c r="F106" s="195" t="s">
        <v>569</v>
      </c>
      <c r="G106" s="198" t="s">
        <v>87</v>
      </c>
      <c r="H106" s="197">
        <v>56.034999999999997</v>
      </c>
      <c r="I106" s="113"/>
      <c r="J106" s="196">
        <f>ROUND(I106*H106,2)</f>
        <v>0</v>
      </c>
      <c r="K106" s="195" t="s">
        <v>88</v>
      </c>
      <c r="L106" s="41"/>
      <c r="M106" s="115" t="s">
        <v>6</v>
      </c>
      <c r="N106" s="194" t="s">
        <v>26</v>
      </c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2">
        <f>S106*H106</f>
        <v>0</v>
      </c>
      <c r="AR106" s="119" t="s">
        <v>46</v>
      </c>
      <c r="AT106" s="119" t="s">
        <v>84</v>
      </c>
      <c r="AU106" s="119" t="s">
        <v>42</v>
      </c>
      <c r="AY106" s="186" t="s">
        <v>82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6" t="s">
        <v>40</v>
      </c>
      <c r="BK106" s="191">
        <f>ROUND(I106*H106,2)</f>
        <v>0</v>
      </c>
      <c r="BL106" s="186" t="s">
        <v>46</v>
      </c>
      <c r="BM106" s="119" t="s">
        <v>1074</v>
      </c>
    </row>
    <row r="107" spans="2:65" s="2" customFormat="1" x14ac:dyDescent="0.2">
      <c r="B107" s="41"/>
      <c r="D107" s="190" t="s">
        <v>90</v>
      </c>
      <c r="F107" s="122" t="s">
        <v>571</v>
      </c>
      <c r="I107" s="258"/>
      <c r="L107" s="41"/>
      <c r="M107" s="202"/>
      <c r="T107" s="201"/>
      <c r="AT107" s="186" t="s">
        <v>90</v>
      </c>
      <c r="AU107" s="186" t="s">
        <v>42</v>
      </c>
    </row>
    <row r="108" spans="2:65" s="8" customFormat="1" x14ac:dyDescent="0.2">
      <c r="B108" s="133"/>
      <c r="D108" s="214" t="s">
        <v>92</v>
      </c>
      <c r="E108" s="137" t="s">
        <v>6</v>
      </c>
      <c r="F108" s="213" t="s">
        <v>1073</v>
      </c>
      <c r="H108" s="212">
        <v>56.034999999999997</v>
      </c>
      <c r="I108" s="132"/>
      <c r="L108" s="133"/>
      <c r="M108" s="211"/>
      <c r="T108" s="210"/>
      <c r="AT108" s="137" t="s">
        <v>92</v>
      </c>
      <c r="AU108" s="137" t="s">
        <v>42</v>
      </c>
      <c r="AV108" s="8" t="s">
        <v>42</v>
      </c>
      <c r="AW108" s="8" t="s">
        <v>18</v>
      </c>
      <c r="AX108" s="8" t="s">
        <v>40</v>
      </c>
      <c r="AY108" s="137" t="s">
        <v>82</v>
      </c>
    </row>
    <row r="109" spans="2:65" s="2" customFormat="1" ht="44.25" customHeight="1" x14ac:dyDescent="0.2">
      <c r="B109" s="41"/>
      <c r="C109" s="200" t="s">
        <v>114</v>
      </c>
      <c r="D109" s="200" t="s">
        <v>84</v>
      </c>
      <c r="E109" s="199" t="s">
        <v>743</v>
      </c>
      <c r="F109" s="195" t="s">
        <v>744</v>
      </c>
      <c r="G109" s="198" t="s">
        <v>87</v>
      </c>
      <c r="H109" s="197">
        <v>11.207000000000001</v>
      </c>
      <c r="I109" s="113"/>
      <c r="J109" s="196">
        <f>ROUND(I109*H109,2)</f>
        <v>0</v>
      </c>
      <c r="K109" s="195" t="s">
        <v>88</v>
      </c>
      <c r="L109" s="41"/>
      <c r="M109" s="115" t="s">
        <v>6</v>
      </c>
      <c r="N109" s="194" t="s">
        <v>26</v>
      </c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2">
        <f>S109*H109</f>
        <v>0</v>
      </c>
      <c r="AR109" s="119" t="s">
        <v>46</v>
      </c>
      <c r="AT109" s="119" t="s">
        <v>84</v>
      </c>
      <c r="AU109" s="119" t="s">
        <v>42</v>
      </c>
      <c r="AY109" s="186" t="s">
        <v>82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6" t="s">
        <v>40</v>
      </c>
      <c r="BK109" s="191">
        <f>ROUND(I109*H109,2)</f>
        <v>0</v>
      </c>
      <c r="BL109" s="186" t="s">
        <v>46</v>
      </c>
      <c r="BM109" s="119" t="s">
        <v>1072</v>
      </c>
    </row>
    <row r="110" spans="2:65" s="2" customFormat="1" x14ac:dyDescent="0.2">
      <c r="B110" s="41"/>
      <c r="D110" s="190" t="s">
        <v>90</v>
      </c>
      <c r="F110" s="122" t="s">
        <v>746</v>
      </c>
      <c r="I110" s="258"/>
      <c r="L110" s="41"/>
      <c r="M110" s="202"/>
      <c r="T110" s="201"/>
      <c r="AT110" s="186" t="s">
        <v>90</v>
      </c>
      <c r="AU110" s="186" t="s">
        <v>42</v>
      </c>
    </row>
    <row r="111" spans="2:65" s="8" customFormat="1" x14ac:dyDescent="0.2">
      <c r="B111" s="133"/>
      <c r="D111" s="214" t="s">
        <v>92</v>
      </c>
      <c r="E111" s="137" t="s">
        <v>6</v>
      </c>
      <c r="F111" s="213" t="s">
        <v>1071</v>
      </c>
      <c r="H111" s="212">
        <v>11.207000000000001</v>
      </c>
      <c r="I111" s="132"/>
      <c r="L111" s="133"/>
      <c r="M111" s="211"/>
      <c r="T111" s="210"/>
      <c r="AT111" s="137" t="s">
        <v>92</v>
      </c>
      <c r="AU111" s="137" t="s">
        <v>42</v>
      </c>
      <c r="AV111" s="8" t="s">
        <v>42</v>
      </c>
      <c r="AW111" s="8" t="s">
        <v>18</v>
      </c>
      <c r="AX111" s="8" t="s">
        <v>40</v>
      </c>
      <c r="AY111" s="137" t="s">
        <v>82</v>
      </c>
    </row>
    <row r="112" spans="2:65" s="2" customFormat="1" ht="44.25" customHeight="1" x14ac:dyDescent="0.2">
      <c r="B112" s="41"/>
      <c r="C112" s="200" t="s">
        <v>121</v>
      </c>
      <c r="D112" s="200" t="s">
        <v>84</v>
      </c>
      <c r="E112" s="199" t="s">
        <v>573</v>
      </c>
      <c r="F112" s="195" t="s">
        <v>574</v>
      </c>
      <c r="G112" s="198" t="s">
        <v>318</v>
      </c>
      <c r="H112" s="197">
        <v>17.931000000000001</v>
      </c>
      <c r="I112" s="113"/>
      <c r="J112" s="196">
        <f>ROUND(I112*H112,2)</f>
        <v>0</v>
      </c>
      <c r="K112" s="195" t="s">
        <v>88</v>
      </c>
      <c r="L112" s="41"/>
      <c r="M112" s="115" t="s">
        <v>6</v>
      </c>
      <c r="N112" s="194" t="s">
        <v>26</v>
      </c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2">
        <f>S112*H112</f>
        <v>0</v>
      </c>
      <c r="AR112" s="119" t="s">
        <v>46</v>
      </c>
      <c r="AT112" s="119" t="s">
        <v>84</v>
      </c>
      <c r="AU112" s="119" t="s">
        <v>42</v>
      </c>
      <c r="AY112" s="186" t="s">
        <v>82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6" t="s">
        <v>40</v>
      </c>
      <c r="BK112" s="191">
        <f>ROUND(I112*H112,2)</f>
        <v>0</v>
      </c>
      <c r="BL112" s="186" t="s">
        <v>46</v>
      </c>
      <c r="BM112" s="119" t="s">
        <v>1070</v>
      </c>
    </row>
    <row r="113" spans="2:65" s="2" customFormat="1" x14ac:dyDescent="0.2">
      <c r="B113" s="41"/>
      <c r="D113" s="190" t="s">
        <v>90</v>
      </c>
      <c r="F113" s="122" t="s">
        <v>576</v>
      </c>
      <c r="I113" s="258"/>
      <c r="L113" s="41"/>
      <c r="M113" s="202"/>
      <c r="T113" s="201"/>
      <c r="AT113" s="186" t="s">
        <v>90</v>
      </c>
      <c r="AU113" s="186" t="s">
        <v>42</v>
      </c>
    </row>
    <row r="114" spans="2:65" s="8" customFormat="1" x14ac:dyDescent="0.2">
      <c r="B114" s="133"/>
      <c r="D114" s="214" t="s">
        <v>92</v>
      </c>
      <c r="E114" s="137" t="s">
        <v>6</v>
      </c>
      <c r="F114" s="213" t="s">
        <v>1069</v>
      </c>
      <c r="H114" s="212">
        <v>17.931000000000001</v>
      </c>
      <c r="I114" s="132"/>
      <c r="L114" s="133"/>
      <c r="M114" s="211"/>
      <c r="T114" s="210"/>
      <c r="AT114" s="137" t="s">
        <v>92</v>
      </c>
      <c r="AU114" s="137" t="s">
        <v>42</v>
      </c>
      <c r="AV114" s="8" t="s">
        <v>42</v>
      </c>
      <c r="AW114" s="8" t="s">
        <v>18</v>
      </c>
      <c r="AX114" s="8" t="s">
        <v>40</v>
      </c>
      <c r="AY114" s="137" t="s">
        <v>82</v>
      </c>
    </row>
    <row r="115" spans="2:65" s="2" customFormat="1" ht="44.25" customHeight="1" x14ac:dyDescent="0.2">
      <c r="B115" s="41"/>
      <c r="C115" s="200" t="s">
        <v>132</v>
      </c>
      <c r="D115" s="200" t="s">
        <v>84</v>
      </c>
      <c r="E115" s="199" t="s">
        <v>578</v>
      </c>
      <c r="F115" s="195" t="s">
        <v>579</v>
      </c>
      <c r="G115" s="198" t="s">
        <v>87</v>
      </c>
      <c r="H115" s="197">
        <v>3.7360000000000002</v>
      </c>
      <c r="I115" s="113"/>
      <c r="J115" s="196">
        <f>ROUND(I115*H115,2)</f>
        <v>0</v>
      </c>
      <c r="K115" s="195" t="s">
        <v>6</v>
      </c>
      <c r="L115" s="41"/>
      <c r="M115" s="115" t="s">
        <v>6</v>
      </c>
      <c r="N115" s="194" t="s">
        <v>26</v>
      </c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2">
        <f>S115*H115</f>
        <v>0</v>
      </c>
      <c r="AR115" s="119" t="s">
        <v>46</v>
      </c>
      <c r="AT115" s="119" t="s">
        <v>84</v>
      </c>
      <c r="AU115" s="119" t="s">
        <v>42</v>
      </c>
      <c r="AY115" s="186" t="s">
        <v>82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6" t="s">
        <v>40</v>
      </c>
      <c r="BK115" s="191">
        <f>ROUND(I115*H115,2)</f>
        <v>0</v>
      </c>
      <c r="BL115" s="186" t="s">
        <v>46</v>
      </c>
      <c r="BM115" s="119" t="s">
        <v>1068</v>
      </c>
    </row>
    <row r="116" spans="2:65" s="8" customFormat="1" x14ac:dyDescent="0.2">
      <c r="B116" s="133"/>
      <c r="D116" s="214" t="s">
        <v>92</v>
      </c>
      <c r="E116" s="137" t="s">
        <v>6</v>
      </c>
      <c r="F116" s="213" t="s">
        <v>1067</v>
      </c>
      <c r="H116" s="212">
        <v>3.7360000000000002</v>
      </c>
      <c r="I116" s="132"/>
      <c r="L116" s="133"/>
      <c r="M116" s="211"/>
      <c r="T116" s="210"/>
      <c r="AT116" s="137" t="s">
        <v>92</v>
      </c>
      <c r="AU116" s="137" t="s">
        <v>42</v>
      </c>
      <c r="AV116" s="8" t="s">
        <v>42</v>
      </c>
      <c r="AW116" s="8" t="s">
        <v>18</v>
      </c>
      <c r="AX116" s="8" t="s">
        <v>40</v>
      </c>
      <c r="AY116" s="137" t="s">
        <v>82</v>
      </c>
    </row>
    <row r="117" spans="2:65" s="2" customFormat="1" ht="16.5" customHeight="1" x14ac:dyDescent="0.2">
      <c r="B117" s="41"/>
      <c r="C117" s="231" t="s">
        <v>105</v>
      </c>
      <c r="D117" s="231" t="s">
        <v>102</v>
      </c>
      <c r="E117" s="230" t="s">
        <v>1066</v>
      </c>
      <c r="F117" s="226" t="s">
        <v>1065</v>
      </c>
      <c r="G117" s="229" t="s">
        <v>318</v>
      </c>
      <c r="H117" s="228">
        <v>7.4720000000000004</v>
      </c>
      <c r="I117" s="164"/>
      <c r="J117" s="227">
        <f>ROUND(I117*H117,2)</f>
        <v>0</v>
      </c>
      <c r="K117" s="226" t="s">
        <v>88</v>
      </c>
      <c r="L117" s="166"/>
      <c r="M117" s="167" t="s">
        <v>6</v>
      </c>
      <c r="N117" s="225" t="s">
        <v>26</v>
      </c>
      <c r="P117" s="193">
        <f>O117*H117</f>
        <v>0</v>
      </c>
      <c r="Q117" s="193">
        <v>1</v>
      </c>
      <c r="R117" s="193">
        <f>Q117*H117</f>
        <v>7.4720000000000004</v>
      </c>
      <c r="S117" s="193">
        <v>0</v>
      </c>
      <c r="T117" s="192">
        <f>S117*H117</f>
        <v>0</v>
      </c>
      <c r="AR117" s="119" t="s">
        <v>105</v>
      </c>
      <c r="AT117" s="119" t="s">
        <v>102</v>
      </c>
      <c r="AU117" s="119" t="s">
        <v>42</v>
      </c>
      <c r="AY117" s="186" t="s">
        <v>82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6" t="s">
        <v>40</v>
      </c>
      <c r="BK117" s="191">
        <f>ROUND(I117*H117,2)</f>
        <v>0</v>
      </c>
      <c r="BL117" s="186" t="s">
        <v>46</v>
      </c>
      <c r="BM117" s="119" t="s">
        <v>1064</v>
      </c>
    </row>
    <row r="118" spans="2:65" s="8" customFormat="1" x14ac:dyDescent="0.2">
      <c r="B118" s="133"/>
      <c r="D118" s="214" t="s">
        <v>92</v>
      </c>
      <c r="E118" s="137" t="s">
        <v>6</v>
      </c>
      <c r="F118" s="213" t="s">
        <v>1063</v>
      </c>
      <c r="H118" s="212">
        <v>7.4720000000000004</v>
      </c>
      <c r="I118" s="132"/>
      <c r="L118" s="133"/>
      <c r="M118" s="211"/>
      <c r="T118" s="210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40</v>
      </c>
      <c r="AY118" s="137" t="s">
        <v>82</v>
      </c>
    </row>
    <row r="119" spans="2:65" s="2" customFormat="1" ht="66.75" customHeight="1" x14ac:dyDescent="0.2">
      <c r="B119" s="41"/>
      <c r="C119" s="200" t="s">
        <v>143</v>
      </c>
      <c r="D119" s="200" t="s">
        <v>84</v>
      </c>
      <c r="E119" s="199" t="s">
        <v>587</v>
      </c>
      <c r="F119" s="195" t="s">
        <v>588</v>
      </c>
      <c r="G119" s="198" t="s">
        <v>87</v>
      </c>
      <c r="H119" s="197">
        <v>3.8969999999999998</v>
      </c>
      <c r="I119" s="113"/>
      <c r="J119" s="196">
        <f>ROUND(I119*H119,2)</f>
        <v>0</v>
      </c>
      <c r="K119" s="195" t="s">
        <v>6</v>
      </c>
      <c r="L119" s="41"/>
      <c r="M119" s="115" t="s">
        <v>6</v>
      </c>
      <c r="N119" s="194" t="s">
        <v>26</v>
      </c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2">
        <f>S119*H119</f>
        <v>0</v>
      </c>
      <c r="AR119" s="119" t="s">
        <v>46</v>
      </c>
      <c r="AT119" s="119" t="s">
        <v>84</v>
      </c>
      <c r="AU119" s="119" t="s">
        <v>42</v>
      </c>
      <c r="AY119" s="186" t="s">
        <v>82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6" t="s">
        <v>40</v>
      </c>
      <c r="BK119" s="191">
        <f>ROUND(I119*H119,2)</f>
        <v>0</v>
      </c>
      <c r="BL119" s="186" t="s">
        <v>46</v>
      </c>
      <c r="BM119" s="119" t="s">
        <v>1062</v>
      </c>
    </row>
    <row r="120" spans="2:65" s="8" customFormat="1" x14ac:dyDescent="0.2">
      <c r="B120" s="133"/>
      <c r="D120" s="214" t="s">
        <v>92</v>
      </c>
      <c r="E120" s="137" t="s">
        <v>6</v>
      </c>
      <c r="F120" s="213" t="s">
        <v>1061</v>
      </c>
      <c r="H120" s="212">
        <v>6.226</v>
      </c>
      <c r="I120" s="132"/>
      <c r="L120" s="133"/>
      <c r="M120" s="211"/>
      <c r="T120" s="210"/>
      <c r="AT120" s="137" t="s">
        <v>92</v>
      </c>
      <c r="AU120" s="137" t="s">
        <v>42</v>
      </c>
      <c r="AV120" s="8" t="s">
        <v>42</v>
      </c>
      <c r="AW120" s="8" t="s">
        <v>18</v>
      </c>
      <c r="AX120" s="8" t="s">
        <v>39</v>
      </c>
      <c r="AY120" s="137" t="s">
        <v>82</v>
      </c>
    </row>
    <row r="121" spans="2:65" s="8" customFormat="1" x14ac:dyDescent="0.2">
      <c r="B121" s="133"/>
      <c r="D121" s="214" t="s">
        <v>92</v>
      </c>
      <c r="E121" s="137" t="s">
        <v>6</v>
      </c>
      <c r="F121" s="213" t="s">
        <v>1060</v>
      </c>
      <c r="H121" s="212">
        <v>-2.3290000000000002</v>
      </c>
      <c r="I121" s="132"/>
      <c r="L121" s="133"/>
      <c r="M121" s="211"/>
      <c r="T121" s="210"/>
      <c r="AT121" s="137" t="s">
        <v>92</v>
      </c>
      <c r="AU121" s="137" t="s">
        <v>42</v>
      </c>
      <c r="AV121" s="8" t="s">
        <v>42</v>
      </c>
      <c r="AW121" s="8" t="s">
        <v>18</v>
      </c>
      <c r="AX121" s="8" t="s">
        <v>39</v>
      </c>
      <c r="AY121" s="137" t="s">
        <v>82</v>
      </c>
    </row>
    <row r="122" spans="2:65" s="9" customFormat="1" x14ac:dyDescent="0.2">
      <c r="B122" s="144"/>
      <c r="D122" s="214" t="s">
        <v>92</v>
      </c>
      <c r="E122" s="148" t="s">
        <v>6</v>
      </c>
      <c r="F122" s="224" t="s">
        <v>94</v>
      </c>
      <c r="H122" s="223">
        <v>3.8969999999999998</v>
      </c>
      <c r="I122" s="143"/>
      <c r="L122" s="144"/>
      <c r="M122" s="222"/>
      <c r="T122" s="221"/>
      <c r="AT122" s="148" t="s">
        <v>92</v>
      </c>
      <c r="AU122" s="148" t="s">
        <v>42</v>
      </c>
      <c r="AV122" s="9" t="s">
        <v>46</v>
      </c>
      <c r="AW122" s="9" t="s">
        <v>18</v>
      </c>
      <c r="AX122" s="9" t="s">
        <v>40</v>
      </c>
      <c r="AY122" s="148" t="s">
        <v>82</v>
      </c>
    </row>
    <row r="123" spans="2:65" s="2" customFormat="1" ht="16.5" customHeight="1" x14ac:dyDescent="0.2">
      <c r="B123" s="41"/>
      <c r="C123" s="231" t="s">
        <v>149</v>
      </c>
      <c r="D123" s="231" t="s">
        <v>102</v>
      </c>
      <c r="E123" s="230" t="s">
        <v>1059</v>
      </c>
      <c r="F123" s="226" t="s">
        <v>1058</v>
      </c>
      <c r="G123" s="229" t="s">
        <v>318</v>
      </c>
      <c r="H123" s="228">
        <v>7.7939999999999996</v>
      </c>
      <c r="I123" s="164"/>
      <c r="J123" s="227">
        <f>ROUND(I123*H123,2)</f>
        <v>0</v>
      </c>
      <c r="K123" s="226" t="s">
        <v>6</v>
      </c>
      <c r="L123" s="166"/>
      <c r="M123" s="167" t="s">
        <v>6</v>
      </c>
      <c r="N123" s="225" t="s">
        <v>26</v>
      </c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2">
        <f>S123*H123</f>
        <v>0</v>
      </c>
      <c r="AR123" s="119" t="s">
        <v>105</v>
      </c>
      <c r="AT123" s="119" t="s">
        <v>102</v>
      </c>
      <c r="AU123" s="119" t="s">
        <v>42</v>
      </c>
      <c r="AY123" s="186" t="s">
        <v>82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6" t="s">
        <v>40</v>
      </c>
      <c r="BK123" s="191">
        <f>ROUND(I123*H123,2)</f>
        <v>0</v>
      </c>
      <c r="BL123" s="186" t="s">
        <v>46</v>
      </c>
      <c r="BM123" s="119" t="s">
        <v>1057</v>
      </c>
    </row>
    <row r="124" spans="2:65" s="8" customFormat="1" x14ac:dyDescent="0.2">
      <c r="B124" s="133"/>
      <c r="D124" s="214" t="s">
        <v>92</v>
      </c>
      <c r="E124" s="137" t="s">
        <v>6</v>
      </c>
      <c r="F124" s="213" t="s">
        <v>1056</v>
      </c>
      <c r="H124" s="212">
        <v>7.7939999999999996</v>
      </c>
      <c r="I124" s="132"/>
      <c r="L124" s="133"/>
      <c r="M124" s="211"/>
      <c r="T124" s="210"/>
      <c r="AT124" s="137" t="s">
        <v>92</v>
      </c>
      <c r="AU124" s="137" t="s">
        <v>42</v>
      </c>
      <c r="AV124" s="8" t="s">
        <v>42</v>
      </c>
      <c r="AW124" s="8" t="s">
        <v>18</v>
      </c>
      <c r="AX124" s="8" t="s">
        <v>39</v>
      </c>
      <c r="AY124" s="137" t="s">
        <v>82</v>
      </c>
    </row>
    <row r="125" spans="2:65" s="9" customFormat="1" x14ac:dyDescent="0.2">
      <c r="B125" s="144"/>
      <c r="D125" s="214" t="s">
        <v>92</v>
      </c>
      <c r="E125" s="148" t="s">
        <v>6</v>
      </c>
      <c r="F125" s="224" t="s">
        <v>94</v>
      </c>
      <c r="H125" s="223">
        <v>7.7939999999999996</v>
      </c>
      <c r="I125" s="143"/>
      <c r="L125" s="144"/>
      <c r="M125" s="222"/>
      <c r="T125" s="221"/>
      <c r="AT125" s="148" t="s">
        <v>92</v>
      </c>
      <c r="AU125" s="148" t="s">
        <v>42</v>
      </c>
      <c r="AV125" s="9" t="s">
        <v>46</v>
      </c>
      <c r="AW125" s="9" t="s">
        <v>18</v>
      </c>
      <c r="AX125" s="9" t="s">
        <v>40</v>
      </c>
      <c r="AY125" s="148" t="s">
        <v>82</v>
      </c>
    </row>
    <row r="126" spans="2:65" s="2" customFormat="1" ht="33" customHeight="1" x14ac:dyDescent="0.2">
      <c r="B126" s="41"/>
      <c r="C126" s="200" t="s">
        <v>156</v>
      </c>
      <c r="D126" s="200" t="s">
        <v>84</v>
      </c>
      <c r="E126" s="199" t="s">
        <v>596</v>
      </c>
      <c r="F126" s="195" t="s">
        <v>597</v>
      </c>
      <c r="G126" s="198" t="s">
        <v>97</v>
      </c>
      <c r="H126" s="197">
        <v>12.452999999999999</v>
      </c>
      <c r="I126" s="113"/>
      <c r="J126" s="196">
        <f>ROUND(I126*H126,2)</f>
        <v>0</v>
      </c>
      <c r="K126" s="195" t="s">
        <v>88</v>
      </c>
      <c r="L126" s="41"/>
      <c r="M126" s="115" t="s">
        <v>6</v>
      </c>
      <c r="N126" s="194" t="s">
        <v>26</v>
      </c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2">
        <f>S126*H126</f>
        <v>0</v>
      </c>
      <c r="AR126" s="119" t="s">
        <v>46</v>
      </c>
      <c r="AT126" s="119" t="s">
        <v>84</v>
      </c>
      <c r="AU126" s="119" t="s">
        <v>42</v>
      </c>
      <c r="AY126" s="186" t="s">
        <v>82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6" t="s">
        <v>40</v>
      </c>
      <c r="BK126" s="191">
        <f>ROUND(I126*H126,2)</f>
        <v>0</v>
      </c>
      <c r="BL126" s="186" t="s">
        <v>46</v>
      </c>
      <c r="BM126" s="119" t="s">
        <v>1055</v>
      </c>
    </row>
    <row r="127" spans="2:65" s="2" customFormat="1" x14ac:dyDescent="0.2">
      <c r="B127" s="41"/>
      <c r="D127" s="190" t="s">
        <v>90</v>
      </c>
      <c r="F127" s="122" t="s">
        <v>599</v>
      </c>
      <c r="I127" s="258"/>
      <c r="L127" s="41"/>
      <c r="M127" s="202"/>
      <c r="T127" s="201"/>
      <c r="AT127" s="186" t="s">
        <v>90</v>
      </c>
      <c r="AU127" s="186" t="s">
        <v>42</v>
      </c>
    </row>
    <row r="128" spans="2:65" s="10" customFormat="1" x14ac:dyDescent="0.2">
      <c r="B128" s="154"/>
      <c r="D128" s="214" t="s">
        <v>92</v>
      </c>
      <c r="E128" s="158" t="s">
        <v>6</v>
      </c>
      <c r="F128" s="220" t="s">
        <v>1054</v>
      </c>
      <c r="H128" s="158" t="s">
        <v>6</v>
      </c>
      <c r="I128" s="153"/>
      <c r="L128" s="154"/>
      <c r="M128" s="219"/>
      <c r="T128" s="218"/>
      <c r="AT128" s="158" t="s">
        <v>92</v>
      </c>
      <c r="AU128" s="158" t="s">
        <v>42</v>
      </c>
      <c r="AV128" s="10" t="s">
        <v>40</v>
      </c>
      <c r="AW128" s="10" t="s">
        <v>18</v>
      </c>
      <c r="AX128" s="10" t="s">
        <v>39</v>
      </c>
      <c r="AY128" s="158" t="s">
        <v>82</v>
      </c>
    </row>
    <row r="129" spans="2:65" s="8" customFormat="1" x14ac:dyDescent="0.2">
      <c r="B129" s="133"/>
      <c r="D129" s="214" t="s">
        <v>92</v>
      </c>
      <c r="E129" s="137" t="s">
        <v>6</v>
      </c>
      <c r="F129" s="213" t="s">
        <v>1053</v>
      </c>
      <c r="H129" s="212">
        <v>12.452999999999999</v>
      </c>
      <c r="I129" s="132"/>
      <c r="L129" s="133"/>
      <c r="M129" s="211"/>
      <c r="T129" s="210"/>
      <c r="AT129" s="137" t="s">
        <v>92</v>
      </c>
      <c r="AU129" s="137" t="s">
        <v>42</v>
      </c>
      <c r="AV129" s="8" t="s">
        <v>42</v>
      </c>
      <c r="AW129" s="8" t="s">
        <v>18</v>
      </c>
      <c r="AX129" s="8" t="s">
        <v>39</v>
      </c>
      <c r="AY129" s="137" t="s">
        <v>82</v>
      </c>
    </row>
    <row r="130" spans="2:65" s="9" customFormat="1" x14ac:dyDescent="0.2">
      <c r="B130" s="144"/>
      <c r="D130" s="214" t="s">
        <v>92</v>
      </c>
      <c r="E130" s="148" t="s">
        <v>6</v>
      </c>
      <c r="F130" s="224" t="s">
        <v>94</v>
      </c>
      <c r="H130" s="223">
        <v>12.452999999999999</v>
      </c>
      <c r="I130" s="143"/>
      <c r="L130" s="144"/>
      <c r="M130" s="222"/>
      <c r="T130" s="221"/>
      <c r="AT130" s="148" t="s">
        <v>92</v>
      </c>
      <c r="AU130" s="148" t="s">
        <v>42</v>
      </c>
      <c r="AV130" s="9" t="s">
        <v>46</v>
      </c>
      <c r="AW130" s="9" t="s">
        <v>18</v>
      </c>
      <c r="AX130" s="9" t="s">
        <v>40</v>
      </c>
      <c r="AY130" s="148" t="s">
        <v>82</v>
      </c>
    </row>
    <row r="131" spans="2:65" s="203" customFormat="1" ht="22.9" customHeight="1" x14ac:dyDescent="0.2">
      <c r="B131" s="207"/>
      <c r="D131" s="103" t="s">
        <v>38</v>
      </c>
      <c r="E131" s="209" t="s">
        <v>44</v>
      </c>
      <c r="F131" s="209" t="s">
        <v>83</v>
      </c>
      <c r="I131" s="259"/>
      <c r="J131" s="208">
        <f>BK131</f>
        <v>0</v>
      </c>
      <c r="L131" s="207"/>
      <c r="M131" s="206"/>
      <c r="P131" s="205">
        <f>SUM(P132:P155)</f>
        <v>0</v>
      </c>
      <c r="R131" s="205">
        <f>SUM(R132:R155)</f>
        <v>0.54160923999999999</v>
      </c>
      <c r="T131" s="204">
        <f>SUM(T132:T155)</f>
        <v>0</v>
      </c>
      <c r="AR131" s="103" t="s">
        <v>40</v>
      </c>
      <c r="AT131" s="104" t="s">
        <v>38</v>
      </c>
      <c r="AU131" s="104" t="s">
        <v>40</v>
      </c>
      <c r="AY131" s="103" t="s">
        <v>82</v>
      </c>
      <c r="BK131" s="105">
        <f>SUM(BK132:BK155)</f>
        <v>0</v>
      </c>
    </row>
    <row r="132" spans="2:65" s="2" customFormat="1" ht="37.9" customHeight="1" x14ac:dyDescent="0.2">
      <c r="B132" s="41"/>
      <c r="C132" s="200" t="s">
        <v>162</v>
      </c>
      <c r="D132" s="200" t="s">
        <v>84</v>
      </c>
      <c r="E132" s="199" t="s">
        <v>1052</v>
      </c>
      <c r="F132" s="195" t="s">
        <v>1051</v>
      </c>
      <c r="G132" s="198" t="s">
        <v>87</v>
      </c>
      <c r="H132" s="197">
        <v>0.224</v>
      </c>
      <c r="I132" s="113"/>
      <c r="J132" s="196">
        <f>ROUND(I132*H132,2)</f>
        <v>0</v>
      </c>
      <c r="K132" s="195" t="s">
        <v>88</v>
      </c>
      <c r="L132" s="41"/>
      <c r="M132" s="115" t="s">
        <v>6</v>
      </c>
      <c r="N132" s="194" t="s">
        <v>26</v>
      </c>
      <c r="P132" s="193">
        <f>O132*H132</f>
        <v>0</v>
      </c>
      <c r="Q132" s="193">
        <v>1.3271500000000001</v>
      </c>
      <c r="R132" s="193">
        <f>Q132*H132</f>
        <v>0.29728160000000003</v>
      </c>
      <c r="S132" s="193">
        <v>0</v>
      </c>
      <c r="T132" s="192">
        <f>S132*H132</f>
        <v>0</v>
      </c>
      <c r="AR132" s="119" t="s">
        <v>46</v>
      </c>
      <c r="AT132" s="119" t="s">
        <v>84</v>
      </c>
      <c r="AU132" s="119" t="s">
        <v>42</v>
      </c>
      <c r="AY132" s="186" t="s">
        <v>82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6" t="s">
        <v>40</v>
      </c>
      <c r="BK132" s="191">
        <f>ROUND(I132*H132,2)</f>
        <v>0</v>
      </c>
      <c r="BL132" s="186" t="s">
        <v>46</v>
      </c>
      <c r="BM132" s="119" t="s">
        <v>1050</v>
      </c>
    </row>
    <row r="133" spans="2:65" s="2" customFormat="1" x14ac:dyDescent="0.2">
      <c r="B133" s="41"/>
      <c r="D133" s="190" t="s">
        <v>90</v>
      </c>
      <c r="F133" s="122" t="s">
        <v>1049</v>
      </c>
      <c r="I133" s="258"/>
      <c r="L133" s="41"/>
      <c r="M133" s="202"/>
      <c r="T133" s="201"/>
      <c r="AT133" s="186" t="s">
        <v>90</v>
      </c>
      <c r="AU133" s="186" t="s">
        <v>42</v>
      </c>
    </row>
    <row r="134" spans="2:65" s="10" customFormat="1" ht="22.5" x14ac:dyDescent="0.2">
      <c r="B134" s="154"/>
      <c r="D134" s="214" t="s">
        <v>92</v>
      </c>
      <c r="E134" s="158" t="s">
        <v>6</v>
      </c>
      <c r="F134" s="220" t="s">
        <v>1048</v>
      </c>
      <c r="H134" s="158" t="s">
        <v>6</v>
      </c>
      <c r="I134" s="153"/>
      <c r="L134" s="154"/>
      <c r="M134" s="219"/>
      <c r="T134" s="218"/>
      <c r="AT134" s="158" t="s">
        <v>92</v>
      </c>
      <c r="AU134" s="158" t="s">
        <v>42</v>
      </c>
      <c r="AV134" s="10" t="s">
        <v>40</v>
      </c>
      <c r="AW134" s="10" t="s">
        <v>18</v>
      </c>
      <c r="AX134" s="10" t="s">
        <v>39</v>
      </c>
      <c r="AY134" s="158" t="s">
        <v>82</v>
      </c>
    </row>
    <row r="135" spans="2:65" s="8" customFormat="1" x14ac:dyDescent="0.2">
      <c r="B135" s="133"/>
      <c r="D135" s="214" t="s">
        <v>92</v>
      </c>
      <c r="E135" s="137" t="s">
        <v>6</v>
      </c>
      <c r="F135" s="213" t="s">
        <v>928</v>
      </c>
      <c r="H135" s="212">
        <v>0.106</v>
      </c>
      <c r="I135" s="132"/>
      <c r="L135" s="133"/>
      <c r="M135" s="211"/>
      <c r="T135" s="210"/>
      <c r="AT135" s="137" t="s">
        <v>92</v>
      </c>
      <c r="AU135" s="137" t="s">
        <v>42</v>
      </c>
      <c r="AV135" s="8" t="s">
        <v>42</v>
      </c>
      <c r="AW135" s="8" t="s">
        <v>18</v>
      </c>
      <c r="AX135" s="8" t="s">
        <v>39</v>
      </c>
      <c r="AY135" s="137" t="s">
        <v>82</v>
      </c>
    </row>
    <row r="136" spans="2:65" s="8" customFormat="1" x14ac:dyDescent="0.2">
      <c r="B136" s="133"/>
      <c r="D136" s="214" t="s">
        <v>92</v>
      </c>
      <c r="E136" s="137" t="s">
        <v>6</v>
      </c>
      <c r="F136" s="213" t="s">
        <v>927</v>
      </c>
      <c r="H136" s="212">
        <v>0.224</v>
      </c>
      <c r="I136" s="132"/>
      <c r="L136" s="133"/>
      <c r="M136" s="211"/>
      <c r="T136" s="210"/>
      <c r="AT136" s="137" t="s">
        <v>92</v>
      </c>
      <c r="AU136" s="137" t="s">
        <v>42</v>
      </c>
      <c r="AV136" s="8" t="s">
        <v>42</v>
      </c>
      <c r="AW136" s="8" t="s">
        <v>18</v>
      </c>
      <c r="AX136" s="8" t="s">
        <v>40</v>
      </c>
      <c r="AY136" s="137" t="s">
        <v>82</v>
      </c>
    </row>
    <row r="137" spans="2:65" s="2" customFormat="1" ht="24.2" customHeight="1" x14ac:dyDescent="0.2">
      <c r="B137" s="41"/>
      <c r="C137" s="200" t="s">
        <v>167</v>
      </c>
      <c r="D137" s="200" t="s">
        <v>84</v>
      </c>
      <c r="E137" s="199" t="s">
        <v>85</v>
      </c>
      <c r="F137" s="195" t="s">
        <v>86</v>
      </c>
      <c r="G137" s="198" t="s">
        <v>87</v>
      </c>
      <c r="H137" s="197">
        <v>8.2000000000000003E-2</v>
      </c>
      <c r="I137" s="113"/>
      <c r="J137" s="196">
        <f>ROUND(I137*H137,2)</f>
        <v>0</v>
      </c>
      <c r="K137" s="195" t="s">
        <v>88</v>
      </c>
      <c r="L137" s="41"/>
      <c r="M137" s="115" t="s">
        <v>6</v>
      </c>
      <c r="N137" s="194" t="s">
        <v>26</v>
      </c>
      <c r="P137" s="193">
        <f>O137*H137</f>
        <v>0</v>
      </c>
      <c r="Q137" s="193">
        <v>1.94302</v>
      </c>
      <c r="R137" s="193">
        <f>Q137*H137</f>
        <v>0.15932763999999999</v>
      </c>
      <c r="S137" s="193">
        <v>0</v>
      </c>
      <c r="T137" s="192">
        <f>S137*H137</f>
        <v>0</v>
      </c>
      <c r="AR137" s="119" t="s">
        <v>46</v>
      </c>
      <c r="AT137" s="119" t="s">
        <v>84</v>
      </c>
      <c r="AU137" s="119" t="s">
        <v>42</v>
      </c>
      <c r="AY137" s="186" t="s">
        <v>82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6" t="s">
        <v>40</v>
      </c>
      <c r="BK137" s="191">
        <f>ROUND(I137*H137,2)</f>
        <v>0</v>
      </c>
      <c r="BL137" s="186" t="s">
        <v>46</v>
      </c>
      <c r="BM137" s="119" t="s">
        <v>1047</v>
      </c>
    </row>
    <row r="138" spans="2:65" s="2" customFormat="1" x14ac:dyDescent="0.2">
      <c r="B138" s="41"/>
      <c r="D138" s="190" t="s">
        <v>90</v>
      </c>
      <c r="F138" s="122" t="s">
        <v>91</v>
      </c>
      <c r="I138" s="258"/>
      <c r="L138" s="41"/>
      <c r="M138" s="202"/>
      <c r="T138" s="201"/>
      <c r="AT138" s="186" t="s">
        <v>90</v>
      </c>
      <c r="AU138" s="186" t="s">
        <v>42</v>
      </c>
    </row>
    <row r="139" spans="2:65" s="8" customFormat="1" x14ac:dyDescent="0.2">
      <c r="B139" s="133"/>
      <c r="D139" s="214" t="s">
        <v>92</v>
      </c>
      <c r="E139" s="137" t="s">
        <v>6</v>
      </c>
      <c r="F139" s="213" t="s">
        <v>1046</v>
      </c>
      <c r="H139" s="212">
        <v>3.2000000000000001E-2</v>
      </c>
      <c r="I139" s="132"/>
      <c r="L139" s="133"/>
      <c r="M139" s="211"/>
      <c r="T139" s="210"/>
      <c r="AT139" s="137" t="s">
        <v>92</v>
      </c>
      <c r="AU139" s="137" t="s">
        <v>42</v>
      </c>
      <c r="AV139" s="8" t="s">
        <v>42</v>
      </c>
      <c r="AW139" s="8" t="s">
        <v>18</v>
      </c>
      <c r="AX139" s="8" t="s">
        <v>39</v>
      </c>
      <c r="AY139" s="137" t="s">
        <v>82</v>
      </c>
    </row>
    <row r="140" spans="2:65" s="8" customFormat="1" x14ac:dyDescent="0.2">
      <c r="B140" s="133"/>
      <c r="D140" s="214" t="s">
        <v>92</v>
      </c>
      <c r="E140" s="137" t="s">
        <v>6</v>
      </c>
      <c r="F140" s="213" t="s">
        <v>1045</v>
      </c>
      <c r="H140" s="212">
        <v>0.04</v>
      </c>
      <c r="I140" s="132"/>
      <c r="L140" s="133"/>
      <c r="M140" s="211"/>
      <c r="T140" s="210"/>
      <c r="AT140" s="137" t="s">
        <v>92</v>
      </c>
      <c r="AU140" s="137" t="s">
        <v>42</v>
      </c>
      <c r="AV140" s="8" t="s">
        <v>42</v>
      </c>
      <c r="AW140" s="8" t="s">
        <v>18</v>
      </c>
      <c r="AX140" s="8" t="s">
        <v>39</v>
      </c>
      <c r="AY140" s="137" t="s">
        <v>82</v>
      </c>
    </row>
    <row r="141" spans="2:65" s="8" customFormat="1" x14ac:dyDescent="0.2">
      <c r="B141" s="133"/>
      <c r="D141" s="214" t="s">
        <v>92</v>
      </c>
      <c r="E141" s="137" t="s">
        <v>6</v>
      </c>
      <c r="F141" s="213" t="s">
        <v>1044</v>
      </c>
      <c r="H141" s="212">
        <v>0.01</v>
      </c>
      <c r="I141" s="132"/>
      <c r="L141" s="133"/>
      <c r="M141" s="211"/>
      <c r="T141" s="210"/>
      <c r="AT141" s="137" t="s">
        <v>92</v>
      </c>
      <c r="AU141" s="137" t="s">
        <v>42</v>
      </c>
      <c r="AV141" s="8" t="s">
        <v>42</v>
      </c>
      <c r="AW141" s="8" t="s">
        <v>18</v>
      </c>
      <c r="AX141" s="8" t="s">
        <v>39</v>
      </c>
      <c r="AY141" s="137" t="s">
        <v>82</v>
      </c>
    </row>
    <row r="142" spans="2:65" s="9" customFormat="1" x14ac:dyDescent="0.2">
      <c r="B142" s="144"/>
      <c r="D142" s="214" t="s">
        <v>92</v>
      </c>
      <c r="E142" s="148" t="s">
        <v>6</v>
      </c>
      <c r="F142" s="224" t="s">
        <v>94</v>
      </c>
      <c r="H142" s="223">
        <v>8.2000000000000003E-2</v>
      </c>
      <c r="I142" s="143"/>
      <c r="L142" s="144"/>
      <c r="M142" s="222"/>
      <c r="T142" s="221"/>
      <c r="AT142" s="148" t="s">
        <v>92</v>
      </c>
      <c r="AU142" s="148" t="s">
        <v>42</v>
      </c>
      <c r="AV142" s="9" t="s">
        <v>46</v>
      </c>
      <c r="AW142" s="9" t="s">
        <v>18</v>
      </c>
      <c r="AX142" s="9" t="s">
        <v>40</v>
      </c>
      <c r="AY142" s="148" t="s">
        <v>82</v>
      </c>
    </row>
    <row r="143" spans="2:65" s="2" customFormat="1" ht="33" customHeight="1" x14ac:dyDescent="0.2">
      <c r="B143" s="41"/>
      <c r="C143" s="200" t="s">
        <v>172</v>
      </c>
      <c r="D143" s="200" t="s">
        <v>84</v>
      </c>
      <c r="E143" s="199" t="s">
        <v>1043</v>
      </c>
      <c r="F143" s="195" t="s">
        <v>1042</v>
      </c>
      <c r="G143" s="198" t="s">
        <v>318</v>
      </c>
      <c r="H143" s="197">
        <v>7.9000000000000001E-2</v>
      </c>
      <c r="I143" s="113"/>
      <c r="J143" s="196">
        <f>ROUND(I143*H143,2)</f>
        <v>0</v>
      </c>
      <c r="K143" s="195" t="s">
        <v>6</v>
      </c>
      <c r="L143" s="41"/>
      <c r="M143" s="115" t="s">
        <v>6</v>
      </c>
      <c r="N143" s="194" t="s">
        <v>26</v>
      </c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2">
        <f>S143*H143</f>
        <v>0</v>
      </c>
      <c r="AR143" s="119" t="s">
        <v>46</v>
      </c>
      <c r="AT143" s="119" t="s">
        <v>84</v>
      </c>
      <c r="AU143" s="119" t="s">
        <v>42</v>
      </c>
      <c r="AY143" s="186" t="s">
        <v>82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6" t="s">
        <v>40</v>
      </c>
      <c r="BK143" s="191">
        <f>ROUND(I143*H143,2)</f>
        <v>0</v>
      </c>
      <c r="BL143" s="186" t="s">
        <v>46</v>
      </c>
      <c r="BM143" s="119" t="s">
        <v>1041</v>
      </c>
    </row>
    <row r="144" spans="2:65" s="8" customFormat="1" x14ac:dyDescent="0.2">
      <c r="B144" s="133"/>
      <c r="D144" s="214" t="s">
        <v>92</v>
      </c>
      <c r="E144" s="137" t="s">
        <v>6</v>
      </c>
      <c r="F144" s="213" t="s">
        <v>1040</v>
      </c>
      <c r="H144" s="212">
        <v>6.3E-2</v>
      </c>
      <c r="I144" s="132"/>
      <c r="L144" s="133"/>
      <c r="M144" s="211"/>
      <c r="T144" s="210"/>
      <c r="AT144" s="137" t="s">
        <v>92</v>
      </c>
      <c r="AU144" s="137" t="s">
        <v>42</v>
      </c>
      <c r="AV144" s="8" t="s">
        <v>42</v>
      </c>
      <c r="AW144" s="8" t="s">
        <v>18</v>
      </c>
      <c r="AX144" s="8" t="s">
        <v>39</v>
      </c>
      <c r="AY144" s="137" t="s">
        <v>82</v>
      </c>
    </row>
    <row r="145" spans="2:65" s="8" customFormat="1" x14ac:dyDescent="0.2">
      <c r="B145" s="133"/>
      <c r="D145" s="214" t="s">
        <v>92</v>
      </c>
      <c r="E145" s="137" t="s">
        <v>6</v>
      </c>
      <c r="F145" s="213" t="s">
        <v>1039</v>
      </c>
      <c r="H145" s="212">
        <v>1.6E-2</v>
      </c>
      <c r="I145" s="132"/>
      <c r="L145" s="133"/>
      <c r="M145" s="211"/>
      <c r="T145" s="210"/>
      <c r="AT145" s="137" t="s">
        <v>92</v>
      </c>
      <c r="AU145" s="137" t="s">
        <v>42</v>
      </c>
      <c r="AV145" s="8" t="s">
        <v>42</v>
      </c>
      <c r="AW145" s="8" t="s">
        <v>18</v>
      </c>
      <c r="AX145" s="8" t="s">
        <v>39</v>
      </c>
      <c r="AY145" s="137" t="s">
        <v>82</v>
      </c>
    </row>
    <row r="146" spans="2:65" s="9" customFormat="1" x14ac:dyDescent="0.2">
      <c r="B146" s="144"/>
      <c r="D146" s="214" t="s">
        <v>92</v>
      </c>
      <c r="E146" s="148" t="s">
        <v>6</v>
      </c>
      <c r="F146" s="224" t="s">
        <v>94</v>
      </c>
      <c r="H146" s="223">
        <v>7.9000000000000001E-2</v>
      </c>
      <c r="I146" s="143"/>
      <c r="L146" s="144"/>
      <c r="M146" s="222"/>
      <c r="T146" s="221"/>
      <c r="AT146" s="148" t="s">
        <v>92</v>
      </c>
      <c r="AU146" s="148" t="s">
        <v>42</v>
      </c>
      <c r="AV146" s="9" t="s">
        <v>46</v>
      </c>
      <c r="AW146" s="9" t="s">
        <v>18</v>
      </c>
      <c r="AX146" s="9" t="s">
        <v>40</v>
      </c>
      <c r="AY146" s="148" t="s">
        <v>82</v>
      </c>
    </row>
    <row r="147" spans="2:65" s="2" customFormat="1" ht="24.2" customHeight="1" x14ac:dyDescent="0.2">
      <c r="B147" s="41"/>
      <c r="C147" s="231" t="s">
        <v>2</v>
      </c>
      <c r="D147" s="231" t="s">
        <v>102</v>
      </c>
      <c r="E147" s="230" t="s">
        <v>1038</v>
      </c>
      <c r="F147" s="226" t="s">
        <v>1037</v>
      </c>
      <c r="G147" s="229" t="s">
        <v>318</v>
      </c>
      <c r="H147" s="228">
        <v>6.8000000000000005E-2</v>
      </c>
      <c r="I147" s="164"/>
      <c r="J147" s="227">
        <f>ROUND(I147*H147,2)</f>
        <v>0</v>
      </c>
      <c r="K147" s="226" t="s">
        <v>88</v>
      </c>
      <c r="L147" s="166"/>
      <c r="M147" s="167" t="s">
        <v>6</v>
      </c>
      <c r="N147" s="225" t="s">
        <v>26</v>
      </c>
      <c r="P147" s="193">
        <f>O147*H147</f>
        <v>0</v>
      </c>
      <c r="Q147" s="193">
        <v>1</v>
      </c>
      <c r="R147" s="193">
        <f>Q147*H147</f>
        <v>6.8000000000000005E-2</v>
      </c>
      <c r="S147" s="193">
        <v>0</v>
      </c>
      <c r="T147" s="192">
        <f>S147*H147</f>
        <v>0</v>
      </c>
      <c r="AR147" s="119" t="s">
        <v>105</v>
      </c>
      <c r="AT147" s="119" t="s">
        <v>102</v>
      </c>
      <c r="AU147" s="119" t="s">
        <v>42</v>
      </c>
      <c r="AY147" s="186" t="s">
        <v>82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6" t="s">
        <v>40</v>
      </c>
      <c r="BK147" s="191">
        <f>ROUND(I147*H147,2)</f>
        <v>0</v>
      </c>
      <c r="BL147" s="186" t="s">
        <v>46</v>
      </c>
      <c r="BM147" s="119" t="s">
        <v>1036</v>
      </c>
    </row>
    <row r="148" spans="2:65" s="8" customFormat="1" x14ac:dyDescent="0.2">
      <c r="B148" s="133"/>
      <c r="D148" s="214" t="s">
        <v>92</v>
      </c>
      <c r="E148" s="137" t="s">
        <v>6</v>
      </c>
      <c r="F148" s="213" t="s">
        <v>1035</v>
      </c>
      <c r="H148" s="212">
        <v>6.8000000000000005E-2</v>
      </c>
      <c r="I148" s="132"/>
      <c r="L148" s="133"/>
      <c r="M148" s="211"/>
      <c r="T148" s="210"/>
      <c r="AT148" s="137" t="s">
        <v>92</v>
      </c>
      <c r="AU148" s="137" t="s">
        <v>42</v>
      </c>
      <c r="AV148" s="8" t="s">
        <v>42</v>
      </c>
      <c r="AW148" s="8" t="s">
        <v>18</v>
      </c>
      <c r="AX148" s="8" t="s">
        <v>40</v>
      </c>
      <c r="AY148" s="137" t="s">
        <v>82</v>
      </c>
    </row>
    <row r="149" spans="2:65" s="2" customFormat="1" ht="24.2" customHeight="1" x14ac:dyDescent="0.2">
      <c r="B149" s="41"/>
      <c r="C149" s="231" t="s">
        <v>181</v>
      </c>
      <c r="D149" s="231" t="s">
        <v>102</v>
      </c>
      <c r="E149" s="230" t="s">
        <v>1034</v>
      </c>
      <c r="F149" s="226" t="s">
        <v>1033</v>
      </c>
      <c r="G149" s="229" t="s">
        <v>318</v>
      </c>
      <c r="H149" s="228">
        <v>1.7000000000000001E-2</v>
      </c>
      <c r="I149" s="164"/>
      <c r="J149" s="227">
        <f>ROUND(I149*H149,2)</f>
        <v>0</v>
      </c>
      <c r="K149" s="226" t="s">
        <v>88</v>
      </c>
      <c r="L149" s="166"/>
      <c r="M149" s="167" t="s">
        <v>6</v>
      </c>
      <c r="N149" s="225" t="s">
        <v>26</v>
      </c>
      <c r="P149" s="193">
        <f>O149*H149</f>
        <v>0</v>
      </c>
      <c r="Q149" s="193">
        <v>1</v>
      </c>
      <c r="R149" s="193">
        <f>Q149*H149</f>
        <v>1.7000000000000001E-2</v>
      </c>
      <c r="S149" s="193">
        <v>0</v>
      </c>
      <c r="T149" s="192">
        <f>S149*H149</f>
        <v>0</v>
      </c>
      <c r="AR149" s="119" t="s">
        <v>105</v>
      </c>
      <c r="AT149" s="119" t="s">
        <v>102</v>
      </c>
      <c r="AU149" s="119" t="s">
        <v>42</v>
      </c>
      <c r="AY149" s="186" t="s">
        <v>82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6" t="s">
        <v>40</v>
      </c>
      <c r="BK149" s="191">
        <f>ROUND(I149*H149,2)</f>
        <v>0</v>
      </c>
      <c r="BL149" s="186" t="s">
        <v>46</v>
      </c>
      <c r="BM149" s="119" t="s">
        <v>1032</v>
      </c>
    </row>
    <row r="150" spans="2:65" s="8" customFormat="1" x14ac:dyDescent="0.2">
      <c r="B150" s="133"/>
      <c r="D150" s="214" t="s">
        <v>92</v>
      </c>
      <c r="E150" s="137" t="s">
        <v>6</v>
      </c>
      <c r="F150" s="213" t="s">
        <v>1031</v>
      </c>
      <c r="H150" s="212">
        <v>1.7000000000000001E-2</v>
      </c>
      <c r="I150" s="132"/>
      <c r="L150" s="133"/>
      <c r="M150" s="211"/>
      <c r="T150" s="210"/>
      <c r="AT150" s="137" t="s">
        <v>92</v>
      </c>
      <c r="AU150" s="137" t="s">
        <v>42</v>
      </c>
      <c r="AV150" s="8" t="s">
        <v>42</v>
      </c>
      <c r="AW150" s="8" t="s">
        <v>18</v>
      </c>
      <c r="AX150" s="8" t="s">
        <v>40</v>
      </c>
      <c r="AY150" s="137" t="s">
        <v>82</v>
      </c>
    </row>
    <row r="151" spans="2:65" s="2" customFormat="1" ht="37.9" customHeight="1" x14ac:dyDescent="0.2">
      <c r="B151" s="41"/>
      <c r="C151" s="200" t="s">
        <v>186</v>
      </c>
      <c r="D151" s="200" t="s">
        <v>84</v>
      </c>
      <c r="E151" s="199" t="s">
        <v>1030</v>
      </c>
      <c r="F151" s="195" t="s">
        <v>1029</v>
      </c>
      <c r="G151" s="198" t="s">
        <v>97</v>
      </c>
      <c r="H151" s="197">
        <v>1.4279999999999999</v>
      </c>
      <c r="I151" s="113"/>
      <c r="J151" s="196">
        <f>ROUND(I151*H151,2)</f>
        <v>0</v>
      </c>
      <c r="K151" s="195" t="s">
        <v>6</v>
      </c>
      <c r="L151" s="41"/>
      <c r="M151" s="115" t="s">
        <v>6</v>
      </c>
      <c r="N151" s="194" t="s">
        <v>26</v>
      </c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2">
        <f>S151*H151</f>
        <v>0</v>
      </c>
      <c r="AR151" s="119" t="s">
        <v>46</v>
      </c>
      <c r="AT151" s="119" t="s">
        <v>84</v>
      </c>
      <c r="AU151" s="119" t="s">
        <v>42</v>
      </c>
      <c r="AY151" s="186" t="s">
        <v>82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6" t="s">
        <v>40</v>
      </c>
      <c r="BK151" s="191">
        <f>ROUND(I151*H151,2)</f>
        <v>0</v>
      </c>
      <c r="BL151" s="186" t="s">
        <v>46</v>
      </c>
      <c r="BM151" s="119" t="s">
        <v>1028</v>
      </c>
    </row>
    <row r="152" spans="2:65" s="8" customFormat="1" x14ac:dyDescent="0.2">
      <c r="B152" s="133"/>
      <c r="D152" s="214" t="s">
        <v>92</v>
      </c>
      <c r="E152" s="137" t="s">
        <v>6</v>
      </c>
      <c r="F152" s="213" t="s">
        <v>1027</v>
      </c>
      <c r="H152" s="212">
        <v>0.495</v>
      </c>
      <c r="I152" s="132"/>
      <c r="L152" s="133"/>
      <c r="M152" s="211"/>
      <c r="T152" s="210"/>
      <c r="AT152" s="137" t="s">
        <v>92</v>
      </c>
      <c r="AU152" s="137" t="s">
        <v>42</v>
      </c>
      <c r="AV152" s="8" t="s">
        <v>42</v>
      </c>
      <c r="AW152" s="8" t="s">
        <v>18</v>
      </c>
      <c r="AX152" s="8" t="s">
        <v>39</v>
      </c>
      <c r="AY152" s="137" t="s">
        <v>82</v>
      </c>
    </row>
    <row r="153" spans="2:65" s="8" customFormat="1" x14ac:dyDescent="0.2">
      <c r="B153" s="133"/>
      <c r="D153" s="214" t="s">
        <v>92</v>
      </c>
      <c r="E153" s="137" t="s">
        <v>6</v>
      </c>
      <c r="F153" s="213" t="s">
        <v>1026</v>
      </c>
      <c r="H153" s="212">
        <v>0.63300000000000001</v>
      </c>
      <c r="I153" s="132"/>
      <c r="L153" s="133"/>
      <c r="M153" s="211"/>
      <c r="T153" s="210"/>
      <c r="AT153" s="137" t="s">
        <v>92</v>
      </c>
      <c r="AU153" s="137" t="s">
        <v>42</v>
      </c>
      <c r="AV153" s="8" t="s">
        <v>42</v>
      </c>
      <c r="AW153" s="8" t="s">
        <v>18</v>
      </c>
      <c r="AX153" s="8" t="s">
        <v>39</v>
      </c>
      <c r="AY153" s="137" t="s">
        <v>82</v>
      </c>
    </row>
    <row r="154" spans="2:65" s="8" customFormat="1" x14ac:dyDescent="0.2">
      <c r="B154" s="133"/>
      <c r="D154" s="214" t="s">
        <v>92</v>
      </c>
      <c r="E154" s="137" t="s">
        <v>6</v>
      </c>
      <c r="F154" s="213" t="s">
        <v>1025</v>
      </c>
      <c r="H154" s="212">
        <v>0.3</v>
      </c>
      <c r="I154" s="132"/>
      <c r="L154" s="133"/>
      <c r="M154" s="211"/>
      <c r="T154" s="210"/>
      <c r="AT154" s="137" t="s">
        <v>92</v>
      </c>
      <c r="AU154" s="137" t="s">
        <v>42</v>
      </c>
      <c r="AV154" s="8" t="s">
        <v>42</v>
      </c>
      <c r="AW154" s="8" t="s">
        <v>18</v>
      </c>
      <c r="AX154" s="8" t="s">
        <v>39</v>
      </c>
      <c r="AY154" s="137" t="s">
        <v>82</v>
      </c>
    </row>
    <row r="155" spans="2:65" s="9" customFormat="1" x14ac:dyDescent="0.2">
      <c r="B155" s="144"/>
      <c r="D155" s="214" t="s">
        <v>92</v>
      </c>
      <c r="E155" s="148" t="s">
        <v>6</v>
      </c>
      <c r="F155" s="224" t="s">
        <v>94</v>
      </c>
      <c r="H155" s="223">
        <v>1.4279999999999999</v>
      </c>
      <c r="I155" s="143"/>
      <c r="L155" s="144"/>
      <c r="M155" s="222"/>
      <c r="T155" s="221"/>
      <c r="AT155" s="148" t="s">
        <v>92</v>
      </c>
      <c r="AU155" s="148" t="s">
        <v>42</v>
      </c>
      <c r="AV155" s="9" t="s">
        <v>46</v>
      </c>
      <c r="AW155" s="9" t="s">
        <v>18</v>
      </c>
      <c r="AX155" s="9" t="s">
        <v>40</v>
      </c>
      <c r="AY155" s="148" t="s">
        <v>82</v>
      </c>
    </row>
    <row r="156" spans="2:65" s="203" customFormat="1" ht="22.9" customHeight="1" x14ac:dyDescent="0.2">
      <c r="B156" s="207"/>
      <c r="D156" s="103" t="s">
        <v>38</v>
      </c>
      <c r="E156" s="209" t="s">
        <v>46</v>
      </c>
      <c r="F156" s="209" t="s">
        <v>624</v>
      </c>
      <c r="I156" s="259"/>
      <c r="J156" s="208">
        <f>BK156</f>
        <v>0</v>
      </c>
      <c r="L156" s="207"/>
      <c r="M156" s="206"/>
      <c r="P156" s="205">
        <f>SUM(P157:P159)</f>
        <v>0</v>
      </c>
      <c r="R156" s="205">
        <f>SUM(R157:R159)</f>
        <v>2.3540086500000004</v>
      </c>
      <c r="T156" s="204">
        <f>SUM(T157:T159)</f>
        <v>0</v>
      </c>
      <c r="AR156" s="103" t="s">
        <v>40</v>
      </c>
      <c r="AT156" s="104" t="s">
        <v>38</v>
      </c>
      <c r="AU156" s="104" t="s">
        <v>40</v>
      </c>
      <c r="AY156" s="103" t="s">
        <v>82</v>
      </c>
      <c r="BK156" s="105">
        <f>SUM(BK157:BK159)</f>
        <v>0</v>
      </c>
    </row>
    <row r="157" spans="2:65" s="2" customFormat="1" ht="33" customHeight="1" x14ac:dyDescent="0.2">
      <c r="B157" s="41"/>
      <c r="C157" s="200" t="s">
        <v>193</v>
      </c>
      <c r="D157" s="200" t="s">
        <v>84</v>
      </c>
      <c r="E157" s="199" t="s">
        <v>625</v>
      </c>
      <c r="F157" s="195" t="s">
        <v>626</v>
      </c>
      <c r="G157" s="198" t="s">
        <v>87</v>
      </c>
      <c r="H157" s="197">
        <v>1.2450000000000001</v>
      </c>
      <c r="I157" s="113"/>
      <c r="J157" s="196">
        <f>ROUND(I157*H157,2)</f>
        <v>0</v>
      </c>
      <c r="K157" s="195" t="s">
        <v>88</v>
      </c>
      <c r="L157" s="41"/>
      <c r="M157" s="115" t="s">
        <v>6</v>
      </c>
      <c r="N157" s="194" t="s">
        <v>26</v>
      </c>
      <c r="P157" s="193">
        <f>O157*H157</f>
        <v>0</v>
      </c>
      <c r="Q157" s="193">
        <v>1.8907700000000001</v>
      </c>
      <c r="R157" s="193">
        <f>Q157*H157</f>
        <v>2.3540086500000004</v>
      </c>
      <c r="S157" s="193">
        <v>0</v>
      </c>
      <c r="T157" s="192">
        <f>S157*H157</f>
        <v>0</v>
      </c>
      <c r="AR157" s="119" t="s">
        <v>46</v>
      </c>
      <c r="AT157" s="119" t="s">
        <v>84</v>
      </c>
      <c r="AU157" s="119" t="s">
        <v>42</v>
      </c>
      <c r="AY157" s="186" t="s">
        <v>82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6" t="s">
        <v>40</v>
      </c>
      <c r="BK157" s="191">
        <f>ROUND(I157*H157,2)</f>
        <v>0</v>
      </c>
      <c r="BL157" s="186" t="s">
        <v>46</v>
      </c>
      <c r="BM157" s="119" t="s">
        <v>1024</v>
      </c>
    </row>
    <row r="158" spans="2:65" s="2" customFormat="1" x14ac:dyDescent="0.2">
      <c r="B158" s="41"/>
      <c r="D158" s="190" t="s">
        <v>90</v>
      </c>
      <c r="F158" s="122" t="s">
        <v>628</v>
      </c>
      <c r="I158" s="258"/>
      <c r="L158" s="41"/>
      <c r="M158" s="202"/>
      <c r="T158" s="201"/>
      <c r="AT158" s="186" t="s">
        <v>90</v>
      </c>
      <c r="AU158" s="186" t="s">
        <v>42</v>
      </c>
    </row>
    <row r="159" spans="2:65" s="8" customFormat="1" x14ac:dyDescent="0.2">
      <c r="B159" s="133"/>
      <c r="D159" s="214" t="s">
        <v>92</v>
      </c>
      <c r="E159" s="137" t="s">
        <v>6</v>
      </c>
      <c r="F159" s="213" t="s">
        <v>950</v>
      </c>
      <c r="H159" s="212">
        <v>1.2450000000000001</v>
      </c>
      <c r="I159" s="132"/>
      <c r="L159" s="133"/>
      <c r="M159" s="211"/>
      <c r="T159" s="210"/>
      <c r="AT159" s="137" t="s">
        <v>92</v>
      </c>
      <c r="AU159" s="137" t="s">
        <v>42</v>
      </c>
      <c r="AV159" s="8" t="s">
        <v>42</v>
      </c>
      <c r="AW159" s="8" t="s">
        <v>18</v>
      </c>
      <c r="AX159" s="8" t="s">
        <v>40</v>
      </c>
      <c r="AY159" s="137" t="s">
        <v>82</v>
      </c>
    </row>
    <row r="160" spans="2:65" s="203" customFormat="1" ht="22.9" customHeight="1" x14ac:dyDescent="0.2">
      <c r="B160" s="207"/>
      <c r="D160" s="103" t="s">
        <v>38</v>
      </c>
      <c r="E160" s="209" t="s">
        <v>114</v>
      </c>
      <c r="F160" s="209" t="s">
        <v>630</v>
      </c>
      <c r="I160" s="259"/>
      <c r="J160" s="208">
        <f>BK160</f>
        <v>0</v>
      </c>
      <c r="L160" s="207"/>
      <c r="M160" s="206"/>
      <c r="P160" s="205">
        <f>SUM(P161:P168)</f>
        <v>0</v>
      </c>
      <c r="R160" s="205">
        <f>SUM(R161:R168)</f>
        <v>7.7965</v>
      </c>
      <c r="T160" s="204">
        <f>SUM(T161:T168)</f>
        <v>0</v>
      </c>
      <c r="AR160" s="103" t="s">
        <v>40</v>
      </c>
      <c r="AT160" s="104" t="s">
        <v>38</v>
      </c>
      <c r="AU160" s="104" t="s">
        <v>40</v>
      </c>
      <c r="AY160" s="103" t="s">
        <v>82</v>
      </c>
      <c r="BK160" s="105">
        <f>SUM(BK161:BK168)</f>
        <v>0</v>
      </c>
    </row>
    <row r="161" spans="2:65" s="2" customFormat="1" ht="33" customHeight="1" x14ac:dyDescent="0.2">
      <c r="B161" s="41"/>
      <c r="C161" s="200" t="s">
        <v>200</v>
      </c>
      <c r="D161" s="200" t="s">
        <v>84</v>
      </c>
      <c r="E161" s="199" t="s">
        <v>631</v>
      </c>
      <c r="F161" s="195" t="s">
        <v>632</v>
      </c>
      <c r="G161" s="198" t="s">
        <v>97</v>
      </c>
      <c r="H161" s="197">
        <v>13.5</v>
      </c>
      <c r="I161" s="113"/>
      <c r="J161" s="196">
        <f>ROUND(I161*H161,2)</f>
        <v>0</v>
      </c>
      <c r="K161" s="195" t="s">
        <v>88</v>
      </c>
      <c r="L161" s="41"/>
      <c r="M161" s="115" t="s">
        <v>6</v>
      </c>
      <c r="N161" s="194" t="s">
        <v>26</v>
      </c>
      <c r="P161" s="193">
        <f>O161*H161</f>
        <v>0</v>
      </c>
      <c r="Q161" s="193">
        <v>0.46</v>
      </c>
      <c r="R161" s="193">
        <f>Q161*H161</f>
        <v>6.21</v>
      </c>
      <c r="S161" s="193">
        <v>0</v>
      </c>
      <c r="T161" s="192">
        <f>S161*H161</f>
        <v>0</v>
      </c>
      <c r="AR161" s="119" t="s">
        <v>46</v>
      </c>
      <c r="AT161" s="119" t="s">
        <v>84</v>
      </c>
      <c r="AU161" s="119" t="s">
        <v>42</v>
      </c>
      <c r="AY161" s="186" t="s">
        <v>82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6" t="s">
        <v>40</v>
      </c>
      <c r="BK161" s="191">
        <f>ROUND(I161*H161,2)</f>
        <v>0</v>
      </c>
      <c r="BL161" s="186" t="s">
        <v>46</v>
      </c>
      <c r="BM161" s="119" t="s">
        <v>1023</v>
      </c>
    </row>
    <row r="162" spans="2:65" s="2" customFormat="1" x14ac:dyDescent="0.2">
      <c r="B162" s="41"/>
      <c r="D162" s="190" t="s">
        <v>90</v>
      </c>
      <c r="F162" s="122" t="s">
        <v>634</v>
      </c>
      <c r="I162" s="258"/>
      <c r="L162" s="41"/>
      <c r="M162" s="202"/>
      <c r="T162" s="201"/>
      <c r="AT162" s="186" t="s">
        <v>90</v>
      </c>
      <c r="AU162" s="186" t="s">
        <v>42</v>
      </c>
    </row>
    <row r="163" spans="2:65" s="10" customFormat="1" x14ac:dyDescent="0.2">
      <c r="B163" s="154"/>
      <c r="D163" s="214" t="s">
        <v>92</v>
      </c>
      <c r="E163" s="158" t="s">
        <v>6</v>
      </c>
      <c r="F163" s="220" t="s">
        <v>1022</v>
      </c>
      <c r="H163" s="158" t="s">
        <v>6</v>
      </c>
      <c r="I163" s="153"/>
      <c r="L163" s="154"/>
      <c r="M163" s="219"/>
      <c r="T163" s="218"/>
      <c r="AT163" s="158" t="s">
        <v>92</v>
      </c>
      <c r="AU163" s="158" t="s">
        <v>42</v>
      </c>
      <c r="AV163" s="10" t="s">
        <v>40</v>
      </c>
      <c r="AW163" s="10" t="s">
        <v>18</v>
      </c>
      <c r="AX163" s="10" t="s">
        <v>39</v>
      </c>
      <c r="AY163" s="158" t="s">
        <v>82</v>
      </c>
    </row>
    <row r="164" spans="2:65" s="8" customFormat="1" x14ac:dyDescent="0.2">
      <c r="B164" s="133"/>
      <c r="D164" s="214" t="s">
        <v>92</v>
      </c>
      <c r="E164" s="137" t="s">
        <v>6</v>
      </c>
      <c r="F164" s="213" t="s">
        <v>1021</v>
      </c>
      <c r="H164" s="212">
        <v>13.5</v>
      </c>
      <c r="I164" s="132"/>
      <c r="L164" s="133"/>
      <c r="M164" s="211"/>
      <c r="T164" s="210"/>
      <c r="AT164" s="137" t="s">
        <v>92</v>
      </c>
      <c r="AU164" s="137" t="s">
        <v>42</v>
      </c>
      <c r="AV164" s="8" t="s">
        <v>42</v>
      </c>
      <c r="AW164" s="8" t="s">
        <v>18</v>
      </c>
      <c r="AX164" s="8" t="s">
        <v>40</v>
      </c>
      <c r="AY164" s="137" t="s">
        <v>82</v>
      </c>
    </row>
    <row r="165" spans="2:65" s="2" customFormat="1" ht="49.15" customHeight="1" x14ac:dyDescent="0.2">
      <c r="B165" s="41"/>
      <c r="C165" s="200" t="s">
        <v>131</v>
      </c>
      <c r="D165" s="200" t="s">
        <v>84</v>
      </c>
      <c r="E165" s="199" t="s">
        <v>1020</v>
      </c>
      <c r="F165" s="195" t="s">
        <v>1019</v>
      </c>
      <c r="G165" s="198" t="s">
        <v>97</v>
      </c>
      <c r="H165" s="197">
        <v>19</v>
      </c>
      <c r="I165" s="113"/>
      <c r="J165" s="196">
        <f>ROUND(I165*H165,2)</f>
        <v>0</v>
      </c>
      <c r="K165" s="195" t="s">
        <v>88</v>
      </c>
      <c r="L165" s="41"/>
      <c r="M165" s="115" t="s">
        <v>6</v>
      </c>
      <c r="N165" s="194" t="s">
        <v>26</v>
      </c>
      <c r="P165" s="193">
        <f>O165*H165</f>
        <v>0</v>
      </c>
      <c r="Q165" s="193">
        <v>8.3500000000000005E-2</v>
      </c>
      <c r="R165" s="193">
        <f>Q165*H165</f>
        <v>1.5865</v>
      </c>
      <c r="S165" s="193">
        <v>0</v>
      </c>
      <c r="T165" s="192">
        <f>S165*H165</f>
        <v>0</v>
      </c>
      <c r="AR165" s="119" t="s">
        <v>46</v>
      </c>
      <c r="AT165" s="119" t="s">
        <v>84</v>
      </c>
      <c r="AU165" s="119" t="s">
        <v>42</v>
      </c>
      <c r="AY165" s="186" t="s">
        <v>82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6" t="s">
        <v>40</v>
      </c>
      <c r="BK165" s="191">
        <f>ROUND(I165*H165,2)</f>
        <v>0</v>
      </c>
      <c r="BL165" s="186" t="s">
        <v>46</v>
      </c>
      <c r="BM165" s="119" t="s">
        <v>1018</v>
      </c>
    </row>
    <row r="166" spans="2:65" s="2" customFormat="1" x14ac:dyDescent="0.2">
      <c r="B166" s="41"/>
      <c r="D166" s="190" t="s">
        <v>90</v>
      </c>
      <c r="F166" s="122" t="s">
        <v>1017</v>
      </c>
      <c r="I166" s="258"/>
      <c r="L166" s="41"/>
      <c r="M166" s="202"/>
      <c r="T166" s="201"/>
      <c r="AT166" s="186" t="s">
        <v>90</v>
      </c>
      <c r="AU166" s="186" t="s">
        <v>42</v>
      </c>
    </row>
    <row r="167" spans="2:65" s="10" customFormat="1" x14ac:dyDescent="0.2">
      <c r="B167" s="154"/>
      <c r="D167" s="214" t="s">
        <v>92</v>
      </c>
      <c r="E167" s="158" t="s">
        <v>6</v>
      </c>
      <c r="F167" s="220" t="s">
        <v>1016</v>
      </c>
      <c r="H167" s="158" t="s">
        <v>6</v>
      </c>
      <c r="I167" s="153"/>
      <c r="L167" s="154"/>
      <c r="M167" s="219"/>
      <c r="T167" s="218"/>
      <c r="AT167" s="158" t="s">
        <v>92</v>
      </c>
      <c r="AU167" s="158" t="s">
        <v>42</v>
      </c>
      <c r="AV167" s="10" t="s">
        <v>40</v>
      </c>
      <c r="AW167" s="10" t="s">
        <v>18</v>
      </c>
      <c r="AX167" s="10" t="s">
        <v>39</v>
      </c>
      <c r="AY167" s="158" t="s">
        <v>82</v>
      </c>
    </row>
    <row r="168" spans="2:65" s="8" customFormat="1" x14ac:dyDescent="0.2">
      <c r="B168" s="133"/>
      <c r="D168" s="214" t="s">
        <v>92</v>
      </c>
      <c r="E168" s="137" t="s">
        <v>6</v>
      </c>
      <c r="F168" s="213" t="s">
        <v>1015</v>
      </c>
      <c r="H168" s="212">
        <v>19</v>
      </c>
      <c r="I168" s="132"/>
      <c r="L168" s="133"/>
      <c r="M168" s="211"/>
      <c r="T168" s="210"/>
      <c r="AT168" s="137" t="s">
        <v>92</v>
      </c>
      <c r="AU168" s="137" t="s">
        <v>42</v>
      </c>
      <c r="AV168" s="8" t="s">
        <v>42</v>
      </c>
      <c r="AW168" s="8" t="s">
        <v>18</v>
      </c>
      <c r="AX168" s="8" t="s">
        <v>40</v>
      </c>
      <c r="AY168" s="137" t="s">
        <v>82</v>
      </c>
    </row>
    <row r="169" spans="2:65" s="203" customFormat="1" ht="22.9" customHeight="1" x14ac:dyDescent="0.2">
      <c r="B169" s="207"/>
      <c r="D169" s="103" t="s">
        <v>38</v>
      </c>
      <c r="E169" s="209" t="s">
        <v>121</v>
      </c>
      <c r="F169" s="209" t="s">
        <v>122</v>
      </c>
      <c r="I169" s="259"/>
      <c r="J169" s="208">
        <f>BK169</f>
        <v>0</v>
      </c>
      <c r="L169" s="207"/>
      <c r="M169" s="206"/>
      <c r="P169" s="205">
        <f>SUM(P170:P203)</f>
        <v>0</v>
      </c>
      <c r="R169" s="205">
        <f>SUM(R170:R203)</f>
        <v>10.008684149999999</v>
      </c>
      <c r="T169" s="204">
        <f>SUM(T170:T203)</f>
        <v>0</v>
      </c>
      <c r="AR169" s="103" t="s">
        <v>40</v>
      </c>
      <c r="AT169" s="104" t="s">
        <v>38</v>
      </c>
      <c r="AU169" s="104" t="s">
        <v>40</v>
      </c>
      <c r="AY169" s="103" t="s">
        <v>82</v>
      </c>
      <c r="BK169" s="105">
        <f>SUM(BK170:BK203)</f>
        <v>0</v>
      </c>
    </row>
    <row r="170" spans="2:65" s="2" customFormat="1" ht="37.9" customHeight="1" x14ac:dyDescent="0.2">
      <c r="B170" s="41"/>
      <c r="C170" s="200" t="s">
        <v>1</v>
      </c>
      <c r="D170" s="200" t="s">
        <v>84</v>
      </c>
      <c r="E170" s="199" t="s">
        <v>1014</v>
      </c>
      <c r="F170" s="195" t="s">
        <v>1013</v>
      </c>
      <c r="G170" s="198" t="s">
        <v>252</v>
      </c>
      <c r="H170" s="197">
        <v>6</v>
      </c>
      <c r="I170" s="113"/>
      <c r="J170" s="196">
        <f>ROUND(I170*H170,2)</f>
        <v>0</v>
      </c>
      <c r="K170" s="195" t="s">
        <v>88</v>
      </c>
      <c r="L170" s="41"/>
      <c r="M170" s="115" t="s">
        <v>6</v>
      </c>
      <c r="N170" s="194" t="s">
        <v>26</v>
      </c>
      <c r="P170" s="193">
        <f>O170*H170</f>
        <v>0</v>
      </c>
      <c r="Q170" s="193">
        <v>4.1500000000000002E-2</v>
      </c>
      <c r="R170" s="193">
        <f>Q170*H170</f>
        <v>0.249</v>
      </c>
      <c r="S170" s="193">
        <v>0</v>
      </c>
      <c r="T170" s="192">
        <f>S170*H170</f>
        <v>0</v>
      </c>
      <c r="AR170" s="119" t="s">
        <v>46</v>
      </c>
      <c r="AT170" s="119" t="s">
        <v>84</v>
      </c>
      <c r="AU170" s="119" t="s">
        <v>42</v>
      </c>
      <c r="AY170" s="186" t="s">
        <v>82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6" t="s">
        <v>40</v>
      </c>
      <c r="BK170" s="191">
        <f>ROUND(I170*H170,2)</f>
        <v>0</v>
      </c>
      <c r="BL170" s="186" t="s">
        <v>46</v>
      </c>
      <c r="BM170" s="119" t="s">
        <v>1012</v>
      </c>
    </row>
    <row r="171" spans="2:65" s="2" customFormat="1" x14ac:dyDescent="0.2">
      <c r="B171" s="41"/>
      <c r="D171" s="190" t="s">
        <v>90</v>
      </c>
      <c r="F171" s="122" t="s">
        <v>1011</v>
      </c>
      <c r="I171" s="258"/>
      <c r="L171" s="41"/>
      <c r="M171" s="202"/>
      <c r="T171" s="201"/>
      <c r="AT171" s="186" t="s">
        <v>90</v>
      </c>
      <c r="AU171" s="186" t="s">
        <v>42</v>
      </c>
    </row>
    <row r="172" spans="2:65" s="8" customFormat="1" x14ac:dyDescent="0.2">
      <c r="B172" s="133"/>
      <c r="D172" s="214" t="s">
        <v>92</v>
      </c>
      <c r="E172" s="137" t="s">
        <v>6</v>
      </c>
      <c r="F172" s="213" t="s">
        <v>1010</v>
      </c>
      <c r="H172" s="212">
        <v>6</v>
      </c>
      <c r="I172" s="132"/>
      <c r="L172" s="133"/>
      <c r="M172" s="211"/>
      <c r="T172" s="210"/>
      <c r="AT172" s="137" t="s">
        <v>92</v>
      </c>
      <c r="AU172" s="137" t="s">
        <v>42</v>
      </c>
      <c r="AV172" s="8" t="s">
        <v>42</v>
      </c>
      <c r="AW172" s="8" t="s">
        <v>18</v>
      </c>
      <c r="AX172" s="8" t="s">
        <v>40</v>
      </c>
      <c r="AY172" s="137" t="s">
        <v>82</v>
      </c>
    </row>
    <row r="173" spans="2:65" s="2" customFormat="1" ht="24.2" customHeight="1" x14ac:dyDescent="0.2">
      <c r="B173" s="41"/>
      <c r="C173" s="200" t="s">
        <v>217</v>
      </c>
      <c r="D173" s="200" t="s">
        <v>84</v>
      </c>
      <c r="E173" s="199" t="s">
        <v>137</v>
      </c>
      <c r="F173" s="195" t="s">
        <v>138</v>
      </c>
      <c r="G173" s="198" t="s">
        <v>97</v>
      </c>
      <c r="H173" s="197">
        <v>0.24</v>
      </c>
      <c r="I173" s="113"/>
      <c r="J173" s="196">
        <f>ROUND(I173*H173,2)</f>
        <v>0</v>
      </c>
      <c r="K173" s="195" t="s">
        <v>88</v>
      </c>
      <c r="L173" s="41"/>
      <c r="M173" s="115" t="s">
        <v>6</v>
      </c>
      <c r="N173" s="194" t="s">
        <v>26</v>
      </c>
      <c r="P173" s="193">
        <f>O173*H173</f>
        <v>0</v>
      </c>
      <c r="Q173" s="193">
        <v>3.3579999999999999E-2</v>
      </c>
      <c r="R173" s="193">
        <f>Q173*H173</f>
        <v>8.059199999999999E-3</v>
      </c>
      <c r="S173" s="193">
        <v>0</v>
      </c>
      <c r="T173" s="192">
        <f>S173*H173</f>
        <v>0</v>
      </c>
      <c r="AR173" s="119" t="s">
        <v>46</v>
      </c>
      <c r="AT173" s="119" t="s">
        <v>84</v>
      </c>
      <c r="AU173" s="119" t="s">
        <v>42</v>
      </c>
      <c r="AY173" s="186" t="s">
        <v>82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6" t="s">
        <v>40</v>
      </c>
      <c r="BK173" s="191">
        <f>ROUND(I173*H173,2)</f>
        <v>0</v>
      </c>
      <c r="BL173" s="186" t="s">
        <v>46</v>
      </c>
      <c r="BM173" s="119" t="s">
        <v>1009</v>
      </c>
    </row>
    <row r="174" spans="2:65" s="2" customFormat="1" x14ac:dyDescent="0.2">
      <c r="B174" s="41"/>
      <c r="D174" s="190" t="s">
        <v>90</v>
      </c>
      <c r="F174" s="122" t="s">
        <v>140</v>
      </c>
      <c r="I174" s="258"/>
      <c r="L174" s="41"/>
      <c r="M174" s="202"/>
      <c r="T174" s="201"/>
      <c r="AT174" s="186" t="s">
        <v>90</v>
      </c>
      <c r="AU174" s="186" t="s">
        <v>42</v>
      </c>
    </row>
    <row r="175" spans="2:65" s="10" customFormat="1" x14ac:dyDescent="0.2">
      <c r="B175" s="154"/>
      <c r="D175" s="214" t="s">
        <v>92</v>
      </c>
      <c r="E175" s="158" t="s">
        <v>6</v>
      </c>
      <c r="F175" s="220" t="s">
        <v>1008</v>
      </c>
      <c r="H175" s="158" t="s">
        <v>6</v>
      </c>
      <c r="I175" s="153"/>
      <c r="L175" s="154"/>
      <c r="M175" s="219"/>
      <c r="T175" s="218"/>
      <c r="AT175" s="158" t="s">
        <v>92</v>
      </c>
      <c r="AU175" s="158" t="s">
        <v>42</v>
      </c>
      <c r="AV175" s="10" t="s">
        <v>40</v>
      </c>
      <c r="AW175" s="10" t="s">
        <v>18</v>
      </c>
      <c r="AX175" s="10" t="s">
        <v>39</v>
      </c>
      <c r="AY175" s="158" t="s">
        <v>82</v>
      </c>
    </row>
    <row r="176" spans="2:65" s="8" customFormat="1" x14ac:dyDescent="0.2">
      <c r="B176" s="133"/>
      <c r="D176" s="214" t="s">
        <v>92</v>
      </c>
      <c r="E176" s="137" t="s">
        <v>6</v>
      </c>
      <c r="F176" s="213" t="s">
        <v>934</v>
      </c>
      <c r="H176" s="212">
        <v>0.24</v>
      </c>
      <c r="I176" s="132"/>
      <c r="L176" s="133"/>
      <c r="M176" s="211"/>
      <c r="T176" s="210"/>
      <c r="AT176" s="137" t="s">
        <v>92</v>
      </c>
      <c r="AU176" s="137" t="s">
        <v>42</v>
      </c>
      <c r="AV176" s="8" t="s">
        <v>42</v>
      </c>
      <c r="AW176" s="8" t="s">
        <v>18</v>
      </c>
      <c r="AX176" s="8" t="s">
        <v>40</v>
      </c>
      <c r="AY176" s="137" t="s">
        <v>82</v>
      </c>
    </row>
    <row r="177" spans="2:65" s="2" customFormat="1" ht="44.25" customHeight="1" x14ac:dyDescent="0.2">
      <c r="B177" s="41"/>
      <c r="C177" s="200" t="s">
        <v>223</v>
      </c>
      <c r="D177" s="200" t="s">
        <v>84</v>
      </c>
      <c r="E177" s="199" t="s">
        <v>150</v>
      </c>
      <c r="F177" s="195" t="s">
        <v>151</v>
      </c>
      <c r="G177" s="198" t="s">
        <v>152</v>
      </c>
      <c r="H177" s="197">
        <v>4.8</v>
      </c>
      <c r="I177" s="113"/>
      <c r="J177" s="196">
        <f>ROUND(I177*H177,2)</f>
        <v>0</v>
      </c>
      <c r="K177" s="195" t="s">
        <v>88</v>
      </c>
      <c r="L177" s="41"/>
      <c r="M177" s="115" t="s">
        <v>6</v>
      </c>
      <c r="N177" s="194" t="s">
        <v>26</v>
      </c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2">
        <f>S177*H177</f>
        <v>0</v>
      </c>
      <c r="AR177" s="119" t="s">
        <v>46</v>
      </c>
      <c r="AT177" s="119" t="s">
        <v>84</v>
      </c>
      <c r="AU177" s="119" t="s">
        <v>42</v>
      </c>
      <c r="AY177" s="186" t="s">
        <v>82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6" t="s">
        <v>40</v>
      </c>
      <c r="BK177" s="191">
        <f>ROUND(I177*H177,2)</f>
        <v>0</v>
      </c>
      <c r="BL177" s="186" t="s">
        <v>46</v>
      </c>
      <c r="BM177" s="119" t="s">
        <v>1007</v>
      </c>
    </row>
    <row r="178" spans="2:65" s="2" customFormat="1" x14ac:dyDescent="0.2">
      <c r="B178" s="41"/>
      <c r="D178" s="190" t="s">
        <v>90</v>
      </c>
      <c r="F178" s="122" t="s">
        <v>154</v>
      </c>
      <c r="I178" s="258"/>
      <c r="L178" s="41"/>
      <c r="M178" s="202"/>
      <c r="T178" s="201"/>
      <c r="AT178" s="186" t="s">
        <v>90</v>
      </c>
      <c r="AU178" s="186" t="s">
        <v>42</v>
      </c>
    </row>
    <row r="179" spans="2:65" s="8" customFormat="1" x14ac:dyDescent="0.2">
      <c r="B179" s="133"/>
      <c r="D179" s="214" t="s">
        <v>92</v>
      </c>
      <c r="E179" s="137" t="s">
        <v>6</v>
      </c>
      <c r="F179" s="213" t="s">
        <v>1006</v>
      </c>
      <c r="H179" s="212">
        <v>4.8</v>
      </c>
      <c r="I179" s="132"/>
      <c r="L179" s="133"/>
      <c r="M179" s="211"/>
      <c r="T179" s="210"/>
      <c r="AT179" s="137" t="s">
        <v>92</v>
      </c>
      <c r="AU179" s="137" t="s">
        <v>42</v>
      </c>
      <c r="AV179" s="8" t="s">
        <v>42</v>
      </c>
      <c r="AW179" s="8" t="s">
        <v>18</v>
      </c>
      <c r="AX179" s="8" t="s">
        <v>40</v>
      </c>
      <c r="AY179" s="137" t="s">
        <v>82</v>
      </c>
    </row>
    <row r="180" spans="2:65" s="2" customFormat="1" ht="24.2" customHeight="1" x14ac:dyDescent="0.2">
      <c r="B180" s="41"/>
      <c r="C180" s="231" t="s">
        <v>230</v>
      </c>
      <c r="D180" s="231" t="s">
        <v>102</v>
      </c>
      <c r="E180" s="230" t="s">
        <v>157</v>
      </c>
      <c r="F180" s="226" t="s">
        <v>158</v>
      </c>
      <c r="G180" s="229" t="s">
        <v>152</v>
      </c>
      <c r="H180" s="228">
        <v>5.28</v>
      </c>
      <c r="I180" s="164"/>
      <c r="J180" s="227">
        <f>ROUND(I180*H180,2)</f>
        <v>0</v>
      </c>
      <c r="K180" s="226" t="s">
        <v>88</v>
      </c>
      <c r="L180" s="166"/>
      <c r="M180" s="167" t="s">
        <v>6</v>
      </c>
      <c r="N180" s="225" t="s">
        <v>26</v>
      </c>
      <c r="P180" s="193">
        <f>O180*H180</f>
        <v>0</v>
      </c>
      <c r="Q180" s="193">
        <v>1E-4</v>
      </c>
      <c r="R180" s="193">
        <f>Q180*H180</f>
        <v>5.2800000000000004E-4</v>
      </c>
      <c r="S180" s="193">
        <v>0</v>
      </c>
      <c r="T180" s="192">
        <f>S180*H180</f>
        <v>0</v>
      </c>
      <c r="AR180" s="119" t="s">
        <v>105</v>
      </c>
      <c r="AT180" s="119" t="s">
        <v>102</v>
      </c>
      <c r="AU180" s="119" t="s">
        <v>42</v>
      </c>
      <c r="AY180" s="186" t="s">
        <v>82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6" t="s">
        <v>40</v>
      </c>
      <c r="BK180" s="191">
        <f>ROUND(I180*H180,2)</f>
        <v>0</v>
      </c>
      <c r="BL180" s="186" t="s">
        <v>46</v>
      </c>
      <c r="BM180" s="119" t="s">
        <v>1005</v>
      </c>
    </row>
    <row r="181" spans="2:65" s="8" customFormat="1" x14ac:dyDescent="0.2">
      <c r="B181" s="133"/>
      <c r="D181" s="214" t="s">
        <v>92</v>
      </c>
      <c r="E181" s="137" t="s">
        <v>6</v>
      </c>
      <c r="F181" s="213" t="s">
        <v>1004</v>
      </c>
      <c r="H181" s="212">
        <v>5.28</v>
      </c>
      <c r="I181" s="132"/>
      <c r="L181" s="133"/>
      <c r="M181" s="211"/>
      <c r="T181" s="210"/>
      <c r="AT181" s="137" t="s">
        <v>92</v>
      </c>
      <c r="AU181" s="137" t="s">
        <v>42</v>
      </c>
      <c r="AV181" s="8" t="s">
        <v>42</v>
      </c>
      <c r="AW181" s="8" t="s">
        <v>18</v>
      </c>
      <c r="AX181" s="8" t="s">
        <v>40</v>
      </c>
      <c r="AY181" s="137" t="s">
        <v>82</v>
      </c>
    </row>
    <row r="182" spans="2:65" s="2" customFormat="1" ht="24.2" customHeight="1" x14ac:dyDescent="0.2">
      <c r="B182" s="41"/>
      <c r="C182" s="200" t="s">
        <v>237</v>
      </c>
      <c r="D182" s="200" t="s">
        <v>84</v>
      </c>
      <c r="E182" s="199" t="s">
        <v>1003</v>
      </c>
      <c r="F182" s="195" t="s">
        <v>1002</v>
      </c>
      <c r="G182" s="198" t="s">
        <v>87</v>
      </c>
      <c r="H182" s="197">
        <v>1.2450000000000001</v>
      </c>
      <c r="I182" s="113"/>
      <c r="J182" s="196">
        <f>ROUND(I182*H182,2)</f>
        <v>0</v>
      </c>
      <c r="K182" s="195" t="s">
        <v>88</v>
      </c>
      <c r="L182" s="41"/>
      <c r="M182" s="115" t="s">
        <v>6</v>
      </c>
      <c r="N182" s="194" t="s">
        <v>26</v>
      </c>
      <c r="P182" s="193">
        <f>O182*H182</f>
        <v>0</v>
      </c>
      <c r="Q182" s="193">
        <v>2.3010199999999998</v>
      </c>
      <c r="R182" s="193">
        <f>Q182*H182</f>
        <v>2.8647699000000002</v>
      </c>
      <c r="S182" s="193">
        <v>0</v>
      </c>
      <c r="T182" s="192">
        <f>S182*H182</f>
        <v>0</v>
      </c>
      <c r="AR182" s="119" t="s">
        <v>46</v>
      </c>
      <c r="AT182" s="119" t="s">
        <v>84</v>
      </c>
      <c r="AU182" s="119" t="s">
        <v>42</v>
      </c>
      <c r="AY182" s="186" t="s">
        <v>82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6" t="s">
        <v>40</v>
      </c>
      <c r="BK182" s="191">
        <f>ROUND(I182*H182,2)</f>
        <v>0</v>
      </c>
      <c r="BL182" s="186" t="s">
        <v>46</v>
      </c>
      <c r="BM182" s="119" t="s">
        <v>1001</v>
      </c>
    </row>
    <row r="183" spans="2:65" s="2" customFormat="1" x14ac:dyDescent="0.2">
      <c r="B183" s="41"/>
      <c r="D183" s="190" t="s">
        <v>90</v>
      </c>
      <c r="F183" s="122" t="s">
        <v>1000</v>
      </c>
      <c r="I183" s="258"/>
      <c r="L183" s="41"/>
      <c r="M183" s="202"/>
      <c r="T183" s="201"/>
      <c r="AT183" s="186" t="s">
        <v>90</v>
      </c>
      <c r="AU183" s="186" t="s">
        <v>42</v>
      </c>
    </row>
    <row r="184" spans="2:65" s="10" customFormat="1" x14ac:dyDescent="0.2">
      <c r="B184" s="154"/>
      <c r="D184" s="214" t="s">
        <v>92</v>
      </c>
      <c r="E184" s="158" t="s">
        <v>6</v>
      </c>
      <c r="F184" s="220" t="s">
        <v>984</v>
      </c>
      <c r="H184" s="158" t="s">
        <v>6</v>
      </c>
      <c r="I184" s="153"/>
      <c r="L184" s="154"/>
      <c r="M184" s="219"/>
      <c r="T184" s="218"/>
      <c r="AT184" s="158" t="s">
        <v>92</v>
      </c>
      <c r="AU184" s="158" t="s">
        <v>42</v>
      </c>
      <c r="AV184" s="10" t="s">
        <v>40</v>
      </c>
      <c r="AW184" s="10" t="s">
        <v>18</v>
      </c>
      <c r="AX184" s="10" t="s">
        <v>39</v>
      </c>
      <c r="AY184" s="158" t="s">
        <v>82</v>
      </c>
    </row>
    <row r="185" spans="2:65" s="8" customFormat="1" x14ac:dyDescent="0.2">
      <c r="B185" s="133"/>
      <c r="D185" s="214" t="s">
        <v>92</v>
      </c>
      <c r="E185" s="137" t="s">
        <v>6</v>
      </c>
      <c r="F185" s="213" t="s">
        <v>950</v>
      </c>
      <c r="H185" s="212">
        <v>1.2450000000000001</v>
      </c>
      <c r="I185" s="132"/>
      <c r="L185" s="133"/>
      <c r="M185" s="211"/>
      <c r="T185" s="210"/>
      <c r="AT185" s="137" t="s">
        <v>92</v>
      </c>
      <c r="AU185" s="137" t="s">
        <v>42</v>
      </c>
      <c r="AV185" s="8" t="s">
        <v>42</v>
      </c>
      <c r="AW185" s="8" t="s">
        <v>18</v>
      </c>
      <c r="AX185" s="8" t="s">
        <v>40</v>
      </c>
      <c r="AY185" s="137" t="s">
        <v>82</v>
      </c>
    </row>
    <row r="186" spans="2:65" s="2" customFormat="1" ht="24.2" customHeight="1" x14ac:dyDescent="0.2">
      <c r="B186" s="41"/>
      <c r="C186" s="200" t="s">
        <v>243</v>
      </c>
      <c r="D186" s="200" t="s">
        <v>84</v>
      </c>
      <c r="E186" s="199" t="s">
        <v>999</v>
      </c>
      <c r="F186" s="195" t="s">
        <v>998</v>
      </c>
      <c r="G186" s="198" t="s">
        <v>87</v>
      </c>
      <c r="H186" s="197">
        <v>2.8220000000000001</v>
      </c>
      <c r="I186" s="113"/>
      <c r="J186" s="196">
        <f>ROUND(I186*H186,2)</f>
        <v>0</v>
      </c>
      <c r="K186" s="195" t="s">
        <v>6</v>
      </c>
      <c r="L186" s="41"/>
      <c r="M186" s="115" t="s">
        <v>6</v>
      </c>
      <c r="N186" s="194" t="s">
        <v>26</v>
      </c>
      <c r="P186" s="193">
        <f>O186*H186</f>
        <v>0</v>
      </c>
      <c r="Q186" s="193">
        <v>2.3010199999999998</v>
      </c>
      <c r="R186" s="193">
        <f>Q186*H186</f>
        <v>6.4934784399999996</v>
      </c>
      <c r="S186" s="193">
        <v>0</v>
      </c>
      <c r="T186" s="192">
        <f>S186*H186</f>
        <v>0</v>
      </c>
      <c r="AR186" s="119" t="s">
        <v>46</v>
      </c>
      <c r="AT186" s="119" t="s">
        <v>84</v>
      </c>
      <c r="AU186" s="119" t="s">
        <v>42</v>
      </c>
      <c r="AY186" s="186" t="s">
        <v>82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6" t="s">
        <v>40</v>
      </c>
      <c r="BK186" s="191">
        <f>ROUND(I186*H186,2)</f>
        <v>0</v>
      </c>
      <c r="BL186" s="186" t="s">
        <v>46</v>
      </c>
      <c r="BM186" s="119" t="s">
        <v>997</v>
      </c>
    </row>
    <row r="187" spans="2:65" s="10" customFormat="1" x14ac:dyDescent="0.2">
      <c r="B187" s="154"/>
      <c r="D187" s="214" t="s">
        <v>92</v>
      </c>
      <c r="E187" s="158" t="s">
        <v>6</v>
      </c>
      <c r="F187" s="220" t="s">
        <v>945</v>
      </c>
      <c r="H187" s="158" t="s">
        <v>6</v>
      </c>
      <c r="I187" s="153"/>
      <c r="L187" s="154"/>
      <c r="M187" s="219"/>
      <c r="T187" s="218"/>
      <c r="AT187" s="158" t="s">
        <v>92</v>
      </c>
      <c r="AU187" s="158" t="s">
        <v>42</v>
      </c>
      <c r="AV187" s="10" t="s">
        <v>40</v>
      </c>
      <c r="AW187" s="10" t="s">
        <v>18</v>
      </c>
      <c r="AX187" s="10" t="s">
        <v>39</v>
      </c>
      <c r="AY187" s="158" t="s">
        <v>82</v>
      </c>
    </row>
    <row r="188" spans="2:65" s="8" customFormat="1" x14ac:dyDescent="0.2">
      <c r="B188" s="133"/>
      <c r="D188" s="214" t="s">
        <v>92</v>
      </c>
      <c r="E188" s="137" t="s">
        <v>6</v>
      </c>
      <c r="F188" s="213" t="s">
        <v>944</v>
      </c>
      <c r="H188" s="212">
        <v>2.8220000000000001</v>
      </c>
      <c r="I188" s="132"/>
      <c r="L188" s="133"/>
      <c r="M188" s="211"/>
      <c r="T188" s="210"/>
      <c r="AT188" s="137" t="s">
        <v>92</v>
      </c>
      <c r="AU188" s="137" t="s">
        <v>42</v>
      </c>
      <c r="AV188" s="8" t="s">
        <v>42</v>
      </c>
      <c r="AW188" s="8" t="s">
        <v>18</v>
      </c>
      <c r="AX188" s="8" t="s">
        <v>40</v>
      </c>
      <c r="AY188" s="137" t="s">
        <v>82</v>
      </c>
    </row>
    <row r="189" spans="2:65" s="2" customFormat="1" ht="44.25" customHeight="1" x14ac:dyDescent="0.2">
      <c r="B189" s="41"/>
      <c r="C189" s="200" t="s">
        <v>249</v>
      </c>
      <c r="D189" s="200" t="s">
        <v>84</v>
      </c>
      <c r="E189" s="199" t="s">
        <v>996</v>
      </c>
      <c r="F189" s="195" t="s">
        <v>995</v>
      </c>
      <c r="G189" s="198" t="s">
        <v>87</v>
      </c>
      <c r="H189" s="197">
        <v>1.2450000000000001</v>
      </c>
      <c r="I189" s="113"/>
      <c r="J189" s="196">
        <f>ROUND(I189*H189,2)</f>
        <v>0</v>
      </c>
      <c r="K189" s="195" t="s">
        <v>88</v>
      </c>
      <c r="L189" s="41"/>
      <c r="M189" s="115" t="s">
        <v>6</v>
      </c>
      <c r="N189" s="194" t="s">
        <v>26</v>
      </c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2">
        <f>S189*H189</f>
        <v>0</v>
      </c>
      <c r="AR189" s="119" t="s">
        <v>46</v>
      </c>
      <c r="AT189" s="119" t="s">
        <v>84</v>
      </c>
      <c r="AU189" s="119" t="s">
        <v>42</v>
      </c>
      <c r="AY189" s="186" t="s">
        <v>82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86" t="s">
        <v>40</v>
      </c>
      <c r="BK189" s="191">
        <f>ROUND(I189*H189,2)</f>
        <v>0</v>
      </c>
      <c r="BL189" s="186" t="s">
        <v>46</v>
      </c>
      <c r="BM189" s="119" t="s">
        <v>994</v>
      </c>
    </row>
    <row r="190" spans="2:65" s="2" customFormat="1" x14ac:dyDescent="0.2">
      <c r="B190" s="41"/>
      <c r="D190" s="190" t="s">
        <v>90</v>
      </c>
      <c r="F190" s="122" t="s">
        <v>993</v>
      </c>
      <c r="I190" s="258"/>
      <c r="L190" s="41"/>
      <c r="M190" s="202"/>
      <c r="T190" s="201"/>
      <c r="AT190" s="186" t="s">
        <v>90</v>
      </c>
      <c r="AU190" s="186" t="s">
        <v>42</v>
      </c>
    </row>
    <row r="191" spans="2:65" s="2" customFormat="1" ht="44.25" customHeight="1" x14ac:dyDescent="0.2">
      <c r="B191" s="41"/>
      <c r="C191" s="200" t="s">
        <v>255</v>
      </c>
      <c r="D191" s="200" t="s">
        <v>84</v>
      </c>
      <c r="E191" s="199" t="s">
        <v>992</v>
      </c>
      <c r="F191" s="195" t="s">
        <v>991</v>
      </c>
      <c r="G191" s="198" t="s">
        <v>87</v>
      </c>
      <c r="H191" s="197">
        <v>2.8220000000000001</v>
      </c>
      <c r="I191" s="113"/>
      <c r="J191" s="196">
        <f>ROUND(I191*H191,2)</f>
        <v>0</v>
      </c>
      <c r="K191" s="195" t="s">
        <v>88</v>
      </c>
      <c r="L191" s="41"/>
      <c r="M191" s="115" t="s">
        <v>6</v>
      </c>
      <c r="N191" s="194" t="s">
        <v>26</v>
      </c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2">
        <f>S191*H191</f>
        <v>0</v>
      </c>
      <c r="AR191" s="119" t="s">
        <v>46</v>
      </c>
      <c r="AT191" s="119" t="s">
        <v>84</v>
      </c>
      <c r="AU191" s="119" t="s">
        <v>42</v>
      </c>
      <c r="AY191" s="186" t="s">
        <v>82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6" t="s">
        <v>40</v>
      </c>
      <c r="BK191" s="191">
        <f>ROUND(I191*H191,2)</f>
        <v>0</v>
      </c>
      <c r="BL191" s="186" t="s">
        <v>46</v>
      </c>
      <c r="BM191" s="119" t="s">
        <v>990</v>
      </c>
    </row>
    <row r="192" spans="2:65" s="2" customFormat="1" x14ac:dyDescent="0.2">
      <c r="B192" s="41"/>
      <c r="D192" s="190" t="s">
        <v>90</v>
      </c>
      <c r="F192" s="122" t="s">
        <v>989</v>
      </c>
      <c r="I192" s="258"/>
      <c r="L192" s="41"/>
      <c r="M192" s="202"/>
      <c r="T192" s="201"/>
      <c r="AT192" s="186" t="s">
        <v>90</v>
      </c>
      <c r="AU192" s="186" t="s">
        <v>42</v>
      </c>
    </row>
    <row r="193" spans="2:65" s="2" customFormat="1" ht="21.75" customHeight="1" x14ac:dyDescent="0.2">
      <c r="B193" s="41"/>
      <c r="C193" s="200" t="s">
        <v>260</v>
      </c>
      <c r="D193" s="200" t="s">
        <v>84</v>
      </c>
      <c r="E193" s="199" t="s">
        <v>988</v>
      </c>
      <c r="F193" s="195" t="s">
        <v>987</v>
      </c>
      <c r="G193" s="198" t="s">
        <v>318</v>
      </c>
      <c r="H193" s="197">
        <v>0.313</v>
      </c>
      <c r="I193" s="113"/>
      <c r="J193" s="196">
        <f>ROUND(I193*H193,2)</f>
        <v>0</v>
      </c>
      <c r="K193" s="195" t="s">
        <v>88</v>
      </c>
      <c r="L193" s="41"/>
      <c r="M193" s="115" t="s">
        <v>6</v>
      </c>
      <c r="N193" s="194" t="s">
        <v>26</v>
      </c>
      <c r="P193" s="193">
        <f>O193*H193</f>
        <v>0</v>
      </c>
      <c r="Q193" s="193">
        <v>1.06277</v>
      </c>
      <c r="R193" s="193">
        <f>Q193*H193</f>
        <v>0.33264701000000002</v>
      </c>
      <c r="S193" s="193">
        <v>0</v>
      </c>
      <c r="T193" s="192">
        <f>S193*H193</f>
        <v>0</v>
      </c>
      <c r="AR193" s="119" t="s">
        <v>46</v>
      </c>
      <c r="AT193" s="119" t="s">
        <v>84</v>
      </c>
      <c r="AU193" s="119" t="s">
        <v>42</v>
      </c>
      <c r="AY193" s="186" t="s">
        <v>82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86" t="s">
        <v>40</v>
      </c>
      <c r="BK193" s="191">
        <f>ROUND(I193*H193,2)</f>
        <v>0</v>
      </c>
      <c r="BL193" s="186" t="s">
        <v>46</v>
      </c>
      <c r="BM193" s="119" t="s">
        <v>986</v>
      </c>
    </row>
    <row r="194" spans="2:65" s="2" customFormat="1" x14ac:dyDescent="0.2">
      <c r="B194" s="41"/>
      <c r="D194" s="190" t="s">
        <v>90</v>
      </c>
      <c r="F194" s="122" t="s">
        <v>985</v>
      </c>
      <c r="I194" s="258"/>
      <c r="L194" s="41"/>
      <c r="M194" s="202"/>
      <c r="T194" s="201"/>
      <c r="AT194" s="186" t="s">
        <v>90</v>
      </c>
      <c r="AU194" s="186" t="s">
        <v>42</v>
      </c>
    </row>
    <row r="195" spans="2:65" s="10" customFormat="1" x14ac:dyDescent="0.2">
      <c r="B195" s="154"/>
      <c r="D195" s="214" t="s">
        <v>92</v>
      </c>
      <c r="E195" s="158" t="s">
        <v>6</v>
      </c>
      <c r="F195" s="220" t="s">
        <v>984</v>
      </c>
      <c r="H195" s="158" t="s">
        <v>6</v>
      </c>
      <c r="I195" s="153"/>
      <c r="L195" s="154"/>
      <c r="M195" s="219"/>
      <c r="T195" s="218"/>
      <c r="AT195" s="158" t="s">
        <v>92</v>
      </c>
      <c r="AU195" s="158" t="s">
        <v>42</v>
      </c>
      <c r="AV195" s="10" t="s">
        <v>40</v>
      </c>
      <c r="AW195" s="10" t="s">
        <v>18</v>
      </c>
      <c r="AX195" s="10" t="s">
        <v>39</v>
      </c>
      <c r="AY195" s="158" t="s">
        <v>82</v>
      </c>
    </row>
    <row r="196" spans="2:65" s="8" customFormat="1" x14ac:dyDescent="0.2">
      <c r="B196" s="133"/>
      <c r="D196" s="214" t="s">
        <v>92</v>
      </c>
      <c r="E196" s="137" t="s">
        <v>6</v>
      </c>
      <c r="F196" s="213" t="s">
        <v>983</v>
      </c>
      <c r="H196" s="212">
        <v>0.125</v>
      </c>
      <c r="I196" s="132"/>
      <c r="L196" s="133"/>
      <c r="M196" s="211"/>
      <c r="T196" s="210"/>
      <c r="AT196" s="137" t="s">
        <v>92</v>
      </c>
      <c r="AU196" s="137" t="s">
        <v>42</v>
      </c>
      <c r="AV196" s="8" t="s">
        <v>42</v>
      </c>
      <c r="AW196" s="8" t="s">
        <v>18</v>
      </c>
      <c r="AX196" s="8" t="s">
        <v>39</v>
      </c>
      <c r="AY196" s="137" t="s">
        <v>82</v>
      </c>
    </row>
    <row r="197" spans="2:65" s="10" customFormat="1" x14ac:dyDescent="0.2">
      <c r="B197" s="154"/>
      <c r="D197" s="214" t="s">
        <v>92</v>
      </c>
      <c r="E197" s="158" t="s">
        <v>6</v>
      </c>
      <c r="F197" s="220" t="s">
        <v>945</v>
      </c>
      <c r="H197" s="158" t="s">
        <v>6</v>
      </c>
      <c r="I197" s="153"/>
      <c r="L197" s="154"/>
      <c r="M197" s="219"/>
      <c r="T197" s="218"/>
      <c r="AT197" s="158" t="s">
        <v>92</v>
      </c>
      <c r="AU197" s="158" t="s">
        <v>42</v>
      </c>
      <c r="AV197" s="10" t="s">
        <v>40</v>
      </c>
      <c r="AW197" s="10" t="s">
        <v>18</v>
      </c>
      <c r="AX197" s="10" t="s">
        <v>39</v>
      </c>
      <c r="AY197" s="158" t="s">
        <v>82</v>
      </c>
    </row>
    <row r="198" spans="2:65" s="8" customFormat="1" x14ac:dyDescent="0.2">
      <c r="B198" s="133"/>
      <c r="D198" s="214" t="s">
        <v>92</v>
      </c>
      <c r="E198" s="137" t="s">
        <v>6</v>
      </c>
      <c r="F198" s="213" t="s">
        <v>982</v>
      </c>
      <c r="H198" s="212">
        <v>0.188</v>
      </c>
      <c r="I198" s="132"/>
      <c r="L198" s="133"/>
      <c r="M198" s="211"/>
      <c r="T198" s="210"/>
      <c r="AT198" s="137" t="s">
        <v>92</v>
      </c>
      <c r="AU198" s="137" t="s">
        <v>42</v>
      </c>
      <c r="AV198" s="8" t="s">
        <v>42</v>
      </c>
      <c r="AW198" s="8" t="s">
        <v>18</v>
      </c>
      <c r="AX198" s="8" t="s">
        <v>39</v>
      </c>
      <c r="AY198" s="137" t="s">
        <v>82</v>
      </c>
    </row>
    <row r="199" spans="2:65" s="9" customFormat="1" x14ac:dyDescent="0.2">
      <c r="B199" s="144"/>
      <c r="D199" s="214" t="s">
        <v>92</v>
      </c>
      <c r="E199" s="148" t="s">
        <v>6</v>
      </c>
      <c r="F199" s="224" t="s">
        <v>94</v>
      </c>
      <c r="H199" s="223">
        <v>0.313</v>
      </c>
      <c r="I199" s="143"/>
      <c r="L199" s="144"/>
      <c r="M199" s="222"/>
      <c r="T199" s="221"/>
      <c r="AT199" s="148" t="s">
        <v>92</v>
      </c>
      <c r="AU199" s="148" t="s">
        <v>42</v>
      </c>
      <c r="AV199" s="9" t="s">
        <v>46</v>
      </c>
      <c r="AW199" s="9" t="s">
        <v>18</v>
      </c>
      <c r="AX199" s="9" t="s">
        <v>40</v>
      </c>
      <c r="AY199" s="148" t="s">
        <v>82</v>
      </c>
    </row>
    <row r="200" spans="2:65" s="2" customFormat="1" ht="24.2" customHeight="1" x14ac:dyDescent="0.2">
      <c r="B200" s="41"/>
      <c r="C200" s="200" t="s">
        <v>266</v>
      </c>
      <c r="D200" s="200" t="s">
        <v>84</v>
      </c>
      <c r="E200" s="199" t="s">
        <v>205</v>
      </c>
      <c r="F200" s="195" t="s">
        <v>206</v>
      </c>
      <c r="G200" s="198" t="s">
        <v>97</v>
      </c>
      <c r="H200" s="197">
        <v>18.812999999999999</v>
      </c>
      <c r="I200" s="113"/>
      <c r="J200" s="196">
        <f>ROUND(I200*H200,2)</f>
        <v>0</v>
      </c>
      <c r="K200" s="195" t="s">
        <v>88</v>
      </c>
      <c r="L200" s="41"/>
      <c r="M200" s="115" t="s">
        <v>6</v>
      </c>
      <c r="N200" s="194" t="s">
        <v>26</v>
      </c>
      <c r="P200" s="193">
        <f>O200*H200</f>
        <v>0</v>
      </c>
      <c r="Q200" s="193">
        <v>3.2000000000000002E-3</v>
      </c>
      <c r="R200" s="193">
        <f>Q200*H200</f>
        <v>6.0201600000000001E-2</v>
      </c>
      <c r="S200" s="193">
        <v>0</v>
      </c>
      <c r="T200" s="192">
        <f>S200*H200</f>
        <v>0</v>
      </c>
      <c r="AR200" s="119" t="s">
        <v>46</v>
      </c>
      <c r="AT200" s="119" t="s">
        <v>84</v>
      </c>
      <c r="AU200" s="119" t="s">
        <v>42</v>
      </c>
      <c r="AY200" s="186" t="s">
        <v>82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6" t="s">
        <v>40</v>
      </c>
      <c r="BK200" s="191">
        <f>ROUND(I200*H200,2)</f>
        <v>0</v>
      </c>
      <c r="BL200" s="186" t="s">
        <v>46</v>
      </c>
      <c r="BM200" s="119" t="s">
        <v>981</v>
      </c>
    </row>
    <row r="201" spans="2:65" s="2" customFormat="1" x14ac:dyDescent="0.2">
      <c r="B201" s="41"/>
      <c r="D201" s="190" t="s">
        <v>90</v>
      </c>
      <c r="F201" s="122" t="s">
        <v>208</v>
      </c>
      <c r="I201" s="258"/>
      <c r="L201" s="41"/>
      <c r="M201" s="202"/>
      <c r="T201" s="201"/>
      <c r="AT201" s="186" t="s">
        <v>90</v>
      </c>
      <c r="AU201" s="186" t="s">
        <v>42</v>
      </c>
    </row>
    <row r="202" spans="2:65" s="10" customFormat="1" x14ac:dyDescent="0.2">
      <c r="B202" s="154"/>
      <c r="D202" s="214" t="s">
        <v>92</v>
      </c>
      <c r="E202" s="158" t="s">
        <v>6</v>
      </c>
      <c r="F202" s="220" t="s">
        <v>945</v>
      </c>
      <c r="H202" s="158" t="s">
        <v>6</v>
      </c>
      <c r="I202" s="153"/>
      <c r="L202" s="154"/>
      <c r="M202" s="219"/>
      <c r="T202" s="218"/>
      <c r="AT202" s="158" t="s">
        <v>92</v>
      </c>
      <c r="AU202" s="158" t="s">
        <v>42</v>
      </c>
      <c r="AV202" s="10" t="s">
        <v>40</v>
      </c>
      <c r="AW202" s="10" t="s">
        <v>18</v>
      </c>
      <c r="AX202" s="10" t="s">
        <v>39</v>
      </c>
      <c r="AY202" s="158" t="s">
        <v>82</v>
      </c>
    </row>
    <row r="203" spans="2:65" s="8" customFormat="1" x14ac:dyDescent="0.2">
      <c r="B203" s="133"/>
      <c r="D203" s="214" t="s">
        <v>92</v>
      </c>
      <c r="E203" s="137" t="s">
        <v>6</v>
      </c>
      <c r="F203" s="213" t="s">
        <v>889</v>
      </c>
      <c r="H203" s="212">
        <v>18.812999999999999</v>
      </c>
      <c r="I203" s="132"/>
      <c r="L203" s="133"/>
      <c r="M203" s="211"/>
      <c r="T203" s="210"/>
      <c r="AT203" s="137" t="s">
        <v>92</v>
      </c>
      <c r="AU203" s="137" t="s">
        <v>42</v>
      </c>
      <c r="AV203" s="8" t="s">
        <v>42</v>
      </c>
      <c r="AW203" s="8" t="s">
        <v>18</v>
      </c>
      <c r="AX203" s="8" t="s">
        <v>40</v>
      </c>
      <c r="AY203" s="137" t="s">
        <v>82</v>
      </c>
    </row>
    <row r="204" spans="2:65" s="203" customFormat="1" ht="22.9" customHeight="1" x14ac:dyDescent="0.2">
      <c r="B204" s="207"/>
      <c r="D204" s="103" t="s">
        <v>38</v>
      </c>
      <c r="E204" s="209" t="s">
        <v>105</v>
      </c>
      <c r="F204" s="209" t="s">
        <v>658</v>
      </c>
      <c r="I204" s="259"/>
      <c r="J204" s="208">
        <f>BK204</f>
        <v>0</v>
      </c>
      <c r="L204" s="207"/>
      <c r="M204" s="206"/>
      <c r="P204" s="205">
        <f>SUM(P205:P212)</f>
        <v>0</v>
      </c>
      <c r="R204" s="205">
        <f>SUM(R205:R212)</f>
        <v>0.41493000000000002</v>
      </c>
      <c r="T204" s="204">
        <f>SUM(T205:T212)</f>
        <v>0</v>
      </c>
      <c r="AR204" s="103" t="s">
        <v>40</v>
      </c>
      <c r="AT204" s="104" t="s">
        <v>38</v>
      </c>
      <c r="AU204" s="104" t="s">
        <v>40</v>
      </c>
      <c r="AY204" s="103" t="s">
        <v>82</v>
      </c>
      <c r="BK204" s="105">
        <f>SUM(BK205:BK212)</f>
        <v>0</v>
      </c>
    </row>
    <row r="205" spans="2:65" s="2" customFormat="1" ht="33" customHeight="1" x14ac:dyDescent="0.2">
      <c r="B205" s="41"/>
      <c r="C205" s="200" t="s">
        <v>271</v>
      </c>
      <c r="D205" s="200" t="s">
        <v>84</v>
      </c>
      <c r="E205" s="199" t="s">
        <v>980</v>
      </c>
      <c r="F205" s="195" t="s">
        <v>979</v>
      </c>
      <c r="G205" s="198" t="s">
        <v>152</v>
      </c>
      <c r="H205" s="197">
        <v>16</v>
      </c>
      <c r="I205" s="113"/>
      <c r="J205" s="196">
        <f>ROUND(I205*H205,2)</f>
        <v>0</v>
      </c>
      <c r="K205" s="195" t="s">
        <v>88</v>
      </c>
      <c r="L205" s="41"/>
      <c r="M205" s="115" t="s">
        <v>6</v>
      </c>
      <c r="N205" s="194" t="s">
        <v>26</v>
      </c>
      <c r="P205" s="193">
        <f>O205*H205</f>
        <v>0</v>
      </c>
      <c r="Q205" s="193">
        <v>3.0000000000000001E-5</v>
      </c>
      <c r="R205" s="193">
        <f>Q205*H205</f>
        <v>4.8000000000000001E-4</v>
      </c>
      <c r="S205" s="193">
        <v>0</v>
      </c>
      <c r="T205" s="192">
        <f>S205*H205</f>
        <v>0</v>
      </c>
      <c r="AR205" s="119" t="s">
        <v>46</v>
      </c>
      <c r="AT205" s="119" t="s">
        <v>84</v>
      </c>
      <c r="AU205" s="119" t="s">
        <v>42</v>
      </c>
      <c r="AY205" s="186" t="s">
        <v>82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86" t="s">
        <v>40</v>
      </c>
      <c r="BK205" s="191">
        <f>ROUND(I205*H205,2)</f>
        <v>0</v>
      </c>
      <c r="BL205" s="186" t="s">
        <v>46</v>
      </c>
      <c r="BM205" s="119" t="s">
        <v>978</v>
      </c>
    </row>
    <row r="206" spans="2:65" s="2" customFormat="1" x14ac:dyDescent="0.2">
      <c r="B206" s="41"/>
      <c r="D206" s="190" t="s">
        <v>90</v>
      </c>
      <c r="F206" s="122" t="s">
        <v>977</v>
      </c>
      <c r="I206" s="258"/>
      <c r="L206" s="41"/>
      <c r="M206" s="202"/>
      <c r="T206" s="201"/>
      <c r="AT206" s="186" t="s">
        <v>90</v>
      </c>
      <c r="AU206" s="186" t="s">
        <v>42</v>
      </c>
    </row>
    <row r="207" spans="2:65" s="2" customFormat="1" ht="16.5" customHeight="1" x14ac:dyDescent="0.2">
      <c r="B207" s="41"/>
      <c r="C207" s="231" t="s">
        <v>277</v>
      </c>
      <c r="D207" s="231" t="s">
        <v>102</v>
      </c>
      <c r="E207" s="230" t="s">
        <v>976</v>
      </c>
      <c r="F207" s="226" t="s">
        <v>975</v>
      </c>
      <c r="G207" s="229" t="s">
        <v>152</v>
      </c>
      <c r="H207" s="228">
        <v>16</v>
      </c>
      <c r="I207" s="164"/>
      <c r="J207" s="227">
        <f>ROUND(I207*H207,2)</f>
        <v>0</v>
      </c>
      <c r="K207" s="226" t="s">
        <v>88</v>
      </c>
      <c r="L207" s="166"/>
      <c r="M207" s="167" t="s">
        <v>6</v>
      </c>
      <c r="N207" s="225" t="s">
        <v>26</v>
      </c>
      <c r="P207" s="193">
        <f>O207*H207</f>
        <v>0</v>
      </c>
      <c r="Q207" s="193">
        <v>1.9800000000000002E-2</v>
      </c>
      <c r="R207" s="193">
        <f>Q207*H207</f>
        <v>0.31680000000000003</v>
      </c>
      <c r="S207" s="193">
        <v>0</v>
      </c>
      <c r="T207" s="192">
        <f>S207*H207</f>
        <v>0</v>
      </c>
      <c r="AR207" s="119" t="s">
        <v>105</v>
      </c>
      <c r="AT207" s="119" t="s">
        <v>102</v>
      </c>
      <c r="AU207" s="119" t="s">
        <v>42</v>
      </c>
      <c r="AY207" s="186" t="s">
        <v>82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186" t="s">
        <v>40</v>
      </c>
      <c r="BK207" s="191">
        <f>ROUND(I207*H207,2)</f>
        <v>0</v>
      </c>
      <c r="BL207" s="186" t="s">
        <v>46</v>
      </c>
      <c r="BM207" s="119" t="s">
        <v>974</v>
      </c>
    </row>
    <row r="208" spans="2:65" s="2" customFormat="1" ht="37.9" customHeight="1" x14ac:dyDescent="0.2">
      <c r="B208" s="41"/>
      <c r="C208" s="200" t="s">
        <v>283</v>
      </c>
      <c r="D208" s="200" t="s">
        <v>84</v>
      </c>
      <c r="E208" s="199" t="s">
        <v>973</v>
      </c>
      <c r="F208" s="195" t="s">
        <v>972</v>
      </c>
      <c r="G208" s="198" t="s">
        <v>252</v>
      </c>
      <c r="H208" s="197">
        <v>5</v>
      </c>
      <c r="I208" s="113"/>
      <c r="J208" s="196">
        <f>ROUND(I208*H208,2)</f>
        <v>0</v>
      </c>
      <c r="K208" s="195" t="s">
        <v>88</v>
      </c>
      <c r="L208" s="41"/>
      <c r="M208" s="115" t="s">
        <v>6</v>
      </c>
      <c r="N208" s="194" t="s">
        <v>26</v>
      </c>
      <c r="P208" s="193">
        <f>O208*H208</f>
        <v>0</v>
      </c>
      <c r="Q208" s="193">
        <v>1.1E-4</v>
      </c>
      <c r="R208" s="193">
        <f>Q208*H208</f>
        <v>5.5000000000000003E-4</v>
      </c>
      <c r="S208" s="193">
        <v>0</v>
      </c>
      <c r="T208" s="192">
        <f>S208*H208</f>
        <v>0</v>
      </c>
      <c r="AR208" s="119" t="s">
        <v>46</v>
      </c>
      <c r="AT208" s="119" t="s">
        <v>84</v>
      </c>
      <c r="AU208" s="119" t="s">
        <v>42</v>
      </c>
      <c r="AY208" s="186" t="s">
        <v>82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86" t="s">
        <v>40</v>
      </c>
      <c r="BK208" s="191">
        <f>ROUND(I208*H208,2)</f>
        <v>0</v>
      </c>
      <c r="BL208" s="186" t="s">
        <v>46</v>
      </c>
      <c r="BM208" s="119" t="s">
        <v>971</v>
      </c>
    </row>
    <row r="209" spans="2:65" s="2" customFormat="1" x14ac:dyDescent="0.2">
      <c r="B209" s="41"/>
      <c r="D209" s="190" t="s">
        <v>90</v>
      </c>
      <c r="F209" s="122" t="s">
        <v>970</v>
      </c>
      <c r="I209" s="258"/>
      <c r="L209" s="41"/>
      <c r="M209" s="202"/>
      <c r="T209" s="201"/>
      <c r="AT209" s="186" t="s">
        <v>90</v>
      </c>
      <c r="AU209" s="186" t="s">
        <v>42</v>
      </c>
    </row>
    <row r="210" spans="2:65" s="2" customFormat="1" ht="16.5" customHeight="1" x14ac:dyDescent="0.2">
      <c r="B210" s="41"/>
      <c r="C210" s="231" t="s">
        <v>289</v>
      </c>
      <c r="D210" s="231" t="s">
        <v>102</v>
      </c>
      <c r="E210" s="230" t="s">
        <v>969</v>
      </c>
      <c r="F210" s="226" t="s">
        <v>968</v>
      </c>
      <c r="G210" s="229" t="s">
        <v>252</v>
      </c>
      <c r="H210" s="228">
        <v>5</v>
      </c>
      <c r="I210" s="164"/>
      <c r="J210" s="227">
        <f>ROUND(I210*H210,2)</f>
        <v>0</v>
      </c>
      <c r="K210" s="226" t="s">
        <v>88</v>
      </c>
      <c r="L210" s="166"/>
      <c r="M210" s="167" t="s">
        <v>6</v>
      </c>
      <c r="N210" s="225" t="s">
        <v>26</v>
      </c>
      <c r="P210" s="193">
        <f>O210*H210</f>
        <v>0</v>
      </c>
      <c r="Q210" s="193">
        <v>1.932E-2</v>
      </c>
      <c r="R210" s="193">
        <f>Q210*H210</f>
        <v>9.6600000000000005E-2</v>
      </c>
      <c r="S210" s="193">
        <v>0</v>
      </c>
      <c r="T210" s="192">
        <f>S210*H210</f>
        <v>0</v>
      </c>
      <c r="AR210" s="119" t="s">
        <v>105</v>
      </c>
      <c r="AT210" s="119" t="s">
        <v>102</v>
      </c>
      <c r="AU210" s="119" t="s">
        <v>42</v>
      </c>
      <c r="AY210" s="186" t="s">
        <v>82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6" t="s">
        <v>40</v>
      </c>
      <c r="BK210" s="191">
        <f>ROUND(I210*H210,2)</f>
        <v>0</v>
      </c>
      <c r="BL210" s="186" t="s">
        <v>46</v>
      </c>
      <c r="BM210" s="119" t="s">
        <v>967</v>
      </c>
    </row>
    <row r="211" spans="2:65" s="2" customFormat="1" ht="24.2" customHeight="1" x14ac:dyDescent="0.2">
      <c r="B211" s="41"/>
      <c r="C211" s="200" t="s">
        <v>295</v>
      </c>
      <c r="D211" s="200" t="s">
        <v>84</v>
      </c>
      <c r="E211" s="199" t="s">
        <v>966</v>
      </c>
      <c r="F211" s="195" t="s">
        <v>965</v>
      </c>
      <c r="G211" s="198" t="s">
        <v>964</v>
      </c>
      <c r="H211" s="197">
        <v>1</v>
      </c>
      <c r="I211" s="113"/>
      <c r="J211" s="196">
        <f>ROUND(I211*H211,2)</f>
        <v>0</v>
      </c>
      <c r="K211" s="195" t="s">
        <v>88</v>
      </c>
      <c r="L211" s="41"/>
      <c r="M211" s="115" t="s">
        <v>6</v>
      </c>
      <c r="N211" s="194" t="s">
        <v>26</v>
      </c>
      <c r="P211" s="193">
        <f>O211*H211</f>
        <v>0</v>
      </c>
      <c r="Q211" s="193">
        <v>5.0000000000000001E-4</v>
      </c>
      <c r="R211" s="193">
        <f>Q211*H211</f>
        <v>5.0000000000000001E-4</v>
      </c>
      <c r="S211" s="193">
        <v>0</v>
      </c>
      <c r="T211" s="192">
        <f>S211*H211</f>
        <v>0</v>
      </c>
      <c r="AR211" s="119" t="s">
        <v>46</v>
      </c>
      <c r="AT211" s="119" t="s">
        <v>84</v>
      </c>
      <c r="AU211" s="119" t="s">
        <v>42</v>
      </c>
      <c r="AY211" s="186" t="s">
        <v>82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6" t="s">
        <v>40</v>
      </c>
      <c r="BK211" s="191">
        <f>ROUND(I211*H211,2)</f>
        <v>0</v>
      </c>
      <c r="BL211" s="186" t="s">
        <v>46</v>
      </c>
      <c r="BM211" s="119" t="s">
        <v>963</v>
      </c>
    </row>
    <row r="212" spans="2:65" s="2" customFormat="1" x14ac:dyDescent="0.2">
      <c r="B212" s="41"/>
      <c r="D212" s="190" t="s">
        <v>90</v>
      </c>
      <c r="F212" s="122" t="s">
        <v>962</v>
      </c>
      <c r="I212" s="258"/>
      <c r="L212" s="41"/>
      <c r="M212" s="202"/>
      <c r="T212" s="201"/>
      <c r="AT212" s="186" t="s">
        <v>90</v>
      </c>
      <c r="AU212" s="186" t="s">
        <v>42</v>
      </c>
    </row>
    <row r="213" spans="2:65" s="203" customFormat="1" ht="22.9" customHeight="1" x14ac:dyDescent="0.2">
      <c r="B213" s="207"/>
      <c r="D213" s="103" t="s">
        <v>38</v>
      </c>
      <c r="E213" s="209" t="s">
        <v>143</v>
      </c>
      <c r="F213" s="209" t="s">
        <v>211</v>
      </c>
      <c r="I213" s="259"/>
      <c r="J213" s="208">
        <f>BK213</f>
        <v>0</v>
      </c>
      <c r="L213" s="207"/>
      <c r="M213" s="206"/>
      <c r="P213" s="205">
        <f>SUM(P214:P261)</f>
        <v>0</v>
      </c>
      <c r="R213" s="205">
        <f>SUM(R214:R261)</f>
        <v>3.0630000000000001E-2</v>
      </c>
      <c r="T213" s="204">
        <f>SUM(T214:T261)</f>
        <v>10.242954000000003</v>
      </c>
      <c r="AR213" s="103" t="s">
        <v>40</v>
      </c>
      <c r="AT213" s="104" t="s">
        <v>38</v>
      </c>
      <c r="AU213" s="104" t="s">
        <v>40</v>
      </c>
      <c r="AY213" s="103" t="s">
        <v>82</v>
      </c>
      <c r="BK213" s="105">
        <f>SUM(BK214:BK261)</f>
        <v>0</v>
      </c>
    </row>
    <row r="214" spans="2:65" s="2" customFormat="1" ht="24.2" customHeight="1" x14ac:dyDescent="0.2">
      <c r="B214" s="41"/>
      <c r="C214" s="200" t="s">
        <v>301</v>
      </c>
      <c r="D214" s="200" t="s">
        <v>84</v>
      </c>
      <c r="E214" s="199" t="s">
        <v>212</v>
      </c>
      <c r="F214" s="195" t="s">
        <v>213</v>
      </c>
      <c r="G214" s="198" t="s">
        <v>97</v>
      </c>
      <c r="H214" s="197">
        <v>27</v>
      </c>
      <c r="I214" s="113"/>
      <c r="J214" s="196">
        <f>ROUND(I214*H214,2)</f>
        <v>0</v>
      </c>
      <c r="K214" s="195" t="s">
        <v>6</v>
      </c>
      <c r="L214" s="41"/>
      <c r="M214" s="115" t="s">
        <v>6</v>
      </c>
      <c r="N214" s="194" t="s">
        <v>26</v>
      </c>
      <c r="P214" s="193">
        <f>O214*H214</f>
        <v>0</v>
      </c>
      <c r="Q214" s="193">
        <v>2.1000000000000001E-4</v>
      </c>
      <c r="R214" s="193">
        <f>Q214*H214</f>
        <v>5.6700000000000006E-3</v>
      </c>
      <c r="S214" s="193">
        <v>0</v>
      </c>
      <c r="T214" s="192">
        <f>S214*H214</f>
        <v>0</v>
      </c>
      <c r="AR214" s="119" t="s">
        <v>46</v>
      </c>
      <c r="AT214" s="119" t="s">
        <v>84</v>
      </c>
      <c r="AU214" s="119" t="s">
        <v>42</v>
      </c>
      <c r="AY214" s="186" t="s">
        <v>82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6" t="s">
        <v>40</v>
      </c>
      <c r="BK214" s="191">
        <f>ROUND(I214*H214,2)</f>
        <v>0</v>
      </c>
      <c r="BL214" s="186" t="s">
        <v>46</v>
      </c>
      <c r="BM214" s="119" t="s">
        <v>961</v>
      </c>
    </row>
    <row r="215" spans="2:65" s="8" customFormat="1" x14ac:dyDescent="0.2">
      <c r="B215" s="133"/>
      <c r="D215" s="214" t="s">
        <v>92</v>
      </c>
      <c r="E215" s="137" t="s">
        <v>6</v>
      </c>
      <c r="F215" s="213" t="s">
        <v>960</v>
      </c>
      <c r="H215" s="212">
        <v>27</v>
      </c>
      <c r="I215" s="132"/>
      <c r="L215" s="133"/>
      <c r="M215" s="211"/>
      <c r="T215" s="210"/>
      <c r="AT215" s="137" t="s">
        <v>92</v>
      </c>
      <c r="AU215" s="137" t="s">
        <v>42</v>
      </c>
      <c r="AV215" s="8" t="s">
        <v>42</v>
      </c>
      <c r="AW215" s="8" t="s">
        <v>18</v>
      </c>
      <c r="AX215" s="8" t="s">
        <v>40</v>
      </c>
      <c r="AY215" s="137" t="s">
        <v>82</v>
      </c>
    </row>
    <row r="216" spans="2:65" s="2" customFormat="1" ht="24.2" customHeight="1" x14ac:dyDescent="0.2">
      <c r="B216" s="41"/>
      <c r="C216" s="200" t="s">
        <v>309</v>
      </c>
      <c r="D216" s="200" t="s">
        <v>84</v>
      </c>
      <c r="E216" s="199" t="s">
        <v>959</v>
      </c>
      <c r="F216" s="195" t="s">
        <v>958</v>
      </c>
      <c r="G216" s="198" t="s">
        <v>252</v>
      </c>
      <c r="H216" s="197">
        <v>64</v>
      </c>
      <c r="I216" s="113"/>
      <c r="J216" s="196">
        <f>ROUND(I216*H216,2)</f>
        <v>0</v>
      </c>
      <c r="K216" s="195" t="s">
        <v>88</v>
      </c>
      <c r="L216" s="41"/>
      <c r="M216" s="115" t="s">
        <v>6</v>
      </c>
      <c r="N216" s="194" t="s">
        <v>26</v>
      </c>
      <c r="P216" s="193">
        <f>O216*H216</f>
        <v>0</v>
      </c>
      <c r="Q216" s="193">
        <v>1.6000000000000001E-4</v>
      </c>
      <c r="R216" s="193">
        <f>Q216*H216</f>
        <v>1.0240000000000001E-2</v>
      </c>
      <c r="S216" s="193">
        <v>0</v>
      </c>
      <c r="T216" s="192">
        <f>S216*H216</f>
        <v>0</v>
      </c>
      <c r="AR216" s="119" t="s">
        <v>46</v>
      </c>
      <c r="AT216" s="119" t="s">
        <v>84</v>
      </c>
      <c r="AU216" s="119" t="s">
        <v>42</v>
      </c>
      <c r="AY216" s="186" t="s">
        <v>82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6" t="s">
        <v>40</v>
      </c>
      <c r="BK216" s="191">
        <f>ROUND(I216*H216,2)</f>
        <v>0</v>
      </c>
      <c r="BL216" s="186" t="s">
        <v>46</v>
      </c>
      <c r="BM216" s="119" t="s">
        <v>957</v>
      </c>
    </row>
    <row r="217" spans="2:65" s="2" customFormat="1" x14ac:dyDescent="0.2">
      <c r="B217" s="41"/>
      <c r="D217" s="190" t="s">
        <v>90</v>
      </c>
      <c r="F217" s="122" t="s">
        <v>956</v>
      </c>
      <c r="I217" s="258"/>
      <c r="L217" s="41"/>
      <c r="M217" s="202"/>
      <c r="T217" s="201"/>
      <c r="AT217" s="186" t="s">
        <v>90</v>
      </c>
      <c r="AU217" s="186" t="s">
        <v>42</v>
      </c>
    </row>
    <row r="218" spans="2:65" s="2" customFormat="1" ht="21.75" customHeight="1" x14ac:dyDescent="0.2">
      <c r="B218" s="41"/>
      <c r="C218" s="200" t="s">
        <v>315</v>
      </c>
      <c r="D218" s="200" t="s">
        <v>84</v>
      </c>
      <c r="E218" s="199" t="s">
        <v>955</v>
      </c>
      <c r="F218" s="195" t="s">
        <v>954</v>
      </c>
      <c r="G218" s="198" t="s">
        <v>252</v>
      </c>
      <c r="H218" s="197">
        <v>64</v>
      </c>
      <c r="I218" s="113"/>
      <c r="J218" s="196">
        <f>ROUND(I218*H218,2)</f>
        <v>0</v>
      </c>
      <c r="K218" s="195" t="s">
        <v>88</v>
      </c>
      <c r="L218" s="41"/>
      <c r="M218" s="115" t="s">
        <v>6</v>
      </c>
      <c r="N218" s="194" t="s">
        <v>26</v>
      </c>
      <c r="P218" s="193">
        <f>O218*H218</f>
        <v>0</v>
      </c>
      <c r="Q218" s="193">
        <v>2.3000000000000001E-4</v>
      </c>
      <c r="R218" s="193">
        <f>Q218*H218</f>
        <v>1.472E-2</v>
      </c>
      <c r="S218" s="193">
        <v>0</v>
      </c>
      <c r="T218" s="192">
        <f>S218*H218</f>
        <v>0</v>
      </c>
      <c r="AR218" s="119" t="s">
        <v>46</v>
      </c>
      <c r="AT218" s="119" t="s">
        <v>84</v>
      </c>
      <c r="AU218" s="119" t="s">
        <v>42</v>
      </c>
      <c r="AY218" s="186" t="s">
        <v>82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6" t="s">
        <v>40</v>
      </c>
      <c r="BK218" s="191">
        <f>ROUND(I218*H218,2)</f>
        <v>0</v>
      </c>
      <c r="BL218" s="186" t="s">
        <v>46</v>
      </c>
      <c r="BM218" s="119" t="s">
        <v>953</v>
      </c>
    </row>
    <row r="219" spans="2:65" s="2" customFormat="1" x14ac:dyDescent="0.2">
      <c r="B219" s="41"/>
      <c r="D219" s="190" t="s">
        <v>90</v>
      </c>
      <c r="F219" s="122" t="s">
        <v>952</v>
      </c>
      <c r="I219" s="258"/>
      <c r="L219" s="41"/>
      <c r="M219" s="202"/>
      <c r="T219" s="201"/>
      <c r="AT219" s="186" t="s">
        <v>90</v>
      </c>
      <c r="AU219" s="186" t="s">
        <v>42</v>
      </c>
    </row>
    <row r="220" spans="2:65" s="2" customFormat="1" ht="24.2" customHeight="1" x14ac:dyDescent="0.2">
      <c r="B220" s="41"/>
      <c r="C220" s="200" t="s">
        <v>321</v>
      </c>
      <c r="D220" s="200" t="s">
        <v>84</v>
      </c>
      <c r="E220" s="199" t="s">
        <v>224</v>
      </c>
      <c r="F220" s="195" t="s">
        <v>225</v>
      </c>
      <c r="G220" s="198" t="s">
        <v>87</v>
      </c>
      <c r="H220" s="197">
        <v>1.2450000000000001</v>
      </c>
      <c r="I220" s="113"/>
      <c r="J220" s="196">
        <f>ROUND(I220*H220,2)</f>
        <v>0</v>
      </c>
      <c r="K220" s="195" t="s">
        <v>88</v>
      </c>
      <c r="L220" s="41"/>
      <c r="M220" s="115" t="s">
        <v>6</v>
      </c>
      <c r="N220" s="194" t="s">
        <v>26</v>
      </c>
      <c r="P220" s="193">
        <f>O220*H220</f>
        <v>0</v>
      </c>
      <c r="Q220" s="193">
        <v>0</v>
      </c>
      <c r="R220" s="193">
        <f>Q220*H220</f>
        <v>0</v>
      </c>
      <c r="S220" s="193">
        <v>2.2000000000000002</v>
      </c>
      <c r="T220" s="192">
        <f>S220*H220</f>
        <v>2.7390000000000003</v>
      </c>
      <c r="AR220" s="119" t="s">
        <v>46</v>
      </c>
      <c r="AT220" s="119" t="s">
        <v>84</v>
      </c>
      <c r="AU220" s="119" t="s">
        <v>42</v>
      </c>
      <c r="AY220" s="186" t="s">
        <v>82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6" t="s">
        <v>40</v>
      </c>
      <c r="BK220" s="191">
        <f>ROUND(I220*H220,2)</f>
        <v>0</v>
      </c>
      <c r="BL220" s="186" t="s">
        <v>46</v>
      </c>
      <c r="BM220" s="119" t="s">
        <v>951</v>
      </c>
    </row>
    <row r="221" spans="2:65" s="2" customFormat="1" x14ac:dyDescent="0.2">
      <c r="B221" s="41"/>
      <c r="D221" s="190" t="s">
        <v>90</v>
      </c>
      <c r="F221" s="122" t="s">
        <v>227</v>
      </c>
      <c r="I221" s="258"/>
      <c r="L221" s="41"/>
      <c r="M221" s="202"/>
      <c r="T221" s="201"/>
      <c r="AT221" s="186" t="s">
        <v>90</v>
      </c>
      <c r="AU221" s="186" t="s">
        <v>42</v>
      </c>
    </row>
    <row r="222" spans="2:65" s="10" customFormat="1" x14ac:dyDescent="0.2">
      <c r="B222" s="154"/>
      <c r="D222" s="214" t="s">
        <v>92</v>
      </c>
      <c r="E222" s="158" t="s">
        <v>6</v>
      </c>
      <c r="F222" s="220" t="s">
        <v>909</v>
      </c>
      <c r="H222" s="158" t="s">
        <v>6</v>
      </c>
      <c r="I222" s="153"/>
      <c r="L222" s="154"/>
      <c r="M222" s="219"/>
      <c r="T222" s="218"/>
      <c r="AT222" s="158" t="s">
        <v>92</v>
      </c>
      <c r="AU222" s="158" t="s">
        <v>42</v>
      </c>
      <c r="AV222" s="10" t="s">
        <v>40</v>
      </c>
      <c r="AW222" s="10" t="s">
        <v>18</v>
      </c>
      <c r="AX222" s="10" t="s">
        <v>39</v>
      </c>
      <c r="AY222" s="158" t="s">
        <v>82</v>
      </c>
    </row>
    <row r="223" spans="2:65" s="8" customFormat="1" x14ac:dyDescent="0.2">
      <c r="B223" s="133"/>
      <c r="D223" s="214" t="s">
        <v>92</v>
      </c>
      <c r="E223" s="137" t="s">
        <v>6</v>
      </c>
      <c r="F223" s="213" t="s">
        <v>950</v>
      </c>
      <c r="H223" s="212">
        <v>1.2450000000000001</v>
      </c>
      <c r="I223" s="132"/>
      <c r="L223" s="133"/>
      <c r="M223" s="211"/>
      <c r="T223" s="210"/>
      <c r="AT223" s="137" t="s">
        <v>92</v>
      </c>
      <c r="AU223" s="137" t="s">
        <v>42</v>
      </c>
      <c r="AV223" s="8" t="s">
        <v>42</v>
      </c>
      <c r="AW223" s="8" t="s">
        <v>18</v>
      </c>
      <c r="AX223" s="8" t="s">
        <v>40</v>
      </c>
      <c r="AY223" s="137" t="s">
        <v>82</v>
      </c>
    </row>
    <row r="224" spans="2:65" s="2" customFormat="1" ht="24.2" customHeight="1" x14ac:dyDescent="0.2">
      <c r="B224" s="41"/>
      <c r="C224" s="200" t="s">
        <v>326</v>
      </c>
      <c r="D224" s="200" t="s">
        <v>84</v>
      </c>
      <c r="E224" s="199" t="s">
        <v>949</v>
      </c>
      <c r="F224" s="195" t="s">
        <v>948</v>
      </c>
      <c r="G224" s="198" t="s">
        <v>87</v>
      </c>
      <c r="H224" s="197">
        <v>2.8220000000000001</v>
      </c>
      <c r="I224" s="113"/>
      <c r="J224" s="196">
        <f>ROUND(I224*H224,2)</f>
        <v>0</v>
      </c>
      <c r="K224" s="195" t="s">
        <v>88</v>
      </c>
      <c r="L224" s="41"/>
      <c r="M224" s="115" t="s">
        <v>6</v>
      </c>
      <c r="N224" s="194" t="s">
        <v>26</v>
      </c>
      <c r="P224" s="193">
        <f>O224*H224</f>
        <v>0</v>
      </c>
      <c r="Q224" s="193">
        <v>0</v>
      </c>
      <c r="R224" s="193">
        <f>Q224*H224</f>
        <v>0</v>
      </c>
      <c r="S224" s="193">
        <v>2.2000000000000002</v>
      </c>
      <c r="T224" s="192">
        <f>S224*H224</f>
        <v>6.208400000000001</v>
      </c>
      <c r="AR224" s="119" t="s">
        <v>46</v>
      </c>
      <c r="AT224" s="119" t="s">
        <v>84</v>
      </c>
      <c r="AU224" s="119" t="s">
        <v>42</v>
      </c>
      <c r="AY224" s="186" t="s">
        <v>82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6" t="s">
        <v>40</v>
      </c>
      <c r="BK224" s="191">
        <f>ROUND(I224*H224,2)</f>
        <v>0</v>
      </c>
      <c r="BL224" s="186" t="s">
        <v>46</v>
      </c>
      <c r="BM224" s="119" t="s">
        <v>947</v>
      </c>
    </row>
    <row r="225" spans="2:65" s="2" customFormat="1" x14ac:dyDescent="0.2">
      <c r="B225" s="41"/>
      <c r="D225" s="190" t="s">
        <v>90</v>
      </c>
      <c r="F225" s="122" t="s">
        <v>946</v>
      </c>
      <c r="I225" s="258"/>
      <c r="L225" s="41"/>
      <c r="M225" s="202"/>
      <c r="T225" s="201"/>
      <c r="AT225" s="186" t="s">
        <v>90</v>
      </c>
      <c r="AU225" s="186" t="s">
        <v>42</v>
      </c>
    </row>
    <row r="226" spans="2:65" s="10" customFormat="1" x14ac:dyDescent="0.2">
      <c r="B226" s="154"/>
      <c r="D226" s="214" t="s">
        <v>92</v>
      </c>
      <c r="E226" s="158" t="s">
        <v>6</v>
      </c>
      <c r="F226" s="220" t="s">
        <v>945</v>
      </c>
      <c r="H226" s="158" t="s">
        <v>6</v>
      </c>
      <c r="I226" s="153"/>
      <c r="L226" s="154"/>
      <c r="M226" s="219"/>
      <c r="T226" s="218"/>
      <c r="AT226" s="158" t="s">
        <v>92</v>
      </c>
      <c r="AU226" s="158" t="s">
        <v>42</v>
      </c>
      <c r="AV226" s="10" t="s">
        <v>40</v>
      </c>
      <c r="AW226" s="10" t="s">
        <v>18</v>
      </c>
      <c r="AX226" s="10" t="s">
        <v>39</v>
      </c>
      <c r="AY226" s="158" t="s">
        <v>82</v>
      </c>
    </row>
    <row r="227" spans="2:65" s="8" customFormat="1" x14ac:dyDescent="0.2">
      <c r="B227" s="133"/>
      <c r="D227" s="214" t="s">
        <v>92</v>
      </c>
      <c r="E227" s="137" t="s">
        <v>6</v>
      </c>
      <c r="F227" s="213" t="s">
        <v>944</v>
      </c>
      <c r="H227" s="212">
        <v>2.8220000000000001</v>
      </c>
      <c r="I227" s="132"/>
      <c r="L227" s="133"/>
      <c r="M227" s="211"/>
      <c r="T227" s="210"/>
      <c r="AT227" s="137" t="s">
        <v>92</v>
      </c>
      <c r="AU227" s="137" t="s">
        <v>42</v>
      </c>
      <c r="AV227" s="8" t="s">
        <v>42</v>
      </c>
      <c r="AW227" s="8" t="s">
        <v>18</v>
      </c>
      <c r="AX227" s="8" t="s">
        <v>40</v>
      </c>
      <c r="AY227" s="137" t="s">
        <v>82</v>
      </c>
    </row>
    <row r="228" spans="2:65" s="2" customFormat="1" ht="37.9" customHeight="1" x14ac:dyDescent="0.2">
      <c r="B228" s="41"/>
      <c r="C228" s="200" t="s">
        <v>328</v>
      </c>
      <c r="D228" s="200" t="s">
        <v>84</v>
      </c>
      <c r="E228" s="199" t="s">
        <v>943</v>
      </c>
      <c r="F228" s="195" t="s">
        <v>942</v>
      </c>
      <c r="G228" s="198" t="s">
        <v>97</v>
      </c>
      <c r="H228" s="197">
        <v>0.27300000000000002</v>
      </c>
      <c r="I228" s="113"/>
      <c r="J228" s="196">
        <f>ROUND(I228*H228,2)</f>
        <v>0</v>
      </c>
      <c r="K228" s="195" t="s">
        <v>88</v>
      </c>
      <c r="L228" s="41"/>
      <c r="M228" s="115" t="s">
        <v>6</v>
      </c>
      <c r="N228" s="194" t="s">
        <v>26</v>
      </c>
      <c r="P228" s="193">
        <f>O228*H228</f>
        <v>0</v>
      </c>
      <c r="Q228" s="193">
        <v>0</v>
      </c>
      <c r="R228" s="193">
        <f>Q228*H228</f>
        <v>0</v>
      </c>
      <c r="S228" s="193">
        <v>3.7999999999999999E-2</v>
      </c>
      <c r="T228" s="192">
        <f>S228*H228</f>
        <v>1.0374000000000001E-2</v>
      </c>
      <c r="AR228" s="119" t="s">
        <v>46</v>
      </c>
      <c r="AT228" s="119" t="s">
        <v>84</v>
      </c>
      <c r="AU228" s="119" t="s">
        <v>42</v>
      </c>
      <c r="AY228" s="186" t="s">
        <v>82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6" t="s">
        <v>40</v>
      </c>
      <c r="BK228" s="191">
        <f>ROUND(I228*H228,2)</f>
        <v>0</v>
      </c>
      <c r="BL228" s="186" t="s">
        <v>46</v>
      </c>
      <c r="BM228" s="119" t="s">
        <v>941</v>
      </c>
    </row>
    <row r="229" spans="2:65" s="2" customFormat="1" x14ac:dyDescent="0.2">
      <c r="B229" s="41"/>
      <c r="D229" s="190" t="s">
        <v>90</v>
      </c>
      <c r="F229" s="122" t="s">
        <v>940</v>
      </c>
      <c r="I229" s="258"/>
      <c r="L229" s="41"/>
      <c r="M229" s="202"/>
      <c r="T229" s="201"/>
      <c r="AT229" s="186" t="s">
        <v>90</v>
      </c>
      <c r="AU229" s="186" t="s">
        <v>42</v>
      </c>
    </row>
    <row r="230" spans="2:65" s="10" customFormat="1" x14ac:dyDescent="0.2">
      <c r="B230" s="154"/>
      <c r="D230" s="214" t="s">
        <v>92</v>
      </c>
      <c r="E230" s="158" t="s">
        <v>6</v>
      </c>
      <c r="F230" s="220" t="s">
        <v>939</v>
      </c>
      <c r="H230" s="158" t="s">
        <v>6</v>
      </c>
      <c r="I230" s="153"/>
      <c r="L230" s="154"/>
      <c r="M230" s="219"/>
      <c r="T230" s="218"/>
      <c r="AT230" s="158" t="s">
        <v>92</v>
      </c>
      <c r="AU230" s="158" t="s">
        <v>42</v>
      </c>
      <c r="AV230" s="10" t="s">
        <v>40</v>
      </c>
      <c r="AW230" s="10" t="s">
        <v>18</v>
      </c>
      <c r="AX230" s="10" t="s">
        <v>39</v>
      </c>
      <c r="AY230" s="158" t="s">
        <v>82</v>
      </c>
    </row>
    <row r="231" spans="2:65" s="8" customFormat="1" x14ac:dyDescent="0.2">
      <c r="B231" s="133"/>
      <c r="D231" s="214" t="s">
        <v>92</v>
      </c>
      <c r="E231" s="137" t="s">
        <v>6</v>
      </c>
      <c r="F231" s="213" t="s">
        <v>938</v>
      </c>
      <c r="H231" s="212">
        <v>0.27300000000000002</v>
      </c>
      <c r="I231" s="132"/>
      <c r="L231" s="133"/>
      <c r="M231" s="211"/>
      <c r="T231" s="210"/>
      <c r="AT231" s="137" t="s">
        <v>92</v>
      </c>
      <c r="AU231" s="137" t="s">
        <v>42</v>
      </c>
      <c r="AV231" s="8" t="s">
        <v>42</v>
      </c>
      <c r="AW231" s="8" t="s">
        <v>18</v>
      </c>
      <c r="AX231" s="8" t="s">
        <v>40</v>
      </c>
      <c r="AY231" s="137" t="s">
        <v>82</v>
      </c>
    </row>
    <row r="232" spans="2:65" s="2" customFormat="1" ht="44.25" customHeight="1" x14ac:dyDescent="0.2">
      <c r="B232" s="41"/>
      <c r="C232" s="200" t="s">
        <v>334</v>
      </c>
      <c r="D232" s="200" t="s">
        <v>84</v>
      </c>
      <c r="E232" s="199" t="s">
        <v>284</v>
      </c>
      <c r="F232" s="195" t="s">
        <v>285</v>
      </c>
      <c r="G232" s="198" t="s">
        <v>97</v>
      </c>
      <c r="H232" s="197">
        <v>3.74</v>
      </c>
      <c r="I232" s="113"/>
      <c r="J232" s="196">
        <f>ROUND(I232*H232,2)</f>
        <v>0</v>
      </c>
      <c r="K232" s="195" t="s">
        <v>88</v>
      </c>
      <c r="L232" s="41"/>
      <c r="M232" s="115" t="s">
        <v>6</v>
      </c>
      <c r="N232" s="194" t="s">
        <v>26</v>
      </c>
      <c r="P232" s="193">
        <f>O232*H232</f>
        <v>0</v>
      </c>
      <c r="Q232" s="193">
        <v>0</v>
      </c>
      <c r="R232" s="193">
        <f>Q232*H232</f>
        <v>0</v>
      </c>
      <c r="S232" s="193">
        <v>5.8999999999999997E-2</v>
      </c>
      <c r="T232" s="192">
        <f>S232*H232</f>
        <v>0.22066</v>
      </c>
      <c r="AR232" s="119" t="s">
        <v>46</v>
      </c>
      <c r="AT232" s="119" t="s">
        <v>84</v>
      </c>
      <c r="AU232" s="119" t="s">
        <v>42</v>
      </c>
      <c r="AY232" s="186" t="s">
        <v>82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86" t="s">
        <v>40</v>
      </c>
      <c r="BK232" s="191">
        <f>ROUND(I232*H232,2)</f>
        <v>0</v>
      </c>
      <c r="BL232" s="186" t="s">
        <v>46</v>
      </c>
      <c r="BM232" s="119" t="s">
        <v>937</v>
      </c>
    </row>
    <row r="233" spans="2:65" s="2" customFormat="1" x14ac:dyDescent="0.2">
      <c r="B233" s="41"/>
      <c r="D233" s="190" t="s">
        <v>90</v>
      </c>
      <c r="F233" s="122" t="s">
        <v>287</v>
      </c>
      <c r="I233" s="258"/>
      <c r="L233" s="41"/>
      <c r="M233" s="202"/>
      <c r="T233" s="201"/>
      <c r="AT233" s="186" t="s">
        <v>90</v>
      </c>
      <c r="AU233" s="186" t="s">
        <v>42</v>
      </c>
    </row>
    <row r="234" spans="2:65" s="10" customFormat="1" x14ac:dyDescent="0.2">
      <c r="B234" s="154"/>
      <c r="D234" s="214" t="s">
        <v>92</v>
      </c>
      <c r="E234" s="158" t="s">
        <v>6</v>
      </c>
      <c r="F234" s="220" t="s">
        <v>936</v>
      </c>
      <c r="H234" s="158" t="s">
        <v>6</v>
      </c>
      <c r="I234" s="153"/>
      <c r="L234" s="154"/>
      <c r="M234" s="219"/>
      <c r="T234" s="218"/>
      <c r="AT234" s="158" t="s">
        <v>92</v>
      </c>
      <c r="AU234" s="158" t="s">
        <v>42</v>
      </c>
      <c r="AV234" s="10" t="s">
        <v>40</v>
      </c>
      <c r="AW234" s="10" t="s">
        <v>18</v>
      </c>
      <c r="AX234" s="10" t="s">
        <v>39</v>
      </c>
      <c r="AY234" s="158" t="s">
        <v>82</v>
      </c>
    </row>
    <row r="235" spans="2:65" s="8" customFormat="1" x14ac:dyDescent="0.2">
      <c r="B235" s="133"/>
      <c r="D235" s="214" t="s">
        <v>92</v>
      </c>
      <c r="E235" s="137" t="s">
        <v>6</v>
      </c>
      <c r="F235" s="213" t="s">
        <v>935</v>
      </c>
      <c r="H235" s="212">
        <v>3.5</v>
      </c>
      <c r="I235" s="132"/>
      <c r="L235" s="133"/>
      <c r="M235" s="211"/>
      <c r="T235" s="210"/>
      <c r="AT235" s="137" t="s">
        <v>92</v>
      </c>
      <c r="AU235" s="137" t="s">
        <v>42</v>
      </c>
      <c r="AV235" s="8" t="s">
        <v>42</v>
      </c>
      <c r="AW235" s="8" t="s">
        <v>18</v>
      </c>
      <c r="AX235" s="8" t="s">
        <v>39</v>
      </c>
      <c r="AY235" s="137" t="s">
        <v>82</v>
      </c>
    </row>
    <row r="236" spans="2:65" s="8" customFormat="1" x14ac:dyDescent="0.2">
      <c r="B236" s="133"/>
      <c r="D236" s="214" t="s">
        <v>92</v>
      </c>
      <c r="E236" s="137" t="s">
        <v>6</v>
      </c>
      <c r="F236" s="213" t="s">
        <v>934</v>
      </c>
      <c r="H236" s="212">
        <v>0.24</v>
      </c>
      <c r="I236" s="132"/>
      <c r="L236" s="133"/>
      <c r="M236" s="211"/>
      <c r="T236" s="210"/>
      <c r="AT236" s="137" t="s">
        <v>92</v>
      </c>
      <c r="AU236" s="137" t="s">
        <v>42</v>
      </c>
      <c r="AV236" s="8" t="s">
        <v>42</v>
      </c>
      <c r="AW236" s="8" t="s">
        <v>18</v>
      </c>
      <c r="AX236" s="8" t="s">
        <v>39</v>
      </c>
      <c r="AY236" s="137" t="s">
        <v>82</v>
      </c>
    </row>
    <row r="237" spans="2:65" s="9" customFormat="1" x14ac:dyDescent="0.2">
      <c r="B237" s="144"/>
      <c r="D237" s="214" t="s">
        <v>92</v>
      </c>
      <c r="E237" s="148" t="s">
        <v>6</v>
      </c>
      <c r="F237" s="224" t="s">
        <v>94</v>
      </c>
      <c r="H237" s="223">
        <v>3.74</v>
      </c>
      <c r="I237" s="143"/>
      <c r="L237" s="144"/>
      <c r="M237" s="222"/>
      <c r="T237" s="221"/>
      <c r="AT237" s="148" t="s">
        <v>92</v>
      </c>
      <c r="AU237" s="148" t="s">
        <v>42</v>
      </c>
      <c r="AV237" s="9" t="s">
        <v>46</v>
      </c>
      <c r="AW237" s="9" t="s">
        <v>18</v>
      </c>
      <c r="AX237" s="9" t="s">
        <v>40</v>
      </c>
      <c r="AY237" s="148" t="s">
        <v>82</v>
      </c>
    </row>
    <row r="238" spans="2:65" s="2" customFormat="1" ht="55.5" customHeight="1" x14ac:dyDescent="0.2">
      <c r="B238" s="41"/>
      <c r="C238" s="200" t="s">
        <v>341</v>
      </c>
      <c r="D238" s="200" t="s">
        <v>84</v>
      </c>
      <c r="E238" s="199" t="s">
        <v>933</v>
      </c>
      <c r="F238" s="195" t="s">
        <v>932</v>
      </c>
      <c r="G238" s="198" t="s">
        <v>87</v>
      </c>
      <c r="H238" s="197">
        <v>0.33</v>
      </c>
      <c r="I238" s="113"/>
      <c r="J238" s="196">
        <f>ROUND(I238*H238,2)</f>
        <v>0</v>
      </c>
      <c r="K238" s="195" t="s">
        <v>88</v>
      </c>
      <c r="L238" s="41"/>
      <c r="M238" s="115" t="s">
        <v>6</v>
      </c>
      <c r="N238" s="194" t="s">
        <v>26</v>
      </c>
      <c r="P238" s="193">
        <f>O238*H238</f>
        <v>0</v>
      </c>
      <c r="Q238" s="193">
        <v>0</v>
      </c>
      <c r="R238" s="193">
        <f>Q238*H238</f>
        <v>0</v>
      </c>
      <c r="S238" s="193">
        <v>1.8</v>
      </c>
      <c r="T238" s="192">
        <f>S238*H238</f>
        <v>0.59400000000000008</v>
      </c>
      <c r="AR238" s="119" t="s">
        <v>46</v>
      </c>
      <c r="AT238" s="119" t="s">
        <v>84</v>
      </c>
      <c r="AU238" s="119" t="s">
        <v>42</v>
      </c>
      <c r="AY238" s="186" t="s">
        <v>82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186" t="s">
        <v>40</v>
      </c>
      <c r="BK238" s="191">
        <f>ROUND(I238*H238,2)</f>
        <v>0</v>
      </c>
      <c r="BL238" s="186" t="s">
        <v>46</v>
      </c>
      <c r="BM238" s="119" t="s">
        <v>931</v>
      </c>
    </row>
    <row r="239" spans="2:65" s="2" customFormat="1" x14ac:dyDescent="0.2">
      <c r="B239" s="41"/>
      <c r="D239" s="190" t="s">
        <v>90</v>
      </c>
      <c r="F239" s="122" t="s">
        <v>930</v>
      </c>
      <c r="I239" s="258"/>
      <c r="L239" s="41"/>
      <c r="M239" s="202"/>
      <c r="T239" s="201"/>
      <c r="AT239" s="186" t="s">
        <v>90</v>
      </c>
      <c r="AU239" s="186" t="s">
        <v>42</v>
      </c>
    </row>
    <row r="240" spans="2:65" s="10" customFormat="1" x14ac:dyDescent="0.2">
      <c r="B240" s="154"/>
      <c r="D240" s="214" t="s">
        <v>92</v>
      </c>
      <c r="E240" s="158" t="s">
        <v>6</v>
      </c>
      <c r="F240" s="220" t="s">
        <v>929</v>
      </c>
      <c r="H240" s="158" t="s">
        <v>6</v>
      </c>
      <c r="I240" s="153"/>
      <c r="L240" s="154"/>
      <c r="M240" s="219"/>
      <c r="T240" s="218"/>
      <c r="AT240" s="158" t="s">
        <v>92</v>
      </c>
      <c r="AU240" s="158" t="s">
        <v>42</v>
      </c>
      <c r="AV240" s="10" t="s">
        <v>40</v>
      </c>
      <c r="AW240" s="10" t="s">
        <v>18</v>
      </c>
      <c r="AX240" s="10" t="s">
        <v>39</v>
      </c>
      <c r="AY240" s="158" t="s">
        <v>82</v>
      </c>
    </row>
    <row r="241" spans="2:65" s="8" customFormat="1" x14ac:dyDescent="0.2">
      <c r="B241" s="133"/>
      <c r="D241" s="214" t="s">
        <v>92</v>
      </c>
      <c r="E241" s="137" t="s">
        <v>6</v>
      </c>
      <c r="F241" s="213" t="s">
        <v>928</v>
      </c>
      <c r="H241" s="212">
        <v>0.106</v>
      </c>
      <c r="I241" s="132"/>
      <c r="L241" s="133"/>
      <c r="M241" s="211"/>
      <c r="T241" s="210"/>
      <c r="AT241" s="137" t="s">
        <v>92</v>
      </c>
      <c r="AU241" s="137" t="s">
        <v>42</v>
      </c>
      <c r="AV241" s="8" t="s">
        <v>42</v>
      </c>
      <c r="AW241" s="8" t="s">
        <v>18</v>
      </c>
      <c r="AX241" s="8" t="s">
        <v>39</v>
      </c>
      <c r="AY241" s="137" t="s">
        <v>82</v>
      </c>
    </row>
    <row r="242" spans="2:65" s="8" customFormat="1" x14ac:dyDescent="0.2">
      <c r="B242" s="133"/>
      <c r="D242" s="214" t="s">
        <v>92</v>
      </c>
      <c r="E242" s="137" t="s">
        <v>6</v>
      </c>
      <c r="F242" s="213" t="s">
        <v>927</v>
      </c>
      <c r="H242" s="212">
        <v>0.224</v>
      </c>
      <c r="I242" s="132"/>
      <c r="L242" s="133"/>
      <c r="M242" s="211"/>
      <c r="T242" s="210"/>
      <c r="AT242" s="137" t="s">
        <v>92</v>
      </c>
      <c r="AU242" s="137" t="s">
        <v>42</v>
      </c>
      <c r="AV242" s="8" t="s">
        <v>42</v>
      </c>
      <c r="AW242" s="8" t="s">
        <v>18</v>
      </c>
      <c r="AX242" s="8" t="s">
        <v>39</v>
      </c>
      <c r="AY242" s="137" t="s">
        <v>82</v>
      </c>
    </row>
    <row r="243" spans="2:65" s="9" customFormat="1" x14ac:dyDescent="0.2">
      <c r="B243" s="144"/>
      <c r="D243" s="214" t="s">
        <v>92</v>
      </c>
      <c r="E243" s="148" t="s">
        <v>6</v>
      </c>
      <c r="F243" s="224" t="s">
        <v>94</v>
      </c>
      <c r="H243" s="223">
        <v>0.33</v>
      </c>
      <c r="I243" s="143"/>
      <c r="L243" s="144"/>
      <c r="M243" s="222"/>
      <c r="T243" s="221"/>
      <c r="AT243" s="148" t="s">
        <v>92</v>
      </c>
      <c r="AU243" s="148" t="s">
        <v>42</v>
      </c>
      <c r="AV243" s="9" t="s">
        <v>46</v>
      </c>
      <c r="AW243" s="9" t="s">
        <v>18</v>
      </c>
      <c r="AX243" s="9" t="s">
        <v>40</v>
      </c>
      <c r="AY243" s="148" t="s">
        <v>82</v>
      </c>
    </row>
    <row r="244" spans="2:65" s="2" customFormat="1" ht="55.5" customHeight="1" x14ac:dyDescent="0.2">
      <c r="B244" s="41"/>
      <c r="C244" s="200" t="s">
        <v>347</v>
      </c>
      <c r="D244" s="200" t="s">
        <v>84</v>
      </c>
      <c r="E244" s="199" t="s">
        <v>926</v>
      </c>
      <c r="F244" s="195" t="s">
        <v>925</v>
      </c>
      <c r="G244" s="198" t="s">
        <v>97</v>
      </c>
      <c r="H244" s="197">
        <v>0.36</v>
      </c>
      <c r="I244" s="113"/>
      <c r="J244" s="196">
        <f>ROUND(I244*H244,2)</f>
        <v>0</v>
      </c>
      <c r="K244" s="195" t="s">
        <v>88</v>
      </c>
      <c r="L244" s="41"/>
      <c r="M244" s="115" t="s">
        <v>6</v>
      </c>
      <c r="N244" s="194" t="s">
        <v>26</v>
      </c>
      <c r="P244" s="193">
        <f>O244*H244</f>
        <v>0</v>
      </c>
      <c r="Q244" s="193">
        <v>0</v>
      </c>
      <c r="R244" s="193">
        <f>Q244*H244</f>
        <v>0</v>
      </c>
      <c r="S244" s="193">
        <v>0.187</v>
      </c>
      <c r="T244" s="192">
        <f>S244*H244</f>
        <v>6.7319999999999991E-2</v>
      </c>
      <c r="AR244" s="119" t="s">
        <v>46</v>
      </c>
      <c r="AT244" s="119" t="s">
        <v>84</v>
      </c>
      <c r="AU244" s="119" t="s">
        <v>42</v>
      </c>
      <c r="AY244" s="186" t="s">
        <v>82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186" t="s">
        <v>40</v>
      </c>
      <c r="BK244" s="191">
        <f>ROUND(I244*H244,2)</f>
        <v>0</v>
      </c>
      <c r="BL244" s="186" t="s">
        <v>46</v>
      </c>
      <c r="BM244" s="119" t="s">
        <v>924</v>
      </c>
    </row>
    <row r="245" spans="2:65" s="2" customFormat="1" x14ac:dyDescent="0.2">
      <c r="B245" s="41"/>
      <c r="D245" s="190" t="s">
        <v>90</v>
      </c>
      <c r="F245" s="122" t="s">
        <v>923</v>
      </c>
      <c r="I245" s="258"/>
      <c r="L245" s="41"/>
      <c r="M245" s="202"/>
      <c r="T245" s="201"/>
      <c r="AT245" s="186" t="s">
        <v>90</v>
      </c>
      <c r="AU245" s="186" t="s">
        <v>42</v>
      </c>
    </row>
    <row r="246" spans="2:65" s="8" customFormat="1" x14ac:dyDescent="0.2">
      <c r="B246" s="133"/>
      <c r="D246" s="214" t="s">
        <v>92</v>
      </c>
      <c r="E246" s="137" t="s">
        <v>6</v>
      </c>
      <c r="F246" s="213" t="s">
        <v>922</v>
      </c>
      <c r="H246" s="212">
        <v>0.36</v>
      </c>
      <c r="I246" s="132"/>
      <c r="L246" s="133"/>
      <c r="M246" s="211"/>
      <c r="T246" s="210"/>
      <c r="AT246" s="137" t="s">
        <v>92</v>
      </c>
      <c r="AU246" s="137" t="s">
        <v>42</v>
      </c>
      <c r="AV246" s="8" t="s">
        <v>42</v>
      </c>
      <c r="AW246" s="8" t="s">
        <v>18</v>
      </c>
      <c r="AX246" s="8" t="s">
        <v>40</v>
      </c>
      <c r="AY246" s="137" t="s">
        <v>82</v>
      </c>
    </row>
    <row r="247" spans="2:65" s="2" customFormat="1" ht="49.15" customHeight="1" x14ac:dyDescent="0.2">
      <c r="B247" s="41"/>
      <c r="C247" s="200" t="s">
        <v>353</v>
      </c>
      <c r="D247" s="200" t="s">
        <v>84</v>
      </c>
      <c r="E247" s="199" t="s">
        <v>921</v>
      </c>
      <c r="F247" s="195" t="s">
        <v>920</v>
      </c>
      <c r="G247" s="198" t="s">
        <v>152</v>
      </c>
      <c r="H247" s="197">
        <v>9.6</v>
      </c>
      <c r="I247" s="113"/>
      <c r="J247" s="196">
        <f>ROUND(I247*H247,2)</f>
        <v>0</v>
      </c>
      <c r="K247" s="195" t="s">
        <v>88</v>
      </c>
      <c r="L247" s="41"/>
      <c r="M247" s="115" t="s">
        <v>6</v>
      </c>
      <c r="N247" s="194" t="s">
        <v>26</v>
      </c>
      <c r="P247" s="193">
        <f>O247*H247</f>
        <v>0</v>
      </c>
      <c r="Q247" s="193">
        <v>0</v>
      </c>
      <c r="R247" s="193">
        <f>Q247*H247</f>
        <v>0</v>
      </c>
      <c r="S247" s="193">
        <v>4.2000000000000003E-2</v>
      </c>
      <c r="T247" s="192">
        <f>S247*H247</f>
        <v>0.4032</v>
      </c>
      <c r="AR247" s="119" t="s">
        <v>46</v>
      </c>
      <c r="AT247" s="119" t="s">
        <v>84</v>
      </c>
      <c r="AU247" s="119" t="s">
        <v>42</v>
      </c>
      <c r="AY247" s="186" t="s">
        <v>82</v>
      </c>
      <c r="BE247" s="191">
        <f>IF(N247="základní",J247,0)</f>
        <v>0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186" t="s">
        <v>40</v>
      </c>
      <c r="BK247" s="191">
        <f>ROUND(I247*H247,2)</f>
        <v>0</v>
      </c>
      <c r="BL247" s="186" t="s">
        <v>46</v>
      </c>
      <c r="BM247" s="119" t="s">
        <v>919</v>
      </c>
    </row>
    <row r="248" spans="2:65" s="2" customFormat="1" x14ac:dyDescent="0.2">
      <c r="B248" s="41"/>
      <c r="D248" s="190" t="s">
        <v>90</v>
      </c>
      <c r="F248" s="122" t="s">
        <v>918</v>
      </c>
      <c r="I248" s="258"/>
      <c r="L248" s="41"/>
      <c r="M248" s="202"/>
      <c r="T248" s="201"/>
      <c r="AT248" s="186" t="s">
        <v>90</v>
      </c>
      <c r="AU248" s="186" t="s">
        <v>42</v>
      </c>
    </row>
    <row r="249" spans="2:65" s="10" customFormat="1" x14ac:dyDescent="0.2">
      <c r="B249" s="154"/>
      <c r="D249" s="214" t="s">
        <v>92</v>
      </c>
      <c r="E249" s="158" t="s">
        <v>6</v>
      </c>
      <c r="F249" s="220" t="s">
        <v>917</v>
      </c>
      <c r="H249" s="158" t="s">
        <v>6</v>
      </c>
      <c r="I249" s="153"/>
      <c r="L249" s="154"/>
      <c r="M249" s="219"/>
      <c r="T249" s="218"/>
      <c r="AT249" s="158" t="s">
        <v>92</v>
      </c>
      <c r="AU249" s="158" t="s">
        <v>42</v>
      </c>
      <c r="AV249" s="10" t="s">
        <v>40</v>
      </c>
      <c r="AW249" s="10" t="s">
        <v>18</v>
      </c>
      <c r="AX249" s="10" t="s">
        <v>39</v>
      </c>
      <c r="AY249" s="158" t="s">
        <v>82</v>
      </c>
    </row>
    <row r="250" spans="2:65" s="8" customFormat="1" x14ac:dyDescent="0.2">
      <c r="B250" s="133"/>
      <c r="D250" s="214" t="s">
        <v>92</v>
      </c>
      <c r="E250" s="137" t="s">
        <v>6</v>
      </c>
      <c r="F250" s="213" t="s">
        <v>916</v>
      </c>
      <c r="H250" s="212">
        <v>3.6</v>
      </c>
      <c r="I250" s="132"/>
      <c r="L250" s="133"/>
      <c r="M250" s="211"/>
      <c r="T250" s="210"/>
      <c r="AT250" s="137" t="s">
        <v>92</v>
      </c>
      <c r="AU250" s="137" t="s">
        <v>42</v>
      </c>
      <c r="AV250" s="8" t="s">
        <v>42</v>
      </c>
      <c r="AW250" s="8" t="s">
        <v>18</v>
      </c>
      <c r="AX250" s="8" t="s">
        <v>39</v>
      </c>
      <c r="AY250" s="137" t="s">
        <v>82</v>
      </c>
    </row>
    <row r="251" spans="2:65" s="8" customFormat="1" x14ac:dyDescent="0.2">
      <c r="B251" s="133"/>
      <c r="D251" s="214" t="s">
        <v>92</v>
      </c>
      <c r="E251" s="137" t="s">
        <v>6</v>
      </c>
      <c r="F251" s="213" t="s">
        <v>915</v>
      </c>
      <c r="H251" s="212">
        <v>4.2</v>
      </c>
      <c r="I251" s="132"/>
      <c r="L251" s="133"/>
      <c r="M251" s="211"/>
      <c r="T251" s="210"/>
      <c r="AT251" s="137" t="s">
        <v>92</v>
      </c>
      <c r="AU251" s="137" t="s">
        <v>42</v>
      </c>
      <c r="AV251" s="8" t="s">
        <v>42</v>
      </c>
      <c r="AW251" s="8" t="s">
        <v>18</v>
      </c>
      <c r="AX251" s="8" t="s">
        <v>39</v>
      </c>
      <c r="AY251" s="137" t="s">
        <v>82</v>
      </c>
    </row>
    <row r="252" spans="2:65" s="8" customFormat="1" x14ac:dyDescent="0.2">
      <c r="B252" s="133"/>
      <c r="D252" s="214" t="s">
        <v>92</v>
      </c>
      <c r="E252" s="137" t="s">
        <v>6</v>
      </c>
      <c r="F252" s="213" t="s">
        <v>914</v>
      </c>
      <c r="H252" s="212">
        <v>1.8</v>
      </c>
      <c r="I252" s="132"/>
      <c r="L252" s="133"/>
      <c r="M252" s="211"/>
      <c r="T252" s="210"/>
      <c r="AT252" s="137" t="s">
        <v>92</v>
      </c>
      <c r="AU252" s="137" t="s">
        <v>42</v>
      </c>
      <c r="AV252" s="8" t="s">
        <v>42</v>
      </c>
      <c r="AW252" s="8" t="s">
        <v>18</v>
      </c>
      <c r="AX252" s="8" t="s">
        <v>39</v>
      </c>
      <c r="AY252" s="137" t="s">
        <v>82</v>
      </c>
    </row>
    <row r="253" spans="2:65" s="9" customFormat="1" x14ac:dyDescent="0.2">
      <c r="B253" s="144"/>
      <c r="D253" s="214" t="s">
        <v>92</v>
      </c>
      <c r="E253" s="148" t="s">
        <v>6</v>
      </c>
      <c r="F253" s="224" t="s">
        <v>94</v>
      </c>
      <c r="H253" s="223">
        <v>9.6</v>
      </c>
      <c r="I253" s="143"/>
      <c r="L253" s="144"/>
      <c r="M253" s="222"/>
      <c r="T253" s="221"/>
      <c r="AT253" s="148" t="s">
        <v>92</v>
      </c>
      <c r="AU253" s="148" t="s">
        <v>42</v>
      </c>
      <c r="AV253" s="9" t="s">
        <v>46</v>
      </c>
      <c r="AW253" s="9" t="s">
        <v>18</v>
      </c>
      <c r="AX253" s="9" t="s">
        <v>40</v>
      </c>
      <c r="AY253" s="148" t="s">
        <v>82</v>
      </c>
    </row>
    <row r="254" spans="2:65" s="2" customFormat="1" ht="24.2" customHeight="1" x14ac:dyDescent="0.2">
      <c r="B254" s="41"/>
      <c r="C254" s="200" t="s">
        <v>362</v>
      </c>
      <c r="D254" s="200" t="s">
        <v>84</v>
      </c>
      <c r="E254" s="199" t="s">
        <v>913</v>
      </c>
      <c r="F254" s="195" t="s">
        <v>912</v>
      </c>
      <c r="G254" s="198" t="s">
        <v>152</v>
      </c>
      <c r="H254" s="197">
        <v>31</v>
      </c>
      <c r="I254" s="113"/>
      <c r="J254" s="196">
        <f>ROUND(I254*H254,2)</f>
        <v>0</v>
      </c>
      <c r="K254" s="195" t="s">
        <v>88</v>
      </c>
      <c r="L254" s="41"/>
      <c r="M254" s="115" t="s">
        <v>6</v>
      </c>
      <c r="N254" s="194" t="s">
        <v>26</v>
      </c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2">
        <f>S254*H254</f>
        <v>0</v>
      </c>
      <c r="AR254" s="119" t="s">
        <v>46</v>
      </c>
      <c r="AT254" s="119" t="s">
        <v>84</v>
      </c>
      <c r="AU254" s="119" t="s">
        <v>42</v>
      </c>
      <c r="AY254" s="186" t="s">
        <v>82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186" t="s">
        <v>40</v>
      </c>
      <c r="BK254" s="191">
        <f>ROUND(I254*H254,2)</f>
        <v>0</v>
      </c>
      <c r="BL254" s="186" t="s">
        <v>46</v>
      </c>
      <c r="BM254" s="119" t="s">
        <v>911</v>
      </c>
    </row>
    <row r="255" spans="2:65" s="2" customFormat="1" x14ac:dyDescent="0.2">
      <c r="B255" s="41"/>
      <c r="D255" s="190" t="s">
        <v>90</v>
      </c>
      <c r="F255" s="122" t="s">
        <v>910</v>
      </c>
      <c r="I255" s="258"/>
      <c r="L255" s="41"/>
      <c r="M255" s="202"/>
      <c r="T255" s="201"/>
      <c r="AT255" s="186" t="s">
        <v>90</v>
      </c>
      <c r="AU255" s="186" t="s">
        <v>42</v>
      </c>
    </row>
    <row r="256" spans="2:65" s="10" customFormat="1" x14ac:dyDescent="0.2">
      <c r="B256" s="154"/>
      <c r="D256" s="214" t="s">
        <v>92</v>
      </c>
      <c r="E256" s="158" t="s">
        <v>6</v>
      </c>
      <c r="F256" s="220" t="s">
        <v>909</v>
      </c>
      <c r="H256" s="158" t="s">
        <v>6</v>
      </c>
      <c r="I256" s="153"/>
      <c r="L256" s="154"/>
      <c r="M256" s="219"/>
      <c r="T256" s="218"/>
      <c r="AT256" s="158" t="s">
        <v>92</v>
      </c>
      <c r="AU256" s="158" t="s">
        <v>42</v>
      </c>
      <c r="AV256" s="10" t="s">
        <v>40</v>
      </c>
      <c r="AW256" s="10" t="s">
        <v>18</v>
      </c>
      <c r="AX256" s="10" t="s">
        <v>39</v>
      </c>
      <c r="AY256" s="158" t="s">
        <v>82</v>
      </c>
    </row>
    <row r="257" spans="2:65" s="8" customFormat="1" x14ac:dyDescent="0.2">
      <c r="B257" s="133"/>
      <c r="D257" s="214" t="s">
        <v>92</v>
      </c>
      <c r="E257" s="137" t="s">
        <v>6</v>
      </c>
      <c r="F257" s="213" t="s">
        <v>908</v>
      </c>
      <c r="H257" s="212">
        <v>31</v>
      </c>
      <c r="I257" s="132"/>
      <c r="L257" s="133"/>
      <c r="M257" s="211"/>
      <c r="T257" s="210"/>
      <c r="AT257" s="137" t="s">
        <v>92</v>
      </c>
      <c r="AU257" s="137" t="s">
        <v>42</v>
      </c>
      <c r="AV257" s="8" t="s">
        <v>42</v>
      </c>
      <c r="AW257" s="8" t="s">
        <v>18</v>
      </c>
      <c r="AX257" s="8" t="s">
        <v>40</v>
      </c>
      <c r="AY257" s="137" t="s">
        <v>82</v>
      </c>
    </row>
    <row r="258" spans="2:65" s="2" customFormat="1" ht="24.2" customHeight="1" x14ac:dyDescent="0.2">
      <c r="B258" s="41"/>
      <c r="C258" s="200" t="s">
        <v>368</v>
      </c>
      <c r="D258" s="200" t="s">
        <v>84</v>
      </c>
      <c r="E258" s="199" t="s">
        <v>907</v>
      </c>
      <c r="F258" s="195" t="s">
        <v>906</v>
      </c>
      <c r="G258" s="198" t="s">
        <v>152</v>
      </c>
      <c r="H258" s="197">
        <v>32.6</v>
      </c>
      <c r="I258" s="113"/>
      <c r="J258" s="196">
        <f>ROUND(I258*H258,2)</f>
        <v>0</v>
      </c>
      <c r="K258" s="195" t="s">
        <v>88</v>
      </c>
      <c r="L258" s="41"/>
      <c r="M258" s="115" t="s">
        <v>6</v>
      </c>
      <c r="N258" s="194" t="s">
        <v>26</v>
      </c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2">
        <f>S258*H258</f>
        <v>0</v>
      </c>
      <c r="AR258" s="119" t="s">
        <v>46</v>
      </c>
      <c r="AT258" s="119" t="s">
        <v>84</v>
      </c>
      <c r="AU258" s="119" t="s">
        <v>42</v>
      </c>
      <c r="AY258" s="186" t="s">
        <v>82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86" t="s">
        <v>40</v>
      </c>
      <c r="BK258" s="191">
        <f>ROUND(I258*H258,2)</f>
        <v>0</v>
      </c>
      <c r="BL258" s="186" t="s">
        <v>46</v>
      </c>
      <c r="BM258" s="119" t="s">
        <v>905</v>
      </c>
    </row>
    <row r="259" spans="2:65" s="2" customFormat="1" x14ac:dyDescent="0.2">
      <c r="B259" s="41"/>
      <c r="D259" s="190" t="s">
        <v>90</v>
      </c>
      <c r="F259" s="122" t="s">
        <v>904</v>
      </c>
      <c r="I259" s="258"/>
      <c r="L259" s="41"/>
      <c r="M259" s="202"/>
      <c r="T259" s="201"/>
      <c r="AT259" s="186" t="s">
        <v>90</v>
      </c>
      <c r="AU259" s="186" t="s">
        <v>42</v>
      </c>
    </row>
    <row r="260" spans="2:65" s="10" customFormat="1" x14ac:dyDescent="0.2">
      <c r="B260" s="154"/>
      <c r="D260" s="214" t="s">
        <v>92</v>
      </c>
      <c r="E260" s="158" t="s">
        <v>6</v>
      </c>
      <c r="F260" s="220" t="s">
        <v>903</v>
      </c>
      <c r="H260" s="158" t="s">
        <v>6</v>
      </c>
      <c r="I260" s="153"/>
      <c r="L260" s="154"/>
      <c r="M260" s="219"/>
      <c r="T260" s="218"/>
      <c r="AT260" s="158" t="s">
        <v>92</v>
      </c>
      <c r="AU260" s="158" t="s">
        <v>42</v>
      </c>
      <c r="AV260" s="10" t="s">
        <v>40</v>
      </c>
      <c r="AW260" s="10" t="s">
        <v>18</v>
      </c>
      <c r="AX260" s="10" t="s">
        <v>39</v>
      </c>
      <c r="AY260" s="158" t="s">
        <v>82</v>
      </c>
    </row>
    <row r="261" spans="2:65" s="8" customFormat="1" x14ac:dyDescent="0.2">
      <c r="B261" s="133"/>
      <c r="D261" s="214" t="s">
        <v>92</v>
      </c>
      <c r="E261" s="137" t="s">
        <v>6</v>
      </c>
      <c r="F261" s="213" t="s">
        <v>902</v>
      </c>
      <c r="H261" s="212">
        <v>32.6</v>
      </c>
      <c r="I261" s="132"/>
      <c r="L261" s="133"/>
      <c r="M261" s="211"/>
      <c r="T261" s="210"/>
      <c r="AT261" s="137" t="s">
        <v>92</v>
      </c>
      <c r="AU261" s="137" t="s">
        <v>42</v>
      </c>
      <c r="AV261" s="8" t="s">
        <v>42</v>
      </c>
      <c r="AW261" s="8" t="s">
        <v>18</v>
      </c>
      <c r="AX261" s="8" t="s">
        <v>40</v>
      </c>
      <c r="AY261" s="137" t="s">
        <v>82</v>
      </c>
    </row>
    <row r="262" spans="2:65" s="203" customFormat="1" ht="22.9" customHeight="1" x14ac:dyDescent="0.2">
      <c r="B262" s="207"/>
      <c r="D262" s="103" t="s">
        <v>38</v>
      </c>
      <c r="E262" s="209" t="s">
        <v>307</v>
      </c>
      <c r="F262" s="209" t="s">
        <v>308</v>
      </c>
      <c r="I262" s="259"/>
      <c r="J262" s="208">
        <f>BK262</f>
        <v>0</v>
      </c>
      <c r="L262" s="207"/>
      <c r="M262" s="206"/>
      <c r="P262" s="205">
        <f>SUM(P263:P274)</f>
        <v>0</v>
      </c>
      <c r="R262" s="205">
        <f>SUM(R263:R274)</f>
        <v>0</v>
      </c>
      <c r="T262" s="204">
        <f>SUM(T263:T274)</f>
        <v>0</v>
      </c>
      <c r="AR262" s="103" t="s">
        <v>40</v>
      </c>
      <c r="AT262" s="104" t="s">
        <v>38</v>
      </c>
      <c r="AU262" s="104" t="s">
        <v>40</v>
      </c>
      <c r="AY262" s="103" t="s">
        <v>82</v>
      </c>
      <c r="BK262" s="105">
        <f>SUM(BK263:BK274)</f>
        <v>0</v>
      </c>
    </row>
    <row r="263" spans="2:65" s="2" customFormat="1" ht="16.5" customHeight="1" x14ac:dyDescent="0.2">
      <c r="B263" s="41"/>
      <c r="C263" s="200" t="s">
        <v>374</v>
      </c>
      <c r="D263" s="200" t="s">
        <v>84</v>
      </c>
      <c r="E263" s="199" t="s">
        <v>310</v>
      </c>
      <c r="F263" s="195" t="s">
        <v>311</v>
      </c>
      <c r="G263" s="198" t="s">
        <v>6</v>
      </c>
      <c r="H263" s="197">
        <v>0</v>
      </c>
      <c r="I263" s="113"/>
      <c r="J263" s="196">
        <f>ROUND(I263*H263,2)</f>
        <v>0</v>
      </c>
      <c r="K263" s="195" t="s">
        <v>6</v>
      </c>
      <c r="L263" s="41"/>
      <c r="M263" s="115" t="s">
        <v>6</v>
      </c>
      <c r="N263" s="194" t="s">
        <v>26</v>
      </c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2">
        <f>S263*H263</f>
        <v>0</v>
      </c>
      <c r="AR263" s="119" t="s">
        <v>46</v>
      </c>
      <c r="AT263" s="119" t="s">
        <v>84</v>
      </c>
      <c r="AU263" s="119" t="s">
        <v>42</v>
      </c>
      <c r="AY263" s="186" t="s">
        <v>82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186" t="s">
        <v>40</v>
      </c>
      <c r="BK263" s="191">
        <f>ROUND(I263*H263,2)</f>
        <v>0</v>
      </c>
      <c r="BL263" s="186" t="s">
        <v>46</v>
      </c>
      <c r="BM263" s="119" t="s">
        <v>901</v>
      </c>
    </row>
    <row r="264" spans="2:65" s="2" customFormat="1" ht="39" x14ac:dyDescent="0.2">
      <c r="B264" s="41"/>
      <c r="D264" s="214" t="s">
        <v>313</v>
      </c>
      <c r="F264" s="217" t="s">
        <v>314</v>
      </c>
      <c r="I264" s="258"/>
      <c r="L264" s="41"/>
      <c r="M264" s="202"/>
      <c r="T264" s="201"/>
      <c r="AT264" s="186" t="s">
        <v>313</v>
      </c>
      <c r="AU264" s="186" t="s">
        <v>42</v>
      </c>
    </row>
    <row r="265" spans="2:65" s="2" customFormat="1" ht="24.2" customHeight="1" x14ac:dyDescent="0.2">
      <c r="B265" s="41"/>
      <c r="C265" s="200" t="s">
        <v>382</v>
      </c>
      <c r="D265" s="200" t="s">
        <v>84</v>
      </c>
      <c r="E265" s="199" t="s">
        <v>833</v>
      </c>
      <c r="F265" s="195" t="s">
        <v>834</v>
      </c>
      <c r="G265" s="198" t="s">
        <v>318</v>
      </c>
      <c r="H265" s="197">
        <v>10.243</v>
      </c>
      <c r="I265" s="113"/>
      <c r="J265" s="196">
        <f>ROUND(I265*H265,2)</f>
        <v>0</v>
      </c>
      <c r="K265" s="195" t="s">
        <v>88</v>
      </c>
      <c r="L265" s="41"/>
      <c r="M265" s="115" t="s">
        <v>6</v>
      </c>
      <c r="N265" s="194" t="s">
        <v>26</v>
      </c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2">
        <f>S265*H265</f>
        <v>0</v>
      </c>
      <c r="AR265" s="119" t="s">
        <v>46</v>
      </c>
      <c r="AT265" s="119" t="s">
        <v>84</v>
      </c>
      <c r="AU265" s="119" t="s">
        <v>42</v>
      </c>
      <c r="AY265" s="186" t="s">
        <v>82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186" t="s">
        <v>40</v>
      </c>
      <c r="BK265" s="191">
        <f>ROUND(I265*H265,2)</f>
        <v>0</v>
      </c>
      <c r="BL265" s="186" t="s">
        <v>46</v>
      </c>
      <c r="BM265" s="119" t="s">
        <v>900</v>
      </c>
    </row>
    <row r="266" spans="2:65" s="2" customFormat="1" x14ac:dyDescent="0.2">
      <c r="B266" s="41"/>
      <c r="D266" s="190" t="s">
        <v>90</v>
      </c>
      <c r="F266" s="122" t="s">
        <v>836</v>
      </c>
      <c r="I266" s="258"/>
      <c r="L266" s="41"/>
      <c r="M266" s="202"/>
      <c r="T266" s="201"/>
      <c r="AT266" s="186" t="s">
        <v>90</v>
      </c>
      <c r="AU266" s="186" t="s">
        <v>42</v>
      </c>
    </row>
    <row r="267" spans="2:65" s="2" customFormat="1" ht="33" customHeight="1" x14ac:dyDescent="0.2">
      <c r="B267" s="41"/>
      <c r="C267" s="200" t="s">
        <v>389</v>
      </c>
      <c r="D267" s="200" t="s">
        <v>84</v>
      </c>
      <c r="E267" s="199" t="s">
        <v>322</v>
      </c>
      <c r="F267" s="195" t="s">
        <v>323</v>
      </c>
      <c r="G267" s="198" t="s">
        <v>318</v>
      </c>
      <c r="H267" s="197">
        <v>10.243</v>
      </c>
      <c r="I267" s="113"/>
      <c r="J267" s="196">
        <f>ROUND(I267*H267,2)</f>
        <v>0</v>
      </c>
      <c r="K267" s="195" t="s">
        <v>88</v>
      </c>
      <c r="L267" s="41"/>
      <c r="M267" s="115" t="s">
        <v>6</v>
      </c>
      <c r="N267" s="194" t="s">
        <v>26</v>
      </c>
      <c r="P267" s="193">
        <f>O267*H267</f>
        <v>0</v>
      </c>
      <c r="Q267" s="193">
        <v>0</v>
      </c>
      <c r="R267" s="193">
        <f>Q267*H267</f>
        <v>0</v>
      </c>
      <c r="S267" s="193">
        <v>0</v>
      </c>
      <c r="T267" s="192">
        <f>S267*H267</f>
        <v>0</v>
      </c>
      <c r="AR267" s="119" t="s">
        <v>46</v>
      </c>
      <c r="AT267" s="119" t="s">
        <v>84</v>
      </c>
      <c r="AU267" s="119" t="s">
        <v>42</v>
      </c>
      <c r="AY267" s="186" t="s">
        <v>82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86" t="s">
        <v>40</v>
      </c>
      <c r="BK267" s="191">
        <f>ROUND(I267*H267,2)</f>
        <v>0</v>
      </c>
      <c r="BL267" s="186" t="s">
        <v>46</v>
      </c>
      <c r="BM267" s="119" t="s">
        <v>899</v>
      </c>
    </row>
    <row r="268" spans="2:65" s="2" customFormat="1" x14ac:dyDescent="0.2">
      <c r="B268" s="41"/>
      <c r="D268" s="190" t="s">
        <v>90</v>
      </c>
      <c r="F268" s="122" t="s">
        <v>325</v>
      </c>
      <c r="I268" s="258"/>
      <c r="L268" s="41"/>
      <c r="M268" s="202"/>
      <c r="T268" s="201"/>
      <c r="AT268" s="186" t="s">
        <v>90</v>
      </c>
      <c r="AU268" s="186" t="s">
        <v>42</v>
      </c>
    </row>
    <row r="269" spans="2:65" s="2" customFormat="1" ht="44.25" customHeight="1" x14ac:dyDescent="0.2">
      <c r="B269" s="41"/>
      <c r="C269" s="200" t="s">
        <v>395</v>
      </c>
      <c r="D269" s="200" t="s">
        <v>84</v>
      </c>
      <c r="E269" s="199" t="s">
        <v>329</v>
      </c>
      <c r="F269" s="195" t="s">
        <v>330</v>
      </c>
      <c r="G269" s="198" t="s">
        <v>318</v>
      </c>
      <c r="H269" s="197">
        <v>153.64500000000001</v>
      </c>
      <c r="I269" s="113"/>
      <c r="J269" s="196">
        <f>ROUND(I269*H269,2)</f>
        <v>0</v>
      </c>
      <c r="K269" s="195" t="s">
        <v>88</v>
      </c>
      <c r="L269" s="41"/>
      <c r="M269" s="115" t="s">
        <v>6</v>
      </c>
      <c r="N269" s="194" t="s">
        <v>26</v>
      </c>
      <c r="P269" s="193">
        <f>O269*H269</f>
        <v>0</v>
      </c>
      <c r="Q269" s="193">
        <v>0</v>
      </c>
      <c r="R269" s="193">
        <f>Q269*H269</f>
        <v>0</v>
      </c>
      <c r="S269" s="193">
        <v>0</v>
      </c>
      <c r="T269" s="192">
        <f>S269*H269</f>
        <v>0</v>
      </c>
      <c r="AR269" s="119" t="s">
        <v>46</v>
      </c>
      <c r="AT269" s="119" t="s">
        <v>84</v>
      </c>
      <c r="AU269" s="119" t="s">
        <v>42</v>
      </c>
      <c r="AY269" s="186" t="s">
        <v>82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186" t="s">
        <v>40</v>
      </c>
      <c r="BK269" s="191">
        <f>ROUND(I269*H269,2)</f>
        <v>0</v>
      </c>
      <c r="BL269" s="186" t="s">
        <v>46</v>
      </c>
      <c r="BM269" s="119" t="s">
        <v>898</v>
      </c>
    </row>
    <row r="270" spans="2:65" s="2" customFormat="1" x14ac:dyDescent="0.2">
      <c r="B270" s="41"/>
      <c r="D270" s="190" t="s">
        <v>90</v>
      </c>
      <c r="F270" s="122" t="s">
        <v>332</v>
      </c>
      <c r="I270" s="258"/>
      <c r="L270" s="41"/>
      <c r="M270" s="202"/>
      <c r="T270" s="201"/>
      <c r="AT270" s="186" t="s">
        <v>90</v>
      </c>
      <c r="AU270" s="186" t="s">
        <v>42</v>
      </c>
    </row>
    <row r="271" spans="2:65" s="8" customFormat="1" x14ac:dyDescent="0.2">
      <c r="B271" s="133"/>
      <c r="D271" s="214" t="s">
        <v>92</v>
      </c>
      <c r="F271" s="213" t="s">
        <v>897</v>
      </c>
      <c r="H271" s="212">
        <v>153.64500000000001</v>
      </c>
      <c r="I271" s="132"/>
      <c r="L271" s="133"/>
      <c r="M271" s="211"/>
      <c r="T271" s="210"/>
      <c r="AT271" s="137" t="s">
        <v>92</v>
      </c>
      <c r="AU271" s="137" t="s">
        <v>42</v>
      </c>
      <c r="AV271" s="8" t="s">
        <v>42</v>
      </c>
      <c r="AW271" s="8" t="s">
        <v>0</v>
      </c>
      <c r="AX271" s="8" t="s">
        <v>40</v>
      </c>
      <c r="AY271" s="137" t="s">
        <v>82</v>
      </c>
    </row>
    <row r="272" spans="2:65" s="2" customFormat="1" ht="44.25" customHeight="1" x14ac:dyDescent="0.2">
      <c r="B272" s="41"/>
      <c r="C272" s="200" t="s">
        <v>402</v>
      </c>
      <c r="D272" s="200" t="s">
        <v>84</v>
      </c>
      <c r="E272" s="199" t="s">
        <v>335</v>
      </c>
      <c r="F272" s="195" t="s">
        <v>336</v>
      </c>
      <c r="G272" s="198" t="s">
        <v>318</v>
      </c>
      <c r="H272" s="197">
        <v>10.243</v>
      </c>
      <c r="I272" s="113"/>
      <c r="J272" s="196">
        <f>ROUND(I272*H272,2)</f>
        <v>0</v>
      </c>
      <c r="K272" s="195" t="s">
        <v>88</v>
      </c>
      <c r="L272" s="41"/>
      <c r="M272" s="115" t="s">
        <v>6</v>
      </c>
      <c r="N272" s="194" t="s">
        <v>26</v>
      </c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2">
        <f>S272*H272</f>
        <v>0</v>
      </c>
      <c r="AR272" s="119" t="s">
        <v>46</v>
      </c>
      <c r="AT272" s="119" t="s">
        <v>84</v>
      </c>
      <c r="AU272" s="119" t="s">
        <v>42</v>
      </c>
      <c r="AY272" s="186" t="s">
        <v>82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86" t="s">
        <v>40</v>
      </c>
      <c r="BK272" s="191">
        <f>ROUND(I272*H272,2)</f>
        <v>0</v>
      </c>
      <c r="BL272" s="186" t="s">
        <v>46</v>
      </c>
      <c r="BM272" s="119" t="s">
        <v>896</v>
      </c>
    </row>
    <row r="273" spans="2:65" s="2" customFormat="1" x14ac:dyDescent="0.2">
      <c r="B273" s="41"/>
      <c r="D273" s="190" t="s">
        <v>90</v>
      </c>
      <c r="F273" s="122" t="s">
        <v>338</v>
      </c>
      <c r="I273" s="258"/>
      <c r="L273" s="41"/>
      <c r="M273" s="202"/>
      <c r="T273" s="201"/>
      <c r="AT273" s="186" t="s">
        <v>90</v>
      </c>
      <c r="AU273" s="186" t="s">
        <v>42</v>
      </c>
    </row>
    <row r="274" spans="2:65" s="2" customFormat="1" ht="19.5" x14ac:dyDescent="0.2">
      <c r="B274" s="41"/>
      <c r="D274" s="214" t="s">
        <v>313</v>
      </c>
      <c r="F274" s="217" t="s">
        <v>339</v>
      </c>
      <c r="I274" s="258"/>
      <c r="L274" s="41"/>
      <c r="M274" s="202"/>
      <c r="T274" s="201"/>
      <c r="AT274" s="186" t="s">
        <v>313</v>
      </c>
      <c r="AU274" s="186" t="s">
        <v>42</v>
      </c>
    </row>
    <row r="275" spans="2:65" s="203" customFormat="1" ht="22.9" customHeight="1" x14ac:dyDescent="0.2">
      <c r="B275" s="207"/>
      <c r="D275" s="103" t="s">
        <v>38</v>
      </c>
      <c r="E275" s="209" t="s">
        <v>351</v>
      </c>
      <c r="F275" s="209" t="s">
        <v>352</v>
      </c>
      <c r="I275" s="259"/>
      <c r="J275" s="208">
        <f>BK275</f>
        <v>0</v>
      </c>
      <c r="L275" s="207"/>
      <c r="M275" s="206"/>
      <c r="P275" s="205">
        <f>SUM(P276:P277)</f>
        <v>0</v>
      </c>
      <c r="R275" s="205">
        <f>SUM(R276:R277)</f>
        <v>0</v>
      </c>
      <c r="T275" s="204">
        <f>SUM(T276:T277)</f>
        <v>0</v>
      </c>
      <c r="AR275" s="103" t="s">
        <v>40</v>
      </c>
      <c r="AT275" s="104" t="s">
        <v>38</v>
      </c>
      <c r="AU275" s="104" t="s">
        <v>40</v>
      </c>
      <c r="AY275" s="103" t="s">
        <v>82</v>
      </c>
      <c r="BK275" s="105">
        <f>SUM(BK276:BK277)</f>
        <v>0</v>
      </c>
    </row>
    <row r="276" spans="2:65" s="2" customFormat="1" ht="55.5" customHeight="1" x14ac:dyDescent="0.2">
      <c r="B276" s="41"/>
      <c r="C276" s="200" t="s">
        <v>408</v>
      </c>
      <c r="D276" s="200" t="s">
        <v>84</v>
      </c>
      <c r="E276" s="199" t="s">
        <v>354</v>
      </c>
      <c r="F276" s="195" t="s">
        <v>355</v>
      </c>
      <c r="G276" s="198" t="s">
        <v>318</v>
      </c>
      <c r="H276" s="197">
        <v>28.623000000000001</v>
      </c>
      <c r="I276" s="113"/>
      <c r="J276" s="196">
        <f>ROUND(I276*H276,2)</f>
        <v>0</v>
      </c>
      <c r="K276" s="195" t="s">
        <v>88</v>
      </c>
      <c r="L276" s="41"/>
      <c r="M276" s="115" t="s">
        <v>6</v>
      </c>
      <c r="N276" s="194" t="s">
        <v>26</v>
      </c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2">
        <f>S276*H276</f>
        <v>0</v>
      </c>
      <c r="AR276" s="119" t="s">
        <v>46</v>
      </c>
      <c r="AT276" s="119" t="s">
        <v>84</v>
      </c>
      <c r="AU276" s="119" t="s">
        <v>42</v>
      </c>
      <c r="AY276" s="186" t="s">
        <v>82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186" t="s">
        <v>40</v>
      </c>
      <c r="BK276" s="191">
        <f>ROUND(I276*H276,2)</f>
        <v>0</v>
      </c>
      <c r="BL276" s="186" t="s">
        <v>46</v>
      </c>
      <c r="BM276" s="119" t="s">
        <v>895</v>
      </c>
    </row>
    <row r="277" spans="2:65" s="2" customFormat="1" x14ac:dyDescent="0.2">
      <c r="B277" s="41"/>
      <c r="D277" s="190" t="s">
        <v>90</v>
      </c>
      <c r="F277" s="122" t="s">
        <v>357</v>
      </c>
      <c r="I277" s="258"/>
      <c r="L277" s="41"/>
      <c r="M277" s="202"/>
      <c r="T277" s="201"/>
      <c r="AT277" s="186" t="s">
        <v>90</v>
      </c>
      <c r="AU277" s="186" t="s">
        <v>42</v>
      </c>
    </row>
    <row r="278" spans="2:65" s="203" customFormat="1" ht="25.9" customHeight="1" x14ac:dyDescent="0.2">
      <c r="B278" s="207"/>
      <c r="D278" s="103" t="s">
        <v>38</v>
      </c>
      <c r="E278" s="216" t="s">
        <v>358</v>
      </c>
      <c r="F278" s="216" t="s">
        <v>359</v>
      </c>
      <c r="I278" s="259"/>
      <c r="J278" s="215">
        <f>BK278</f>
        <v>0</v>
      </c>
      <c r="L278" s="207"/>
      <c r="M278" s="206"/>
      <c r="P278" s="205">
        <f>P279+P284+P288</f>
        <v>0</v>
      </c>
      <c r="R278" s="205">
        <f>R279+R284+R288</f>
        <v>5.0000000000000001E-3</v>
      </c>
      <c r="T278" s="204">
        <f>T279+T284+T288</f>
        <v>0</v>
      </c>
      <c r="AR278" s="103" t="s">
        <v>42</v>
      </c>
      <c r="AT278" s="104" t="s">
        <v>38</v>
      </c>
      <c r="AU278" s="104" t="s">
        <v>39</v>
      </c>
      <c r="AY278" s="103" t="s">
        <v>82</v>
      </c>
      <c r="BK278" s="105">
        <f>BK279+BK284+BK288</f>
        <v>0</v>
      </c>
    </row>
    <row r="279" spans="2:65" s="203" customFormat="1" ht="22.9" customHeight="1" x14ac:dyDescent="0.2">
      <c r="B279" s="207"/>
      <c r="D279" s="103" t="s">
        <v>38</v>
      </c>
      <c r="E279" s="209" t="s">
        <v>894</v>
      </c>
      <c r="F279" s="209" t="s">
        <v>893</v>
      </c>
      <c r="I279" s="259"/>
      <c r="J279" s="208">
        <f>BK279</f>
        <v>0</v>
      </c>
      <c r="L279" s="207"/>
      <c r="M279" s="206"/>
      <c r="P279" s="205">
        <f>SUM(P280:P283)</f>
        <v>0</v>
      </c>
      <c r="R279" s="205">
        <f>SUM(R280:R283)</f>
        <v>0</v>
      </c>
      <c r="T279" s="204">
        <f>SUM(T280:T283)</f>
        <v>0</v>
      </c>
      <c r="AR279" s="103" t="s">
        <v>42</v>
      </c>
      <c r="AT279" s="104" t="s">
        <v>38</v>
      </c>
      <c r="AU279" s="104" t="s">
        <v>40</v>
      </c>
      <c r="AY279" s="103" t="s">
        <v>82</v>
      </c>
      <c r="BK279" s="105">
        <f>SUM(BK280:BK283)</f>
        <v>0</v>
      </c>
    </row>
    <row r="280" spans="2:65" s="2" customFormat="1" ht="24.2" customHeight="1" x14ac:dyDescent="0.2">
      <c r="B280" s="41"/>
      <c r="C280" s="200" t="s">
        <v>412</v>
      </c>
      <c r="D280" s="200" t="s">
        <v>84</v>
      </c>
      <c r="E280" s="199" t="s">
        <v>892</v>
      </c>
      <c r="F280" s="195" t="s">
        <v>891</v>
      </c>
      <c r="G280" s="198" t="s">
        <v>97</v>
      </c>
      <c r="H280" s="197">
        <v>18.812999999999999</v>
      </c>
      <c r="I280" s="113"/>
      <c r="J280" s="196">
        <f>ROUND(I280*H280,2)</f>
        <v>0</v>
      </c>
      <c r="K280" s="195" t="s">
        <v>6</v>
      </c>
      <c r="L280" s="41"/>
      <c r="M280" s="115" t="s">
        <v>6</v>
      </c>
      <c r="N280" s="194" t="s">
        <v>26</v>
      </c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2">
        <f>S280*H280</f>
        <v>0</v>
      </c>
      <c r="AR280" s="119" t="s">
        <v>181</v>
      </c>
      <c r="AT280" s="119" t="s">
        <v>84</v>
      </c>
      <c r="AU280" s="119" t="s">
        <v>42</v>
      </c>
      <c r="AY280" s="186" t="s">
        <v>82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186" t="s">
        <v>40</v>
      </c>
      <c r="BK280" s="191">
        <f>ROUND(I280*H280,2)</f>
        <v>0</v>
      </c>
      <c r="BL280" s="186" t="s">
        <v>181</v>
      </c>
      <c r="BM280" s="119" t="s">
        <v>890</v>
      </c>
    </row>
    <row r="281" spans="2:65" s="8" customFormat="1" x14ac:dyDescent="0.2">
      <c r="B281" s="133"/>
      <c r="D281" s="214" t="s">
        <v>92</v>
      </c>
      <c r="E281" s="137" t="s">
        <v>6</v>
      </c>
      <c r="F281" s="213" t="s">
        <v>889</v>
      </c>
      <c r="H281" s="212">
        <v>18.812999999999999</v>
      </c>
      <c r="I281" s="132"/>
      <c r="L281" s="133"/>
      <c r="M281" s="211"/>
      <c r="T281" s="210"/>
      <c r="AT281" s="137" t="s">
        <v>92</v>
      </c>
      <c r="AU281" s="137" t="s">
        <v>42</v>
      </c>
      <c r="AV281" s="8" t="s">
        <v>42</v>
      </c>
      <c r="AW281" s="8" t="s">
        <v>18</v>
      </c>
      <c r="AX281" s="8" t="s">
        <v>40</v>
      </c>
      <c r="AY281" s="137" t="s">
        <v>82</v>
      </c>
    </row>
    <row r="282" spans="2:65" s="2" customFormat="1" ht="44.25" customHeight="1" x14ac:dyDescent="0.2">
      <c r="B282" s="41"/>
      <c r="C282" s="200" t="s">
        <v>418</v>
      </c>
      <c r="D282" s="200" t="s">
        <v>84</v>
      </c>
      <c r="E282" s="199" t="s">
        <v>888</v>
      </c>
      <c r="F282" s="195" t="s">
        <v>887</v>
      </c>
      <c r="G282" s="198" t="s">
        <v>377</v>
      </c>
      <c r="H282" s="170"/>
      <c r="I282" s="113"/>
      <c r="J282" s="196">
        <f>ROUND(I282*H282,2)</f>
        <v>0</v>
      </c>
      <c r="K282" s="195" t="s">
        <v>88</v>
      </c>
      <c r="L282" s="41"/>
      <c r="M282" s="115" t="s">
        <v>6</v>
      </c>
      <c r="N282" s="194" t="s">
        <v>26</v>
      </c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2">
        <f>S282*H282</f>
        <v>0</v>
      </c>
      <c r="AR282" s="119" t="s">
        <v>181</v>
      </c>
      <c r="AT282" s="119" t="s">
        <v>84</v>
      </c>
      <c r="AU282" s="119" t="s">
        <v>42</v>
      </c>
      <c r="AY282" s="186" t="s">
        <v>82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186" t="s">
        <v>40</v>
      </c>
      <c r="BK282" s="191">
        <f>ROUND(I282*H282,2)</f>
        <v>0</v>
      </c>
      <c r="BL282" s="186" t="s">
        <v>181</v>
      </c>
      <c r="BM282" s="119" t="s">
        <v>886</v>
      </c>
    </row>
    <row r="283" spans="2:65" s="2" customFormat="1" x14ac:dyDescent="0.2">
      <c r="B283" s="41"/>
      <c r="D283" s="190" t="s">
        <v>90</v>
      </c>
      <c r="F283" s="122" t="s">
        <v>885</v>
      </c>
      <c r="I283" s="258"/>
      <c r="L283" s="41"/>
      <c r="M283" s="202"/>
      <c r="T283" s="201"/>
      <c r="AT283" s="186" t="s">
        <v>90</v>
      </c>
      <c r="AU283" s="186" t="s">
        <v>42</v>
      </c>
    </row>
    <row r="284" spans="2:65" s="203" customFormat="1" ht="22.9" customHeight="1" x14ac:dyDescent="0.2">
      <c r="B284" s="207"/>
      <c r="D284" s="103" t="s">
        <v>38</v>
      </c>
      <c r="E284" s="209" t="s">
        <v>380</v>
      </c>
      <c r="F284" s="209" t="s">
        <v>381</v>
      </c>
      <c r="I284" s="259"/>
      <c r="J284" s="208">
        <f>BK284</f>
        <v>0</v>
      </c>
      <c r="L284" s="207"/>
      <c r="M284" s="206"/>
      <c r="P284" s="205">
        <f>SUM(P285:P287)</f>
        <v>0</v>
      </c>
      <c r="R284" s="205">
        <f>SUM(R285:R287)</f>
        <v>0</v>
      </c>
      <c r="T284" s="204">
        <f>SUM(T285:T287)</f>
        <v>0</v>
      </c>
      <c r="AR284" s="103" t="s">
        <v>42</v>
      </c>
      <c r="AT284" s="104" t="s">
        <v>38</v>
      </c>
      <c r="AU284" s="104" t="s">
        <v>40</v>
      </c>
      <c r="AY284" s="103" t="s">
        <v>82</v>
      </c>
      <c r="BK284" s="105">
        <f>SUM(BK285:BK287)</f>
        <v>0</v>
      </c>
    </row>
    <row r="285" spans="2:65" s="2" customFormat="1" ht="24.2" customHeight="1" x14ac:dyDescent="0.2">
      <c r="B285" s="41"/>
      <c r="C285" s="200" t="s">
        <v>423</v>
      </c>
      <c r="D285" s="200" t="s">
        <v>84</v>
      </c>
      <c r="E285" s="199" t="s">
        <v>380</v>
      </c>
      <c r="F285" s="195" t="s">
        <v>884</v>
      </c>
      <c r="G285" s="198" t="s">
        <v>6</v>
      </c>
      <c r="H285" s="197">
        <v>4</v>
      </c>
      <c r="I285" s="113"/>
      <c r="J285" s="196">
        <f>ROUND(I285*H285,2)</f>
        <v>0</v>
      </c>
      <c r="K285" s="195" t="s">
        <v>6</v>
      </c>
      <c r="L285" s="41"/>
      <c r="M285" s="115" t="s">
        <v>6</v>
      </c>
      <c r="N285" s="194" t="s">
        <v>26</v>
      </c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2">
        <f>S285*H285</f>
        <v>0</v>
      </c>
      <c r="AR285" s="119" t="s">
        <v>181</v>
      </c>
      <c r="AT285" s="119" t="s">
        <v>84</v>
      </c>
      <c r="AU285" s="119" t="s">
        <v>42</v>
      </c>
      <c r="AY285" s="186" t="s">
        <v>82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186" t="s">
        <v>40</v>
      </c>
      <c r="BK285" s="191">
        <f>ROUND(I285*H285,2)</f>
        <v>0</v>
      </c>
      <c r="BL285" s="186" t="s">
        <v>181</v>
      </c>
      <c r="BM285" s="119" t="s">
        <v>883</v>
      </c>
    </row>
    <row r="286" spans="2:65" s="2" customFormat="1" ht="44.25" customHeight="1" x14ac:dyDescent="0.2">
      <c r="B286" s="41"/>
      <c r="C286" s="200" t="s">
        <v>428</v>
      </c>
      <c r="D286" s="200" t="s">
        <v>84</v>
      </c>
      <c r="E286" s="199" t="s">
        <v>882</v>
      </c>
      <c r="F286" s="195" t="s">
        <v>881</v>
      </c>
      <c r="G286" s="198" t="s">
        <v>377</v>
      </c>
      <c r="H286" s="170"/>
      <c r="I286" s="113"/>
      <c r="J286" s="196">
        <f>ROUND(I286*H286,2)</f>
        <v>0</v>
      </c>
      <c r="K286" s="195" t="s">
        <v>88</v>
      </c>
      <c r="L286" s="41"/>
      <c r="M286" s="115" t="s">
        <v>6</v>
      </c>
      <c r="N286" s="194" t="s">
        <v>26</v>
      </c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2">
        <f>S286*H286</f>
        <v>0</v>
      </c>
      <c r="AR286" s="119" t="s">
        <v>181</v>
      </c>
      <c r="AT286" s="119" t="s">
        <v>84</v>
      </c>
      <c r="AU286" s="119" t="s">
        <v>42</v>
      </c>
      <c r="AY286" s="186" t="s">
        <v>82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6" t="s">
        <v>40</v>
      </c>
      <c r="BK286" s="191">
        <f>ROUND(I286*H286,2)</f>
        <v>0</v>
      </c>
      <c r="BL286" s="186" t="s">
        <v>181</v>
      </c>
      <c r="BM286" s="119" t="s">
        <v>880</v>
      </c>
    </row>
    <row r="287" spans="2:65" s="2" customFormat="1" x14ac:dyDescent="0.2">
      <c r="B287" s="41"/>
      <c r="D287" s="190" t="s">
        <v>90</v>
      </c>
      <c r="F287" s="122" t="s">
        <v>879</v>
      </c>
      <c r="I287" s="258"/>
      <c r="L287" s="41"/>
      <c r="M287" s="202"/>
      <c r="T287" s="201"/>
      <c r="AT287" s="186" t="s">
        <v>90</v>
      </c>
      <c r="AU287" s="186" t="s">
        <v>42</v>
      </c>
    </row>
    <row r="288" spans="2:65" s="203" customFormat="1" ht="22.9" customHeight="1" x14ac:dyDescent="0.2">
      <c r="B288" s="207"/>
      <c r="D288" s="103" t="s">
        <v>38</v>
      </c>
      <c r="E288" s="209" t="s">
        <v>492</v>
      </c>
      <c r="F288" s="209" t="s">
        <v>493</v>
      </c>
      <c r="I288" s="259"/>
      <c r="J288" s="208">
        <f>BK288</f>
        <v>0</v>
      </c>
      <c r="L288" s="207"/>
      <c r="M288" s="206"/>
      <c r="P288" s="205">
        <f>SUM(P289:P293)</f>
        <v>0</v>
      </c>
      <c r="R288" s="205">
        <f>SUM(R289:R293)</f>
        <v>5.0000000000000001E-3</v>
      </c>
      <c r="T288" s="204">
        <f>SUM(T289:T293)</f>
        <v>0</v>
      </c>
      <c r="AR288" s="103" t="s">
        <v>42</v>
      </c>
      <c r="AT288" s="104" t="s">
        <v>38</v>
      </c>
      <c r="AU288" s="104" t="s">
        <v>40</v>
      </c>
      <c r="AY288" s="103" t="s">
        <v>82</v>
      </c>
      <c r="BK288" s="105">
        <f>SUM(BK289:BK293)</f>
        <v>0</v>
      </c>
    </row>
    <row r="289" spans="2:65" s="2" customFormat="1" ht="24.2" customHeight="1" x14ac:dyDescent="0.2">
      <c r="B289" s="41"/>
      <c r="C289" s="200" t="s">
        <v>433</v>
      </c>
      <c r="D289" s="200" t="s">
        <v>84</v>
      </c>
      <c r="E289" s="199" t="s">
        <v>495</v>
      </c>
      <c r="F289" s="195" t="s">
        <v>496</v>
      </c>
      <c r="G289" s="198" t="s">
        <v>97</v>
      </c>
      <c r="H289" s="197">
        <v>10</v>
      </c>
      <c r="I289" s="113"/>
      <c r="J289" s="196">
        <f>ROUND(I289*H289,2)</f>
        <v>0</v>
      </c>
      <c r="K289" s="195" t="s">
        <v>6</v>
      </c>
      <c r="L289" s="41"/>
      <c r="M289" s="115" t="s">
        <v>6</v>
      </c>
      <c r="N289" s="194" t="s">
        <v>26</v>
      </c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2">
        <f>S289*H289</f>
        <v>0</v>
      </c>
      <c r="AR289" s="119" t="s">
        <v>46</v>
      </c>
      <c r="AT289" s="119" t="s">
        <v>84</v>
      </c>
      <c r="AU289" s="119" t="s">
        <v>42</v>
      </c>
      <c r="AY289" s="186" t="s">
        <v>82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186" t="s">
        <v>40</v>
      </c>
      <c r="BK289" s="191">
        <f>ROUND(I289*H289,2)</f>
        <v>0</v>
      </c>
      <c r="BL289" s="186" t="s">
        <v>46</v>
      </c>
      <c r="BM289" s="119" t="s">
        <v>878</v>
      </c>
    </row>
    <row r="290" spans="2:65" s="2" customFormat="1" ht="24.2" customHeight="1" x14ac:dyDescent="0.2">
      <c r="B290" s="41"/>
      <c r="C290" s="200" t="s">
        <v>439</v>
      </c>
      <c r="D290" s="200" t="s">
        <v>84</v>
      </c>
      <c r="E290" s="199" t="s">
        <v>499</v>
      </c>
      <c r="F290" s="195" t="s">
        <v>500</v>
      </c>
      <c r="G290" s="198" t="s">
        <v>97</v>
      </c>
      <c r="H290" s="197">
        <v>10</v>
      </c>
      <c r="I290" s="113"/>
      <c r="J290" s="196">
        <f>ROUND(I290*H290,2)</f>
        <v>0</v>
      </c>
      <c r="K290" s="195" t="s">
        <v>88</v>
      </c>
      <c r="L290" s="41"/>
      <c r="M290" s="115" t="s">
        <v>6</v>
      </c>
      <c r="N290" s="194" t="s">
        <v>26</v>
      </c>
      <c r="P290" s="193">
        <f>O290*H290</f>
        <v>0</v>
      </c>
      <c r="Q290" s="193">
        <v>2.1000000000000001E-4</v>
      </c>
      <c r="R290" s="193">
        <f>Q290*H290</f>
        <v>2.1000000000000003E-3</v>
      </c>
      <c r="S290" s="193">
        <v>0</v>
      </c>
      <c r="T290" s="192">
        <f>S290*H290</f>
        <v>0</v>
      </c>
      <c r="AR290" s="119" t="s">
        <v>46</v>
      </c>
      <c r="AT290" s="119" t="s">
        <v>84</v>
      </c>
      <c r="AU290" s="119" t="s">
        <v>42</v>
      </c>
      <c r="AY290" s="186" t="s">
        <v>82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6" t="s">
        <v>40</v>
      </c>
      <c r="BK290" s="191">
        <f>ROUND(I290*H290,2)</f>
        <v>0</v>
      </c>
      <c r="BL290" s="186" t="s">
        <v>46</v>
      </c>
      <c r="BM290" s="119" t="s">
        <v>877</v>
      </c>
    </row>
    <row r="291" spans="2:65" s="2" customFormat="1" x14ac:dyDescent="0.2">
      <c r="B291" s="41"/>
      <c r="D291" s="190" t="s">
        <v>90</v>
      </c>
      <c r="F291" s="122" t="s">
        <v>502</v>
      </c>
      <c r="I291" s="258"/>
      <c r="L291" s="41"/>
      <c r="M291" s="202"/>
      <c r="T291" s="201"/>
      <c r="AT291" s="186" t="s">
        <v>90</v>
      </c>
      <c r="AU291" s="186" t="s">
        <v>42</v>
      </c>
    </row>
    <row r="292" spans="2:65" s="2" customFormat="1" ht="37.9" customHeight="1" x14ac:dyDescent="0.2">
      <c r="B292" s="41"/>
      <c r="C292" s="200" t="s">
        <v>447</v>
      </c>
      <c r="D292" s="200" t="s">
        <v>84</v>
      </c>
      <c r="E292" s="199" t="s">
        <v>504</v>
      </c>
      <c r="F292" s="195" t="s">
        <v>505</v>
      </c>
      <c r="G292" s="198" t="s">
        <v>97</v>
      </c>
      <c r="H292" s="197">
        <v>10</v>
      </c>
      <c r="I292" s="113"/>
      <c r="J292" s="196">
        <f>ROUND(I292*H292,2)</f>
        <v>0</v>
      </c>
      <c r="K292" s="195" t="s">
        <v>88</v>
      </c>
      <c r="L292" s="41"/>
      <c r="M292" s="115" t="s">
        <v>6</v>
      </c>
      <c r="N292" s="194" t="s">
        <v>26</v>
      </c>
      <c r="P292" s="193">
        <f>O292*H292</f>
        <v>0</v>
      </c>
      <c r="Q292" s="193">
        <v>2.9E-4</v>
      </c>
      <c r="R292" s="193">
        <f>Q292*H292</f>
        <v>2.8999999999999998E-3</v>
      </c>
      <c r="S292" s="193">
        <v>0</v>
      </c>
      <c r="T292" s="192">
        <f>S292*H292</f>
        <v>0</v>
      </c>
      <c r="AR292" s="119" t="s">
        <v>46</v>
      </c>
      <c r="AT292" s="119" t="s">
        <v>84</v>
      </c>
      <c r="AU292" s="119" t="s">
        <v>42</v>
      </c>
      <c r="AY292" s="186" t="s">
        <v>82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186" t="s">
        <v>40</v>
      </c>
      <c r="BK292" s="191">
        <f>ROUND(I292*H292,2)</f>
        <v>0</v>
      </c>
      <c r="BL292" s="186" t="s">
        <v>46</v>
      </c>
      <c r="BM292" s="119" t="s">
        <v>876</v>
      </c>
    </row>
    <row r="293" spans="2:65" s="2" customFormat="1" x14ac:dyDescent="0.2">
      <c r="B293" s="41"/>
      <c r="D293" s="190" t="s">
        <v>90</v>
      </c>
      <c r="F293" s="122" t="s">
        <v>507</v>
      </c>
      <c r="I293" s="258"/>
      <c r="L293" s="41"/>
      <c r="M293" s="189"/>
      <c r="N293" s="188"/>
      <c r="O293" s="188"/>
      <c r="P293" s="188"/>
      <c r="Q293" s="188"/>
      <c r="R293" s="188"/>
      <c r="S293" s="188"/>
      <c r="T293" s="187"/>
      <c r="AT293" s="186" t="s">
        <v>90</v>
      </c>
      <c r="AU293" s="186" t="s">
        <v>42</v>
      </c>
    </row>
    <row r="294" spans="2:65" s="2" customFormat="1" ht="6.95" customHeight="1" x14ac:dyDescent="0.2">
      <c r="B294" s="185"/>
      <c r="C294" s="184"/>
      <c r="D294" s="184"/>
      <c r="E294" s="184"/>
      <c r="F294" s="184"/>
      <c r="G294" s="184"/>
      <c r="H294" s="184"/>
      <c r="I294" s="184"/>
      <c r="J294" s="184"/>
      <c r="K294" s="184"/>
      <c r="L294" s="41"/>
    </row>
  </sheetData>
  <sheetProtection algorithmName="SHA-512" hashValue="WpH2IwxuZQhhWdBrvnC4Tx7CGk9nEs5Zq8iOQ0ptrOQUIO+HHWskHxS7Qvnb9nKjTVKtsY21CHlobjjxCbTBlA==" saltValue="r9py9dEn9BKl0IfMmxMSqVj8Qp2ea7aj5pPHRj2bsaqBv2ksbGKjv6Kj9KqV1ZoZ810Nj4Hifl94p1nv0zY23g==" spinCount="100000" sheet="1" objects="1" scenarios="1" formatColumns="0" formatRows="0" autoFilter="0"/>
  <autoFilter ref="C92:K293" xr:uid="{00000000-0009-0000-0000-000001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xr:uid="{99E9E70D-2931-4C4D-969B-A2424144E3DB}"/>
    <hyperlink ref="F101" r:id="rId2" xr:uid="{05041E1E-CBE9-4722-B00E-2665A7DB65D2}"/>
    <hyperlink ref="F105" r:id="rId3" xr:uid="{8AE107C3-0596-4F52-B637-977908D4EBFA}"/>
    <hyperlink ref="F107" r:id="rId4" xr:uid="{14F97670-FAC0-45F3-8AD8-F7057CF7312D}"/>
    <hyperlink ref="F110" r:id="rId5" xr:uid="{BB9C1718-9588-476A-9251-33E4B91531B7}"/>
    <hyperlink ref="F113" r:id="rId6" xr:uid="{09C5F18B-6664-41DF-8B49-504DBA584303}"/>
    <hyperlink ref="F127" r:id="rId7" xr:uid="{5AFB3695-B4B0-44B6-9CD3-93111559DAA1}"/>
    <hyperlink ref="F133" r:id="rId8" xr:uid="{8428C383-224F-4FD3-8B22-FF635845C49E}"/>
    <hyperlink ref="F138" r:id="rId9" xr:uid="{08E3CA9D-6E7C-405A-A862-5E12E613C97E}"/>
    <hyperlink ref="F158" r:id="rId10" xr:uid="{8170AA94-C9CD-488D-A16F-EBB09A314F2C}"/>
    <hyperlink ref="F162" r:id="rId11" xr:uid="{04B1897F-01ED-4F82-97EE-56FC7FFC9CAC}"/>
    <hyperlink ref="F166" r:id="rId12" xr:uid="{13BFDE8B-04B8-4C82-8FD0-5DE258C354B6}"/>
    <hyperlink ref="F171" r:id="rId13" xr:uid="{DFA04764-5F11-496D-AAC1-682520BBB6EB}"/>
    <hyperlink ref="F174" r:id="rId14" xr:uid="{64C7CF4F-4EC9-406B-8D7E-B35B3F839D3A}"/>
    <hyperlink ref="F178" r:id="rId15" xr:uid="{8C55BC0F-D3AA-46E1-8F1D-C316761A6C43}"/>
    <hyperlink ref="F183" r:id="rId16" xr:uid="{DD0CEB82-09F3-4C3C-A183-E4EE85C12826}"/>
    <hyperlink ref="F190" r:id="rId17" xr:uid="{0A4EE75D-CBB0-474D-B846-BDDFAF665377}"/>
    <hyperlink ref="F192" r:id="rId18" xr:uid="{F755C08B-517A-4150-9230-390C28E31639}"/>
    <hyperlink ref="F194" r:id="rId19" xr:uid="{9064E789-8549-4E16-853C-A253D971175E}"/>
    <hyperlink ref="F201" r:id="rId20" xr:uid="{7054DE00-3E20-4038-8E73-C2E0E2D3B73B}"/>
    <hyperlink ref="F206" r:id="rId21" xr:uid="{C1F4452F-0904-4C27-8469-225481450860}"/>
    <hyperlink ref="F209" r:id="rId22" xr:uid="{5B614443-21C2-4F58-8BB5-EFAF35598A46}"/>
    <hyperlink ref="F212" r:id="rId23" xr:uid="{960FC528-C873-416E-B1BA-227FBDAE7879}"/>
    <hyperlink ref="F217" r:id="rId24" xr:uid="{85EB02E7-417A-44CA-9D85-E65576CA84FC}"/>
    <hyperlink ref="F219" r:id="rId25" xr:uid="{FA6F4A07-44E7-4480-8894-7262F523AB52}"/>
    <hyperlink ref="F221" r:id="rId26" xr:uid="{016343FD-0B3F-4581-9E5B-0C1CA30FE667}"/>
    <hyperlink ref="F225" r:id="rId27" xr:uid="{8B722BE8-5555-4E17-ACBC-209E8F86F911}"/>
    <hyperlink ref="F229" r:id="rId28" xr:uid="{1A18C396-C1C2-4063-B15B-CEBAD6BD5134}"/>
    <hyperlink ref="F233" r:id="rId29" xr:uid="{CD19A20E-66AF-4AA9-8609-245E4FB19A69}"/>
    <hyperlink ref="F239" r:id="rId30" xr:uid="{A560937A-398E-4B10-AAE0-636D8DF78B75}"/>
    <hyperlink ref="F245" r:id="rId31" xr:uid="{22E54AB6-E0D3-4D3D-A88B-139152FF30A3}"/>
    <hyperlink ref="F248" r:id="rId32" xr:uid="{BD6B67EC-1F5E-4087-850C-A343D903246E}"/>
    <hyperlink ref="F255" r:id="rId33" xr:uid="{D2C5341C-343E-4EDD-B930-B15CD39D6B00}"/>
    <hyperlink ref="F259" r:id="rId34" xr:uid="{5A537D6E-E840-451A-8C1B-33F57A970156}"/>
    <hyperlink ref="F266" r:id="rId35" xr:uid="{D7335840-177F-4B28-9309-F6D89789E1EE}"/>
    <hyperlink ref="F268" r:id="rId36" xr:uid="{395E2077-0AB0-4F4C-825B-AF101BF93FD8}"/>
    <hyperlink ref="F270" r:id="rId37" xr:uid="{00493875-6A94-4FB9-8508-C450800A3E85}"/>
    <hyperlink ref="F273" r:id="rId38" xr:uid="{512963AB-FDE0-439E-9419-A7E1CEF422DD}"/>
    <hyperlink ref="F277" r:id="rId39" xr:uid="{32A600CD-889E-4E31-859F-62E48035E344}"/>
    <hyperlink ref="F283" r:id="rId40" xr:uid="{C9B788F5-CA1E-429E-9F36-5EFE4E06699E}"/>
    <hyperlink ref="F287" r:id="rId41" xr:uid="{38A1C476-3022-4719-B9C7-A3FBA850CC61}"/>
    <hyperlink ref="F291" r:id="rId42" xr:uid="{17FC39C0-140B-4073-947E-97C953A0165F}"/>
    <hyperlink ref="F293" r:id="rId43" xr:uid="{601CBE03-8D15-44E9-9A90-25F3DAF368BB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359D-13B8-46D9-BFCF-37257DD3C690}">
  <sheetPr>
    <pageSetUpPr fitToPage="1"/>
  </sheetPr>
  <dimension ref="B2:BM139"/>
  <sheetViews>
    <sheetView showGridLines="0" tabSelected="1" topLeftCell="A104" workbookViewId="0">
      <selection activeCell="G92" sqref="G92"/>
    </sheetView>
  </sheetViews>
  <sheetFormatPr defaultRowHeight="11.25" x14ac:dyDescent="0.2"/>
  <cols>
    <col min="1" max="1" width="8.33203125" style="260" customWidth="1"/>
    <col min="2" max="2" width="1.1640625" style="260" customWidth="1"/>
    <col min="3" max="3" width="4.1640625" style="260" customWidth="1"/>
    <col min="4" max="4" width="4.33203125" style="260" customWidth="1"/>
    <col min="5" max="5" width="17.1640625" style="260" customWidth="1"/>
    <col min="6" max="6" width="50.83203125" style="260" customWidth="1"/>
    <col min="7" max="7" width="7.5" style="260" customWidth="1"/>
    <col min="8" max="8" width="14" style="260" customWidth="1"/>
    <col min="9" max="9" width="15.83203125" style="260" customWidth="1"/>
    <col min="10" max="11" width="22.33203125" style="260" customWidth="1"/>
    <col min="12" max="12" width="9.33203125" style="260" customWidth="1"/>
    <col min="13" max="13" width="10.83203125" style="260" hidden="1" customWidth="1"/>
    <col min="14" max="14" width="9.33203125" style="260"/>
    <col min="15" max="20" width="14.1640625" style="260" hidden="1" customWidth="1"/>
    <col min="21" max="21" width="16.33203125" style="260" hidden="1" customWidth="1"/>
    <col min="22" max="22" width="12.33203125" style="260" customWidth="1"/>
    <col min="23" max="23" width="16.33203125" style="260" customWidth="1"/>
    <col min="24" max="24" width="12.33203125" style="260" customWidth="1"/>
    <col min="25" max="25" width="15" style="260" customWidth="1"/>
    <col min="26" max="26" width="11" style="260" customWidth="1"/>
    <col min="27" max="27" width="15" style="260" customWidth="1"/>
    <col min="28" max="28" width="16.33203125" style="260" customWidth="1"/>
    <col min="29" max="29" width="11" style="260" customWidth="1"/>
    <col min="30" max="30" width="15" style="260" customWidth="1"/>
    <col min="31" max="31" width="16.33203125" style="260" customWidth="1"/>
    <col min="32" max="16384" width="9.33203125" style="260"/>
  </cols>
  <sheetData>
    <row r="2" spans="2:46" ht="36.950000000000003" customHeight="1" x14ac:dyDescent="0.2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6" t="s">
        <v>1124</v>
      </c>
    </row>
    <row r="3" spans="2:46" ht="6.95" hidden="1" customHeight="1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12"/>
      <c r="AT3" s="186" t="s">
        <v>42</v>
      </c>
    </row>
    <row r="4" spans="2:46" ht="24.95" hidden="1" customHeight="1" x14ac:dyDescent="0.2">
      <c r="B4" s="12"/>
      <c r="D4" s="38" t="s">
        <v>47</v>
      </c>
      <c r="L4" s="12"/>
      <c r="M4" s="39" t="s">
        <v>3</v>
      </c>
      <c r="AT4" s="186" t="s">
        <v>0</v>
      </c>
    </row>
    <row r="5" spans="2:46" ht="6.95" hidden="1" customHeight="1" x14ac:dyDescent="0.2">
      <c r="B5" s="12"/>
      <c r="L5" s="12"/>
    </row>
    <row r="6" spans="2:46" ht="12" hidden="1" customHeight="1" x14ac:dyDescent="0.2">
      <c r="B6" s="12"/>
      <c r="D6" s="261" t="s">
        <v>4</v>
      </c>
      <c r="L6" s="12"/>
    </row>
    <row r="7" spans="2:46" ht="16.5" hidden="1" customHeight="1" x14ac:dyDescent="0.2">
      <c r="B7" s="12"/>
      <c r="E7" s="287" t="str">
        <f>'[2]Rekapitulace stavby'!K6</f>
        <v>Stavební úpravy haly ve VOP CZ, s.p. -hala 62 - PLAZMA</v>
      </c>
      <c r="F7" s="288"/>
      <c r="G7" s="288"/>
      <c r="H7" s="288"/>
      <c r="L7" s="12"/>
    </row>
    <row r="8" spans="2:46" s="265" customFormat="1" ht="12" hidden="1" customHeight="1" x14ac:dyDescent="0.2">
      <c r="B8" s="41"/>
      <c r="D8" s="261" t="s">
        <v>48</v>
      </c>
      <c r="L8" s="41"/>
    </row>
    <row r="9" spans="2:46" s="265" customFormat="1" ht="16.5" hidden="1" customHeight="1" x14ac:dyDescent="0.2">
      <c r="B9" s="41"/>
      <c r="E9" s="289" t="s">
        <v>1123</v>
      </c>
      <c r="F9" s="294"/>
      <c r="G9" s="294"/>
      <c r="H9" s="294"/>
      <c r="L9" s="41"/>
    </row>
    <row r="10" spans="2:46" s="265" customFormat="1" hidden="1" x14ac:dyDescent="0.2">
      <c r="B10" s="41"/>
      <c r="L10" s="41"/>
    </row>
    <row r="11" spans="2:46" s="265" customFormat="1" ht="12" hidden="1" customHeight="1" x14ac:dyDescent="0.2">
      <c r="B11" s="41"/>
      <c r="D11" s="261" t="s">
        <v>5</v>
      </c>
      <c r="F11" s="263" t="s">
        <v>6</v>
      </c>
      <c r="I11" s="261" t="s">
        <v>7</v>
      </c>
      <c r="J11" s="263" t="s">
        <v>6</v>
      </c>
      <c r="L11" s="41"/>
    </row>
    <row r="12" spans="2:46" s="265" customFormat="1" ht="12" hidden="1" customHeight="1" x14ac:dyDescent="0.2">
      <c r="B12" s="41"/>
      <c r="D12" s="261" t="s">
        <v>8</v>
      </c>
      <c r="F12" s="263" t="s">
        <v>9</v>
      </c>
      <c r="I12" s="261" t="s">
        <v>10</v>
      </c>
      <c r="J12" s="43" t="str">
        <f>'[2]Rekapitulace stavby'!AN8</f>
        <v>8. 10. 2022</v>
      </c>
      <c r="L12" s="41"/>
    </row>
    <row r="13" spans="2:46" s="265" customFormat="1" ht="10.9" hidden="1" customHeight="1" x14ac:dyDescent="0.2">
      <c r="B13" s="41"/>
      <c r="L13" s="41"/>
    </row>
    <row r="14" spans="2:46" s="265" customFormat="1" ht="12" hidden="1" customHeight="1" x14ac:dyDescent="0.2">
      <c r="B14" s="41"/>
      <c r="D14" s="261" t="s">
        <v>11</v>
      </c>
      <c r="I14" s="261" t="s">
        <v>12</v>
      </c>
      <c r="J14" s="263" t="s">
        <v>6</v>
      </c>
      <c r="L14" s="41"/>
    </row>
    <row r="15" spans="2:46" s="265" customFormat="1" ht="18" hidden="1" customHeight="1" x14ac:dyDescent="0.2">
      <c r="B15" s="41"/>
      <c r="E15" s="263" t="s">
        <v>13</v>
      </c>
      <c r="I15" s="261" t="s">
        <v>14</v>
      </c>
      <c r="J15" s="263" t="s">
        <v>6</v>
      </c>
      <c r="L15" s="41"/>
    </row>
    <row r="16" spans="2:46" s="265" customFormat="1" ht="6.95" hidden="1" customHeight="1" x14ac:dyDescent="0.2">
      <c r="B16" s="41"/>
      <c r="L16" s="41"/>
    </row>
    <row r="17" spans="2:12" s="265" customFormat="1" ht="12" hidden="1" customHeight="1" x14ac:dyDescent="0.2">
      <c r="B17" s="41"/>
      <c r="D17" s="261" t="s">
        <v>15</v>
      </c>
      <c r="I17" s="261" t="s">
        <v>12</v>
      </c>
      <c r="J17" s="262" t="str">
        <f>'[2]Rekapitulace stavby'!AN13</f>
        <v>Vyplň údaj</v>
      </c>
      <c r="L17" s="41"/>
    </row>
    <row r="18" spans="2:12" s="265" customFormat="1" ht="18" hidden="1" customHeight="1" x14ac:dyDescent="0.2">
      <c r="B18" s="41"/>
      <c r="E18" s="291" t="str">
        <f>'[2]Rekapitulace stavby'!E14</f>
        <v>Vyplň údaj</v>
      </c>
      <c r="F18" s="292"/>
      <c r="G18" s="292"/>
      <c r="H18" s="292"/>
      <c r="I18" s="261" t="s">
        <v>14</v>
      </c>
      <c r="J18" s="262" t="str">
        <f>'[2]Rekapitulace stavby'!AN14</f>
        <v>Vyplň údaj</v>
      </c>
      <c r="L18" s="41"/>
    </row>
    <row r="19" spans="2:12" s="265" customFormat="1" ht="6.95" hidden="1" customHeight="1" x14ac:dyDescent="0.2">
      <c r="B19" s="41"/>
      <c r="L19" s="41"/>
    </row>
    <row r="20" spans="2:12" s="265" customFormat="1" ht="12" hidden="1" customHeight="1" x14ac:dyDescent="0.2">
      <c r="B20" s="41"/>
      <c r="D20" s="261" t="s">
        <v>16</v>
      </c>
      <c r="I20" s="261" t="s">
        <v>12</v>
      </c>
      <c r="J20" s="263" t="s">
        <v>6</v>
      </c>
      <c r="L20" s="41"/>
    </row>
    <row r="21" spans="2:12" s="265" customFormat="1" ht="18" hidden="1" customHeight="1" x14ac:dyDescent="0.2">
      <c r="B21" s="41"/>
      <c r="E21" s="263" t="s">
        <v>17</v>
      </c>
      <c r="I21" s="261" t="s">
        <v>14</v>
      </c>
      <c r="J21" s="263" t="s">
        <v>6</v>
      </c>
      <c r="L21" s="41"/>
    </row>
    <row r="22" spans="2:12" s="265" customFormat="1" ht="6.95" hidden="1" customHeight="1" x14ac:dyDescent="0.2">
      <c r="B22" s="41"/>
      <c r="L22" s="41"/>
    </row>
    <row r="23" spans="2:12" s="265" customFormat="1" ht="12" hidden="1" customHeight="1" x14ac:dyDescent="0.2">
      <c r="B23" s="41"/>
      <c r="D23" s="261" t="s">
        <v>19</v>
      </c>
      <c r="I23" s="261" t="s">
        <v>12</v>
      </c>
      <c r="J23" s="263" t="str">
        <f>IF('[2]Rekapitulace stavby'!AN19="","",'[2]Rekapitulace stavby'!AN19)</f>
        <v/>
      </c>
      <c r="L23" s="41"/>
    </row>
    <row r="24" spans="2:12" s="265" customFormat="1" ht="18" hidden="1" customHeight="1" x14ac:dyDescent="0.2">
      <c r="B24" s="41"/>
      <c r="E24" s="263" t="str">
        <f>IF('[2]Rekapitulace stavby'!E20="","",'[2]Rekapitulace stavby'!E20)</f>
        <v xml:space="preserve"> </v>
      </c>
      <c r="I24" s="261" t="s">
        <v>14</v>
      </c>
      <c r="J24" s="263" t="str">
        <f>IF('[2]Rekapitulace stavby'!AN20="","",'[2]Rekapitulace stavby'!AN20)</f>
        <v/>
      </c>
      <c r="L24" s="41"/>
    </row>
    <row r="25" spans="2:12" s="265" customFormat="1" ht="6.95" hidden="1" customHeight="1" x14ac:dyDescent="0.2">
      <c r="B25" s="41"/>
      <c r="L25" s="41"/>
    </row>
    <row r="26" spans="2:12" s="265" customFormat="1" ht="12" hidden="1" customHeight="1" x14ac:dyDescent="0.2">
      <c r="B26" s="41"/>
      <c r="D26" s="261" t="s">
        <v>20</v>
      </c>
      <c r="L26" s="41"/>
    </row>
    <row r="27" spans="2:12" s="3" customFormat="1" ht="16.5" hidden="1" customHeight="1" x14ac:dyDescent="0.2">
      <c r="B27" s="46"/>
      <c r="E27" s="293" t="s">
        <v>6</v>
      </c>
      <c r="F27" s="293"/>
      <c r="G27" s="293"/>
      <c r="H27" s="293"/>
      <c r="L27" s="46"/>
    </row>
    <row r="28" spans="2:12" s="265" customFormat="1" ht="6.95" hidden="1" customHeight="1" x14ac:dyDescent="0.2">
      <c r="B28" s="41"/>
      <c r="L28" s="41"/>
    </row>
    <row r="29" spans="2:12" s="265" customFormat="1" ht="6.95" hidden="1" customHeight="1" x14ac:dyDescent="0.2">
      <c r="B29" s="41"/>
      <c r="D29" s="233"/>
      <c r="E29" s="233"/>
      <c r="F29" s="233"/>
      <c r="G29" s="233"/>
      <c r="H29" s="233"/>
      <c r="I29" s="233"/>
      <c r="J29" s="233"/>
      <c r="K29" s="233"/>
      <c r="L29" s="41"/>
    </row>
    <row r="30" spans="2:12" s="265" customFormat="1" ht="25.35" hidden="1" customHeight="1" x14ac:dyDescent="0.2">
      <c r="B30" s="41"/>
      <c r="D30" s="48" t="s">
        <v>21</v>
      </c>
      <c r="J30" s="49">
        <f>ROUND(J83, 2)</f>
        <v>0</v>
      </c>
      <c r="L30" s="41"/>
    </row>
    <row r="31" spans="2:12" s="265" customFormat="1" ht="6.95" hidden="1" customHeight="1" x14ac:dyDescent="0.2">
      <c r="B31" s="41"/>
      <c r="D31" s="233"/>
      <c r="E31" s="233"/>
      <c r="F31" s="233"/>
      <c r="G31" s="233"/>
      <c r="H31" s="233"/>
      <c r="I31" s="233"/>
      <c r="J31" s="233"/>
      <c r="K31" s="233"/>
      <c r="L31" s="41"/>
    </row>
    <row r="32" spans="2:12" s="265" customFormat="1" ht="14.45" hidden="1" customHeight="1" x14ac:dyDescent="0.2">
      <c r="B32" s="41"/>
      <c r="F32" s="50" t="s">
        <v>23</v>
      </c>
      <c r="I32" s="50" t="s">
        <v>22</v>
      </c>
      <c r="J32" s="50" t="s">
        <v>24</v>
      </c>
      <c r="L32" s="41"/>
    </row>
    <row r="33" spans="2:12" s="265" customFormat="1" ht="14.45" hidden="1" customHeight="1" x14ac:dyDescent="0.2">
      <c r="B33" s="41"/>
      <c r="D33" s="51" t="s">
        <v>25</v>
      </c>
      <c r="E33" s="261" t="s">
        <v>26</v>
      </c>
      <c r="F33" s="52">
        <f>ROUND((SUM(BE83:BE138)),  2)</f>
        <v>0</v>
      </c>
      <c r="I33" s="53">
        <v>0.21</v>
      </c>
      <c r="J33" s="52">
        <f>ROUND(((SUM(BE83:BE138))*I33),  2)</f>
        <v>0</v>
      </c>
      <c r="L33" s="41"/>
    </row>
    <row r="34" spans="2:12" s="265" customFormat="1" ht="14.45" hidden="1" customHeight="1" x14ac:dyDescent="0.2">
      <c r="B34" s="41"/>
      <c r="E34" s="261" t="s">
        <v>27</v>
      </c>
      <c r="F34" s="52">
        <f>ROUND((SUM(BF83:BF138)),  2)</f>
        <v>0</v>
      </c>
      <c r="I34" s="53">
        <v>0.15</v>
      </c>
      <c r="J34" s="52">
        <f>ROUND(((SUM(BF83:BF138))*I34),  2)</f>
        <v>0</v>
      </c>
      <c r="L34" s="41"/>
    </row>
    <row r="35" spans="2:12" s="265" customFormat="1" ht="14.45" hidden="1" customHeight="1" x14ac:dyDescent="0.2">
      <c r="B35" s="41"/>
      <c r="E35" s="261" t="s">
        <v>28</v>
      </c>
      <c r="F35" s="52">
        <f>ROUND((SUM(BG83:BG138)),  2)</f>
        <v>0</v>
      </c>
      <c r="I35" s="53">
        <v>0.21</v>
      </c>
      <c r="J35" s="52">
        <f>0</f>
        <v>0</v>
      </c>
      <c r="L35" s="41"/>
    </row>
    <row r="36" spans="2:12" s="265" customFormat="1" ht="14.45" hidden="1" customHeight="1" x14ac:dyDescent="0.2">
      <c r="B36" s="41"/>
      <c r="E36" s="261" t="s">
        <v>29</v>
      </c>
      <c r="F36" s="52">
        <f>ROUND((SUM(BH83:BH138)),  2)</f>
        <v>0</v>
      </c>
      <c r="I36" s="53">
        <v>0.15</v>
      </c>
      <c r="J36" s="52">
        <f>0</f>
        <v>0</v>
      </c>
      <c r="L36" s="41"/>
    </row>
    <row r="37" spans="2:12" s="265" customFormat="1" ht="14.45" hidden="1" customHeight="1" x14ac:dyDescent="0.2">
      <c r="B37" s="41"/>
      <c r="E37" s="261" t="s">
        <v>30</v>
      </c>
      <c r="F37" s="52">
        <f>ROUND((SUM(BI83:BI138)),  2)</f>
        <v>0</v>
      </c>
      <c r="I37" s="53">
        <v>0</v>
      </c>
      <c r="J37" s="52">
        <f>0</f>
        <v>0</v>
      </c>
      <c r="L37" s="41"/>
    </row>
    <row r="38" spans="2:12" s="265" customFormat="1" ht="6.95" hidden="1" customHeight="1" x14ac:dyDescent="0.2">
      <c r="B38" s="41"/>
      <c r="L38" s="41"/>
    </row>
    <row r="39" spans="2:12" s="265" customFormat="1" ht="25.35" hidden="1" customHeight="1" x14ac:dyDescent="0.2">
      <c r="B39" s="41"/>
      <c r="C39" s="253"/>
      <c r="D39" s="55" t="s">
        <v>31</v>
      </c>
      <c r="E39" s="257"/>
      <c r="F39" s="257"/>
      <c r="G39" s="57" t="s">
        <v>32</v>
      </c>
      <c r="H39" s="58" t="s">
        <v>33</v>
      </c>
      <c r="I39" s="257"/>
      <c r="J39" s="59">
        <f>SUM(J30:J37)</f>
        <v>0</v>
      </c>
      <c r="K39" s="256"/>
      <c r="L39" s="41"/>
    </row>
    <row r="40" spans="2:12" s="265" customFormat="1" ht="14.45" hidden="1" customHeight="1" x14ac:dyDescent="0.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41"/>
    </row>
    <row r="41" spans="2:12" hidden="1" x14ac:dyDescent="0.2"/>
    <row r="42" spans="2:12" hidden="1" x14ac:dyDescent="0.2"/>
    <row r="43" spans="2:12" hidden="1" x14ac:dyDescent="0.2"/>
    <row r="44" spans="2:12" s="265" customFormat="1" ht="6.95" customHeight="1" x14ac:dyDescent="0.2">
      <c r="B44" s="245"/>
      <c r="C44" s="244"/>
      <c r="D44" s="244"/>
      <c r="E44" s="244"/>
      <c r="F44" s="244"/>
      <c r="G44" s="244"/>
      <c r="H44" s="244"/>
      <c r="I44" s="244"/>
      <c r="J44" s="244"/>
      <c r="K44" s="244"/>
      <c r="L44" s="41"/>
    </row>
    <row r="45" spans="2:12" s="265" customFormat="1" ht="24.95" customHeight="1" x14ac:dyDescent="0.2">
      <c r="B45" s="41"/>
      <c r="C45" s="38" t="s">
        <v>50</v>
      </c>
      <c r="L45" s="41"/>
    </row>
    <row r="46" spans="2:12" s="265" customFormat="1" ht="6.95" customHeight="1" x14ac:dyDescent="0.2">
      <c r="B46" s="41"/>
      <c r="L46" s="41"/>
    </row>
    <row r="47" spans="2:12" s="265" customFormat="1" ht="12" customHeight="1" x14ac:dyDescent="0.2">
      <c r="B47" s="41"/>
      <c r="C47" s="261" t="s">
        <v>4</v>
      </c>
      <c r="L47" s="41"/>
    </row>
    <row r="48" spans="2:12" s="265" customFormat="1" ht="16.5" customHeight="1" x14ac:dyDescent="0.2">
      <c r="B48" s="41"/>
      <c r="E48" s="287" t="str">
        <f>E7</f>
        <v>Stavební úpravy haly ve VOP CZ, s.p. -hala 62 - PLAZMA</v>
      </c>
      <c r="F48" s="288"/>
      <c r="G48" s="288"/>
      <c r="H48" s="288"/>
      <c r="L48" s="41"/>
    </row>
    <row r="49" spans="2:47" s="265" customFormat="1" ht="12" customHeight="1" x14ac:dyDescent="0.2">
      <c r="B49" s="41"/>
      <c r="C49" s="261" t="s">
        <v>48</v>
      </c>
      <c r="L49" s="41"/>
    </row>
    <row r="50" spans="2:47" s="265" customFormat="1" ht="16.5" customHeight="1" x14ac:dyDescent="0.2">
      <c r="B50" s="41"/>
      <c r="E50" s="289" t="str">
        <f>E9</f>
        <v>2 - zpevněná plocha</v>
      </c>
      <c r="F50" s="294"/>
      <c r="G50" s="294"/>
      <c r="H50" s="294"/>
      <c r="L50" s="41"/>
    </row>
    <row r="51" spans="2:47" s="265" customFormat="1" ht="6.95" customHeight="1" x14ac:dyDescent="0.2">
      <c r="B51" s="41"/>
      <c r="L51" s="41"/>
    </row>
    <row r="52" spans="2:47" s="265" customFormat="1" ht="12" customHeight="1" x14ac:dyDescent="0.2">
      <c r="B52" s="41"/>
      <c r="C52" s="261" t="s">
        <v>8</v>
      </c>
      <c r="F52" s="263" t="str">
        <f>F12</f>
        <v xml:space="preserve"> </v>
      </c>
      <c r="I52" s="261" t="s">
        <v>10</v>
      </c>
      <c r="J52" s="43" t="str">
        <f>IF(J12="","",J12)</f>
        <v>8. 10. 2022</v>
      </c>
      <c r="L52" s="41"/>
    </row>
    <row r="53" spans="2:47" s="265" customFormat="1" ht="6.95" customHeight="1" x14ac:dyDescent="0.2">
      <c r="B53" s="41"/>
      <c r="L53" s="41"/>
    </row>
    <row r="54" spans="2:47" s="265" customFormat="1" ht="25.7" customHeight="1" x14ac:dyDescent="0.2">
      <c r="B54" s="41"/>
      <c r="C54" s="261" t="s">
        <v>11</v>
      </c>
      <c r="F54" s="263" t="str">
        <f>E15</f>
        <v>VOP CZ s.p.</v>
      </c>
      <c r="I54" s="261" t="s">
        <v>16</v>
      </c>
      <c r="J54" s="264" t="str">
        <f>E21</f>
        <v>Uniprojekt, projekční kancelář</v>
      </c>
      <c r="L54" s="41"/>
    </row>
    <row r="55" spans="2:47" s="265" customFormat="1" ht="15.2" customHeight="1" x14ac:dyDescent="0.2">
      <c r="B55" s="41"/>
      <c r="C55" s="261" t="s">
        <v>15</v>
      </c>
      <c r="F55" s="263" t="str">
        <f>IF(E18="","",E18)</f>
        <v>Vyplň údaj</v>
      </c>
      <c r="I55" s="261" t="s">
        <v>19</v>
      </c>
      <c r="J55" s="264" t="str">
        <f>E24</f>
        <v xml:space="preserve"> </v>
      </c>
      <c r="L55" s="41"/>
    </row>
    <row r="56" spans="2:47" s="265" customFormat="1" ht="10.35" customHeight="1" x14ac:dyDescent="0.2">
      <c r="B56" s="41"/>
      <c r="L56" s="41"/>
    </row>
    <row r="57" spans="2:47" s="265" customFormat="1" ht="29.25" customHeight="1" x14ac:dyDescent="0.2">
      <c r="B57" s="41"/>
      <c r="C57" s="255" t="s">
        <v>51</v>
      </c>
      <c r="D57" s="253"/>
      <c r="E57" s="253"/>
      <c r="F57" s="253"/>
      <c r="G57" s="253"/>
      <c r="H57" s="253"/>
      <c r="I57" s="253"/>
      <c r="J57" s="254" t="s">
        <v>52</v>
      </c>
      <c r="K57" s="253"/>
      <c r="L57" s="41"/>
    </row>
    <row r="58" spans="2:47" s="265" customFormat="1" ht="10.35" customHeight="1" x14ac:dyDescent="0.2">
      <c r="B58" s="41"/>
      <c r="L58" s="41"/>
    </row>
    <row r="59" spans="2:47" s="265" customFormat="1" ht="22.9" customHeight="1" x14ac:dyDescent="0.2">
      <c r="B59" s="41"/>
      <c r="C59" s="252" t="s">
        <v>37</v>
      </c>
      <c r="J59" s="49">
        <f>J83</f>
        <v>0</v>
      </c>
      <c r="L59" s="41"/>
      <c r="AU59" s="186" t="s">
        <v>53</v>
      </c>
    </row>
    <row r="60" spans="2:47" s="4" customFormat="1" ht="24.95" customHeight="1" x14ac:dyDescent="0.2">
      <c r="B60" s="74"/>
      <c r="D60" s="251" t="s">
        <v>54</v>
      </c>
      <c r="E60" s="250"/>
      <c r="F60" s="250"/>
      <c r="G60" s="250"/>
      <c r="H60" s="250"/>
      <c r="I60" s="250"/>
      <c r="J60" s="249">
        <f>J84</f>
        <v>0</v>
      </c>
      <c r="L60" s="74"/>
    </row>
    <row r="61" spans="2:47" s="5" customFormat="1" ht="19.899999999999999" customHeight="1" x14ac:dyDescent="0.2">
      <c r="B61" s="80"/>
      <c r="D61" s="248" t="s">
        <v>520</v>
      </c>
      <c r="E61" s="247"/>
      <c r="F61" s="247"/>
      <c r="G61" s="247"/>
      <c r="H61" s="247"/>
      <c r="I61" s="247"/>
      <c r="J61" s="246">
        <f>J85</f>
        <v>0</v>
      </c>
      <c r="L61" s="80"/>
    </row>
    <row r="62" spans="2:47" s="5" customFormat="1" ht="19.899999999999999" customHeight="1" x14ac:dyDescent="0.2">
      <c r="B62" s="80"/>
      <c r="D62" s="248" t="s">
        <v>522</v>
      </c>
      <c r="E62" s="247"/>
      <c r="F62" s="247"/>
      <c r="G62" s="247"/>
      <c r="H62" s="247"/>
      <c r="I62" s="247"/>
      <c r="J62" s="246">
        <f>J119</f>
        <v>0</v>
      </c>
      <c r="L62" s="80"/>
    </row>
    <row r="63" spans="2:47" s="5" customFormat="1" ht="19.899999999999999" customHeight="1" x14ac:dyDescent="0.2">
      <c r="B63" s="80"/>
      <c r="D63" s="248" t="s">
        <v>59</v>
      </c>
      <c r="E63" s="247"/>
      <c r="F63" s="247"/>
      <c r="G63" s="247"/>
      <c r="H63" s="247"/>
      <c r="I63" s="247"/>
      <c r="J63" s="246">
        <f>J128</f>
        <v>0</v>
      </c>
      <c r="L63" s="80"/>
    </row>
    <row r="64" spans="2:47" s="265" customFormat="1" ht="21.75" customHeight="1" x14ac:dyDescent="0.2">
      <c r="B64" s="41"/>
      <c r="L64" s="41"/>
    </row>
    <row r="65" spans="2:12" s="265" customFormat="1" ht="6.95" customHeight="1" x14ac:dyDescent="0.2">
      <c r="B65" s="185"/>
      <c r="C65" s="184"/>
      <c r="D65" s="184"/>
      <c r="E65" s="184"/>
      <c r="F65" s="184"/>
      <c r="G65" s="184"/>
      <c r="H65" s="184"/>
      <c r="I65" s="184"/>
      <c r="J65" s="184"/>
      <c r="K65" s="184"/>
      <c r="L65" s="41"/>
    </row>
    <row r="69" spans="2:12" s="265" customFormat="1" ht="6.95" customHeight="1" x14ac:dyDescent="0.2">
      <c r="B69" s="245"/>
      <c r="C69" s="244"/>
      <c r="D69" s="244"/>
      <c r="E69" s="244"/>
      <c r="F69" s="244"/>
      <c r="G69" s="244"/>
      <c r="H69" s="244"/>
      <c r="I69" s="244"/>
      <c r="J69" s="244"/>
      <c r="K69" s="244"/>
      <c r="L69" s="41"/>
    </row>
    <row r="70" spans="2:12" s="265" customFormat="1" ht="24.95" customHeight="1" x14ac:dyDescent="0.2">
      <c r="B70" s="41"/>
      <c r="C70" s="38" t="s">
        <v>67</v>
      </c>
      <c r="L70" s="41"/>
    </row>
    <row r="71" spans="2:12" s="265" customFormat="1" ht="6.95" customHeight="1" x14ac:dyDescent="0.2">
      <c r="B71" s="41"/>
      <c r="L71" s="41"/>
    </row>
    <row r="72" spans="2:12" s="265" customFormat="1" ht="12" customHeight="1" x14ac:dyDescent="0.2">
      <c r="B72" s="41"/>
      <c r="C72" s="261" t="s">
        <v>4</v>
      </c>
      <c r="L72" s="41"/>
    </row>
    <row r="73" spans="2:12" s="265" customFormat="1" ht="16.5" customHeight="1" x14ac:dyDescent="0.2">
      <c r="B73" s="41"/>
      <c r="E73" s="287" t="str">
        <f>E7</f>
        <v>Stavební úpravy haly ve VOP CZ, s.p. -hala 62 - PLAZMA</v>
      </c>
      <c r="F73" s="288"/>
      <c r="G73" s="288"/>
      <c r="H73" s="288"/>
      <c r="L73" s="41"/>
    </row>
    <row r="74" spans="2:12" s="265" customFormat="1" ht="12" customHeight="1" x14ac:dyDescent="0.2">
      <c r="B74" s="41"/>
      <c r="C74" s="261" t="s">
        <v>48</v>
      </c>
      <c r="L74" s="41"/>
    </row>
    <row r="75" spans="2:12" s="265" customFormat="1" ht="16.5" customHeight="1" x14ac:dyDescent="0.2">
      <c r="B75" s="41"/>
      <c r="E75" s="289" t="str">
        <f>E9</f>
        <v>2 - zpevněná plocha</v>
      </c>
      <c r="F75" s="294"/>
      <c r="G75" s="294"/>
      <c r="H75" s="294"/>
      <c r="L75" s="41"/>
    </row>
    <row r="76" spans="2:12" s="265" customFormat="1" ht="6.95" customHeight="1" x14ac:dyDescent="0.2">
      <c r="B76" s="41"/>
      <c r="L76" s="41"/>
    </row>
    <row r="77" spans="2:12" s="265" customFormat="1" ht="12" customHeight="1" x14ac:dyDescent="0.2">
      <c r="B77" s="41"/>
      <c r="C77" s="261" t="s">
        <v>8</v>
      </c>
      <c r="F77" s="263" t="str">
        <f>F12</f>
        <v xml:space="preserve"> </v>
      </c>
      <c r="I77" s="261" t="s">
        <v>10</v>
      </c>
      <c r="J77" s="43" t="str">
        <f>IF(J12="","",J12)</f>
        <v>8. 10. 2022</v>
      </c>
      <c r="L77" s="41"/>
    </row>
    <row r="78" spans="2:12" s="265" customFormat="1" ht="6.95" customHeight="1" x14ac:dyDescent="0.2">
      <c r="B78" s="41"/>
      <c r="L78" s="41"/>
    </row>
    <row r="79" spans="2:12" s="265" customFormat="1" ht="25.7" customHeight="1" x14ac:dyDescent="0.2">
      <c r="B79" s="41"/>
      <c r="C79" s="261" t="s">
        <v>11</v>
      </c>
      <c r="F79" s="263" t="str">
        <f>E15</f>
        <v>VOP CZ s.p.</v>
      </c>
      <c r="I79" s="261" t="s">
        <v>16</v>
      </c>
      <c r="J79" s="264" t="str">
        <f>E21</f>
        <v>Uniprojekt, projekční kancelář</v>
      </c>
      <c r="L79" s="41"/>
    </row>
    <row r="80" spans="2:12" s="265" customFormat="1" ht="15.2" customHeight="1" x14ac:dyDescent="0.2">
      <c r="B80" s="41"/>
      <c r="C80" s="261" t="s">
        <v>15</v>
      </c>
      <c r="F80" s="263" t="str">
        <f>IF(E18="","",E18)</f>
        <v>Vyplň údaj</v>
      </c>
      <c r="I80" s="261" t="s">
        <v>19</v>
      </c>
      <c r="J80" s="264" t="str">
        <f>E24</f>
        <v xml:space="preserve"> </v>
      </c>
      <c r="L80" s="41"/>
    </row>
    <row r="81" spans="2:65" s="265" customFormat="1" ht="10.35" customHeight="1" x14ac:dyDescent="0.2">
      <c r="B81" s="41"/>
      <c r="L81" s="41"/>
    </row>
    <row r="82" spans="2:65" s="6" customFormat="1" ht="29.25" customHeight="1" x14ac:dyDescent="0.2">
      <c r="B82" s="86"/>
      <c r="C82" s="243" t="s">
        <v>68</v>
      </c>
      <c r="D82" s="242" t="s">
        <v>36</v>
      </c>
      <c r="E82" s="242" t="s">
        <v>34</v>
      </c>
      <c r="F82" s="242" t="s">
        <v>35</v>
      </c>
      <c r="G82" s="242" t="s">
        <v>69</v>
      </c>
      <c r="H82" s="242" t="s">
        <v>70</v>
      </c>
      <c r="I82" s="242" t="s">
        <v>71</v>
      </c>
      <c r="J82" s="242" t="s">
        <v>52</v>
      </c>
      <c r="K82" s="241" t="s">
        <v>72</v>
      </c>
      <c r="L82" s="86"/>
      <c r="M82" s="240" t="s">
        <v>6</v>
      </c>
      <c r="N82" s="239" t="s">
        <v>25</v>
      </c>
      <c r="O82" s="239" t="s">
        <v>73</v>
      </c>
      <c r="P82" s="239" t="s">
        <v>74</v>
      </c>
      <c r="Q82" s="239" t="s">
        <v>75</v>
      </c>
      <c r="R82" s="239" t="s">
        <v>76</v>
      </c>
      <c r="S82" s="239" t="s">
        <v>77</v>
      </c>
      <c r="T82" s="238" t="s">
        <v>78</v>
      </c>
    </row>
    <row r="83" spans="2:65" s="265" customFormat="1" ht="22.9" customHeight="1" x14ac:dyDescent="0.25">
      <c r="B83" s="41"/>
      <c r="C83" s="237" t="s">
        <v>79</v>
      </c>
      <c r="J83" s="236">
        <f>BK83</f>
        <v>0</v>
      </c>
      <c r="L83" s="41"/>
      <c r="M83" s="235"/>
      <c r="N83" s="233"/>
      <c r="O83" s="233"/>
      <c r="P83" s="234">
        <f>P84</f>
        <v>0</v>
      </c>
      <c r="Q83" s="233"/>
      <c r="R83" s="234">
        <f>R84</f>
        <v>59.571857500000007</v>
      </c>
      <c r="S83" s="233"/>
      <c r="T83" s="232">
        <f>T84</f>
        <v>0</v>
      </c>
      <c r="AT83" s="186" t="s">
        <v>38</v>
      </c>
      <c r="AU83" s="186" t="s">
        <v>53</v>
      </c>
      <c r="BK83" s="91">
        <f>BK84</f>
        <v>0</v>
      </c>
    </row>
    <row r="84" spans="2:65" s="203" customFormat="1" ht="25.9" customHeight="1" x14ac:dyDescent="0.2">
      <c r="B84" s="207"/>
      <c r="D84" s="103" t="s">
        <v>38</v>
      </c>
      <c r="E84" s="216" t="s">
        <v>80</v>
      </c>
      <c r="F84" s="216" t="s">
        <v>81</v>
      </c>
      <c r="I84" s="259"/>
      <c r="J84" s="215">
        <f>BK84</f>
        <v>0</v>
      </c>
      <c r="L84" s="207"/>
      <c r="M84" s="206"/>
      <c r="P84" s="205">
        <f>P85+P119+P128</f>
        <v>0</v>
      </c>
      <c r="R84" s="205">
        <f>R85+R119+R128</f>
        <v>59.571857500000007</v>
      </c>
      <c r="T84" s="204">
        <f>T85+T119+T128</f>
        <v>0</v>
      </c>
      <c r="AR84" s="103" t="s">
        <v>40</v>
      </c>
      <c r="AT84" s="104" t="s">
        <v>38</v>
      </c>
      <c r="AU84" s="104" t="s">
        <v>39</v>
      </c>
      <c r="AY84" s="103" t="s">
        <v>82</v>
      </c>
      <c r="BK84" s="105">
        <f>BK85+BK119+BK128</f>
        <v>0</v>
      </c>
    </row>
    <row r="85" spans="2:65" s="203" customFormat="1" ht="22.9" customHeight="1" x14ac:dyDescent="0.2">
      <c r="B85" s="207"/>
      <c r="D85" s="103" t="s">
        <v>38</v>
      </c>
      <c r="E85" s="209" t="s">
        <v>40</v>
      </c>
      <c r="F85" s="209" t="s">
        <v>524</v>
      </c>
      <c r="I85" s="259"/>
      <c r="J85" s="208">
        <f>BK85</f>
        <v>0</v>
      </c>
      <c r="L85" s="207"/>
      <c r="M85" s="206"/>
      <c r="P85" s="205">
        <f>SUM(P86:P118)</f>
        <v>0</v>
      </c>
      <c r="R85" s="205">
        <f>SUM(R86:R118)</f>
        <v>18.1327</v>
      </c>
      <c r="T85" s="204">
        <f>SUM(T86:T118)</f>
        <v>0</v>
      </c>
      <c r="AR85" s="103" t="s">
        <v>40</v>
      </c>
      <c r="AT85" s="104" t="s">
        <v>38</v>
      </c>
      <c r="AU85" s="104" t="s">
        <v>40</v>
      </c>
      <c r="AY85" s="103" t="s">
        <v>82</v>
      </c>
      <c r="BK85" s="105">
        <f>SUM(BK86:BK118)</f>
        <v>0</v>
      </c>
    </row>
    <row r="86" spans="2:65" s="265" customFormat="1" ht="24.2" customHeight="1" x14ac:dyDescent="0.2">
      <c r="B86" s="41"/>
      <c r="C86" s="200" t="s">
        <v>40</v>
      </c>
      <c r="D86" s="200" t="s">
        <v>84</v>
      </c>
      <c r="E86" s="199" t="s">
        <v>539</v>
      </c>
      <c r="F86" s="195" t="s">
        <v>540</v>
      </c>
      <c r="G86" s="198" t="s">
        <v>87</v>
      </c>
      <c r="H86" s="197">
        <v>28.672999999999998</v>
      </c>
      <c r="I86" s="113"/>
      <c r="J86" s="196">
        <f>ROUND(I86*H86,2)</f>
        <v>0</v>
      </c>
      <c r="K86" s="195" t="s">
        <v>88</v>
      </c>
      <c r="L86" s="41"/>
      <c r="M86" s="115" t="s">
        <v>6</v>
      </c>
      <c r="N86" s="194" t="s">
        <v>26</v>
      </c>
      <c r="P86" s="193">
        <f>O86*H86</f>
        <v>0</v>
      </c>
      <c r="Q86" s="193">
        <v>0</v>
      </c>
      <c r="R86" s="193">
        <f>Q86*H86</f>
        <v>0</v>
      </c>
      <c r="S86" s="193">
        <v>0</v>
      </c>
      <c r="T86" s="192">
        <f>S86*H86</f>
        <v>0</v>
      </c>
      <c r="AR86" s="119" t="s">
        <v>46</v>
      </c>
      <c r="AT86" s="119" t="s">
        <v>84</v>
      </c>
      <c r="AU86" s="119" t="s">
        <v>42</v>
      </c>
      <c r="AY86" s="186" t="s">
        <v>82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86" t="s">
        <v>40</v>
      </c>
      <c r="BK86" s="191">
        <f>ROUND(I86*H86,2)</f>
        <v>0</v>
      </c>
      <c r="BL86" s="186" t="s">
        <v>46</v>
      </c>
      <c r="BM86" s="119" t="s">
        <v>1122</v>
      </c>
    </row>
    <row r="87" spans="2:65" s="265" customFormat="1" x14ac:dyDescent="0.2">
      <c r="B87" s="41"/>
      <c r="D87" s="190" t="s">
        <v>90</v>
      </c>
      <c r="F87" s="122" t="s">
        <v>542</v>
      </c>
      <c r="I87" s="258"/>
      <c r="L87" s="41"/>
      <c r="M87" s="202"/>
      <c r="T87" s="201"/>
      <c r="AT87" s="186" t="s">
        <v>90</v>
      </c>
      <c r="AU87" s="186" t="s">
        <v>42</v>
      </c>
    </row>
    <row r="88" spans="2:65" s="10" customFormat="1" x14ac:dyDescent="0.2">
      <c r="B88" s="154"/>
      <c r="D88" s="214" t="s">
        <v>92</v>
      </c>
      <c r="E88" s="158" t="s">
        <v>6</v>
      </c>
      <c r="F88" s="220" t="s">
        <v>1022</v>
      </c>
      <c r="H88" s="158" t="s">
        <v>6</v>
      </c>
      <c r="I88" s="153"/>
      <c r="L88" s="154"/>
      <c r="M88" s="219"/>
      <c r="T88" s="218"/>
      <c r="AT88" s="158" t="s">
        <v>92</v>
      </c>
      <c r="AU88" s="158" t="s">
        <v>42</v>
      </c>
      <c r="AV88" s="10" t="s">
        <v>40</v>
      </c>
      <c r="AW88" s="10" t="s">
        <v>18</v>
      </c>
      <c r="AX88" s="10" t="s">
        <v>39</v>
      </c>
      <c r="AY88" s="158" t="s">
        <v>82</v>
      </c>
    </row>
    <row r="89" spans="2:65" s="8" customFormat="1" x14ac:dyDescent="0.2">
      <c r="B89" s="133"/>
      <c r="D89" s="214" t="s">
        <v>92</v>
      </c>
      <c r="E89" s="137" t="s">
        <v>6</v>
      </c>
      <c r="F89" s="213" t="s">
        <v>1121</v>
      </c>
      <c r="H89" s="212">
        <v>6.6230000000000002</v>
      </c>
      <c r="I89" s="132"/>
      <c r="L89" s="133"/>
      <c r="M89" s="211"/>
      <c r="T89" s="210"/>
      <c r="AT89" s="137" t="s">
        <v>92</v>
      </c>
      <c r="AU89" s="137" t="s">
        <v>42</v>
      </c>
      <c r="AV89" s="8" t="s">
        <v>42</v>
      </c>
      <c r="AW89" s="8" t="s">
        <v>18</v>
      </c>
      <c r="AX89" s="8" t="s">
        <v>39</v>
      </c>
      <c r="AY89" s="137" t="s">
        <v>82</v>
      </c>
    </row>
    <row r="90" spans="2:65" s="8" customFormat="1" x14ac:dyDescent="0.2">
      <c r="B90" s="133"/>
      <c r="D90" s="214" t="s">
        <v>92</v>
      </c>
      <c r="E90" s="137" t="s">
        <v>6</v>
      </c>
      <c r="F90" s="213" t="s">
        <v>1120</v>
      </c>
      <c r="H90" s="212">
        <v>22.05</v>
      </c>
      <c r="I90" s="132"/>
      <c r="L90" s="133"/>
      <c r="M90" s="211"/>
      <c r="T90" s="210"/>
      <c r="AT90" s="137" t="s">
        <v>92</v>
      </c>
      <c r="AU90" s="137" t="s">
        <v>42</v>
      </c>
      <c r="AV90" s="8" t="s">
        <v>42</v>
      </c>
      <c r="AW90" s="8" t="s">
        <v>18</v>
      </c>
      <c r="AX90" s="8" t="s">
        <v>39</v>
      </c>
      <c r="AY90" s="137" t="s">
        <v>82</v>
      </c>
    </row>
    <row r="91" spans="2:65" s="9" customFormat="1" x14ac:dyDescent="0.2">
      <c r="B91" s="144"/>
      <c r="D91" s="214" t="s">
        <v>92</v>
      </c>
      <c r="E91" s="148" t="s">
        <v>6</v>
      </c>
      <c r="F91" s="224" t="s">
        <v>94</v>
      </c>
      <c r="H91" s="223">
        <v>28.672999999999998</v>
      </c>
      <c r="I91" s="143"/>
      <c r="L91" s="144"/>
      <c r="M91" s="222"/>
      <c r="T91" s="221"/>
      <c r="AT91" s="148" t="s">
        <v>92</v>
      </c>
      <c r="AU91" s="148" t="s">
        <v>42</v>
      </c>
      <c r="AV91" s="9" t="s">
        <v>46</v>
      </c>
      <c r="AW91" s="9" t="s">
        <v>18</v>
      </c>
      <c r="AX91" s="9" t="s">
        <v>40</v>
      </c>
      <c r="AY91" s="148" t="s">
        <v>82</v>
      </c>
    </row>
    <row r="92" spans="2:65" s="265" customFormat="1" ht="62.65" customHeight="1" x14ac:dyDescent="0.2">
      <c r="B92" s="41"/>
      <c r="C92" s="200" t="s">
        <v>42</v>
      </c>
      <c r="D92" s="200" t="s">
        <v>84</v>
      </c>
      <c r="E92" s="199" t="s">
        <v>563</v>
      </c>
      <c r="F92" s="195" t="s">
        <v>564</v>
      </c>
      <c r="G92" s="198" t="s">
        <v>87</v>
      </c>
      <c r="H92" s="197">
        <v>28.672999999999998</v>
      </c>
      <c r="I92" s="113"/>
      <c r="J92" s="196">
        <f>ROUND(I92*H92,2)</f>
        <v>0</v>
      </c>
      <c r="K92" s="195" t="s">
        <v>88</v>
      </c>
      <c r="L92" s="41"/>
      <c r="M92" s="115" t="s">
        <v>6</v>
      </c>
      <c r="N92" s="194" t="s">
        <v>26</v>
      </c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2">
        <f>S92*H92</f>
        <v>0</v>
      </c>
      <c r="AR92" s="119" t="s">
        <v>46</v>
      </c>
      <c r="AT92" s="119" t="s">
        <v>84</v>
      </c>
      <c r="AU92" s="119" t="s">
        <v>42</v>
      </c>
      <c r="AY92" s="186" t="s">
        <v>82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6" t="s">
        <v>40</v>
      </c>
      <c r="BK92" s="191">
        <f>ROUND(I92*H92,2)</f>
        <v>0</v>
      </c>
      <c r="BL92" s="186" t="s">
        <v>46</v>
      </c>
      <c r="BM92" s="119" t="s">
        <v>1119</v>
      </c>
    </row>
    <row r="93" spans="2:65" s="265" customFormat="1" x14ac:dyDescent="0.2">
      <c r="B93" s="41"/>
      <c r="D93" s="190" t="s">
        <v>90</v>
      </c>
      <c r="F93" s="122" t="s">
        <v>566</v>
      </c>
      <c r="I93" s="258"/>
      <c r="L93" s="41"/>
      <c r="M93" s="202"/>
      <c r="T93" s="201"/>
      <c r="AT93" s="186" t="s">
        <v>90</v>
      </c>
      <c r="AU93" s="186" t="s">
        <v>42</v>
      </c>
    </row>
    <row r="94" spans="2:65" s="265" customFormat="1" ht="66.75" customHeight="1" x14ac:dyDescent="0.2">
      <c r="B94" s="41"/>
      <c r="C94" s="200" t="s">
        <v>44</v>
      </c>
      <c r="D94" s="200" t="s">
        <v>84</v>
      </c>
      <c r="E94" s="199" t="s">
        <v>568</v>
      </c>
      <c r="F94" s="195" t="s">
        <v>569</v>
      </c>
      <c r="G94" s="198" t="s">
        <v>87</v>
      </c>
      <c r="H94" s="197">
        <v>143.36500000000001</v>
      </c>
      <c r="I94" s="113"/>
      <c r="J94" s="196">
        <f>ROUND(I94*H94,2)</f>
        <v>0</v>
      </c>
      <c r="K94" s="195" t="s">
        <v>88</v>
      </c>
      <c r="L94" s="41"/>
      <c r="M94" s="115" t="s">
        <v>6</v>
      </c>
      <c r="N94" s="194" t="s">
        <v>26</v>
      </c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2">
        <f>S94*H94</f>
        <v>0</v>
      </c>
      <c r="AR94" s="119" t="s">
        <v>46</v>
      </c>
      <c r="AT94" s="119" t="s">
        <v>84</v>
      </c>
      <c r="AU94" s="119" t="s">
        <v>42</v>
      </c>
      <c r="AY94" s="186" t="s">
        <v>82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6" t="s">
        <v>40</v>
      </c>
      <c r="BK94" s="191">
        <f>ROUND(I94*H94,2)</f>
        <v>0</v>
      </c>
      <c r="BL94" s="186" t="s">
        <v>46</v>
      </c>
      <c r="BM94" s="119" t="s">
        <v>1118</v>
      </c>
    </row>
    <row r="95" spans="2:65" s="265" customFormat="1" x14ac:dyDescent="0.2">
      <c r="B95" s="41"/>
      <c r="D95" s="190" t="s">
        <v>90</v>
      </c>
      <c r="F95" s="122" t="s">
        <v>571</v>
      </c>
      <c r="I95" s="258"/>
      <c r="L95" s="41"/>
      <c r="M95" s="202"/>
      <c r="T95" s="201"/>
      <c r="AT95" s="186" t="s">
        <v>90</v>
      </c>
      <c r="AU95" s="186" t="s">
        <v>42</v>
      </c>
    </row>
    <row r="96" spans="2:65" s="8" customFormat="1" x14ac:dyDescent="0.2">
      <c r="B96" s="133"/>
      <c r="D96" s="214" t="s">
        <v>92</v>
      </c>
      <c r="E96" s="137" t="s">
        <v>6</v>
      </c>
      <c r="F96" s="213" t="s">
        <v>1117</v>
      </c>
      <c r="H96" s="212">
        <v>143.36500000000001</v>
      </c>
      <c r="I96" s="132"/>
      <c r="L96" s="133"/>
      <c r="M96" s="211"/>
      <c r="T96" s="210"/>
      <c r="AT96" s="137" t="s">
        <v>92</v>
      </c>
      <c r="AU96" s="137" t="s">
        <v>42</v>
      </c>
      <c r="AV96" s="8" t="s">
        <v>42</v>
      </c>
      <c r="AW96" s="8" t="s">
        <v>18</v>
      </c>
      <c r="AX96" s="8" t="s">
        <v>40</v>
      </c>
      <c r="AY96" s="137" t="s">
        <v>82</v>
      </c>
    </row>
    <row r="97" spans="2:65" s="265" customFormat="1" ht="44.25" customHeight="1" x14ac:dyDescent="0.2">
      <c r="B97" s="41"/>
      <c r="C97" s="200" t="s">
        <v>46</v>
      </c>
      <c r="D97" s="200" t="s">
        <v>84</v>
      </c>
      <c r="E97" s="199" t="s">
        <v>573</v>
      </c>
      <c r="F97" s="195" t="s">
        <v>574</v>
      </c>
      <c r="G97" s="198" t="s">
        <v>318</v>
      </c>
      <c r="H97" s="197">
        <v>45.877000000000002</v>
      </c>
      <c r="I97" s="113"/>
      <c r="J97" s="196">
        <f>ROUND(I97*H97,2)</f>
        <v>0</v>
      </c>
      <c r="K97" s="195" t="s">
        <v>88</v>
      </c>
      <c r="L97" s="41"/>
      <c r="M97" s="115" t="s">
        <v>6</v>
      </c>
      <c r="N97" s="194" t="s">
        <v>26</v>
      </c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2">
        <f>S97*H97</f>
        <v>0</v>
      </c>
      <c r="AR97" s="119" t="s">
        <v>46</v>
      </c>
      <c r="AT97" s="119" t="s">
        <v>84</v>
      </c>
      <c r="AU97" s="119" t="s">
        <v>42</v>
      </c>
      <c r="AY97" s="186" t="s">
        <v>82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6" t="s">
        <v>40</v>
      </c>
      <c r="BK97" s="191">
        <f>ROUND(I97*H97,2)</f>
        <v>0</v>
      </c>
      <c r="BL97" s="186" t="s">
        <v>46</v>
      </c>
      <c r="BM97" s="119" t="s">
        <v>1116</v>
      </c>
    </row>
    <row r="98" spans="2:65" s="265" customFormat="1" x14ac:dyDescent="0.2">
      <c r="B98" s="41"/>
      <c r="D98" s="190" t="s">
        <v>90</v>
      </c>
      <c r="F98" s="122" t="s">
        <v>576</v>
      </c>
      <c r="I98" s="258"/>
      <c r="L98" s="41"/>
      <c r="M98" s="202"/>
      <c r="T98" s="201"/>
      <c r="AT98" s="186" t="s">
        <v>90</v>
      </c>
      <c r="AU98" s="186" t="s">
        <v>42</v>
      </c>
    </row>
    <row r="99" spans="2:65" s="8" customFormat="1" x14ac:dyDescent="0.2">
      <c r="B99" s="133"/>
      <c r="D99" s="214" t="s">
        <v>92</v>
      </c>
      <c r="E99" s="137" t="s">
        <v>6</v>
      </c>
      <c r="F99" s="213" t="s">
        <v>1115</v>
      </c>
      <c r="H99" s="212">
        <v>45.877000000000002</v>
      </c>
      <c r="I99" s="132"/>
      <c r="L99" s="133"/>
      <c r="M99" s="211"/>
      <c r="T99" s="210"/>
      <c r="AT99" s="137" t="s">
        <v>92</v>
      </c>
      <c r="AU99" s="137" t="s">
        <v>42</v>
      </c>
      <c r="AV99" s="8" t="s">
        <v>42</v>
      </c>
      <c r="AW99" s="8" t="s">
        <v>18</v>
      </c>
      <c r="AX99" s="8" t="s">
        <v>40</v>
      </c>
      <c r="AY99" s="137" t="s">
        <v>82</v>
      </c>
    </row>
    <row r="100" spans="2:65" s="265" customFormat="1" ht="37.9" customHeight="1" x14ac:dyDescent="0.2">
      <c r="B100" s="41"/>
      <c r="C100" s="200" t="s">
        <v>114</v>
      </c>
      <c r="D100" s="200" t="s">
        <v>84</v>
      </c>
      <c r="E100" s="199" t="s">
        <v>616</v>
      </c>
      <c r="F100" s="195" t="s">
        <v>617</v>
      </c>
      <c r="G100" s="198" t="s">
        <v>97</v>
      </c>
      <c r="H100" s="197">
        <v>56.66</v>
      </c>
      <c r="I100" s="113"/>
      <c r="J100" s="196">
        <f>ROUND(I100*H100,2)</f>
        <v>0</v>
      </c>
      <c r="K100" s="195" t="s">
        <v>88</v>
      </c>
      <c r="L100" s="41"/>
      <c r="M100" s="115" t="s">
        <v>6</v>
      </c>
      <c r="N100" s="194" t="s">
        <v>26</v>
      </c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2">
        <f>S100*H100</f>
        <v>0</v>
      </c>
      <c r="AR100" s="119" t="s">
        <v>46</v>
      </c>
      <c r="AT100" s="119" t="s">
        <v>84</v>
      </c>
      <c r="AU100" s="119" t="s">
        <v>42</v>
      </c>
      <c r="AY100" s="186" t="s">
        <v>82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6" t="s">
        <v>40</v>
      </c>
      <c r="BK100" s="191">
        <f>ROUND(I100*H100,2)</f>
        <v>0</v>
      </c>
      <c r="BL100" s="186" t="s">
        <v>46</v>
      </c>
      <c r="BM100" s="119" t="s">
        <v>1114</v>
      </c>
    </row>
    <row r="101" spans="2:65" s="265" customFormat="1" x14ac:dyDescent="0.2">
      <c r="B101" s="41"/>
      <c r="D101" s="190" t="s">
        <v>90</v>
      </c>
      <c r="F101" s="122" t="s">
        <v>619</v>
      </c>
      <c r="I101" s="258"/>
      <c r="L101" s="41"/>
      <c r="M101" s="202"/>
      <c r="T101" s="201"/>
      <c r="AT101" s="186" t="s">
        <v>90</v>
      </c>
      <c r="AU101" s="186" t="s">
        <v>42</v>
      </c>
    </row>
    <row r="102" spans="2:65" s="10" customFormat="1" x14ac:dyDescent="0.2">
      <c r="B102" s="154"/>
      <c r="D102" s="214" t="s">
        <v>92</v>
      </c>
      <c r="E102" s="158" t="s">
        <v>6</v>
      </c>
      <c r="F102" s="220" t="s">
        <v>1107</v>
      </c>
      <c r="H102" s="158" t="s">
        <v>6</v>
      </c>
      <c r="I102" s="153"/>
      <c r="L102" s="154"/>
      <c r="M102" s="219"/>
      <c r="T102" s="218"/>
      <c r="AT102" s="158" t="s">
        <v>92</v>
      </c>
      <c r="AU102" s="158" t="s">
        <v>42</v>
      </c>
      <c r="AV102" s="10" t="s">
        <v>40</v>
      </c>
      <c r="AW102" s="10" t="s">
        <v>18</v>
      </c>
      <c r="AX102" s="10" t="s">
        <v>39</v>
      </c>
      <c r="AY102" s="158" t="s">
        <v>82</v>
      </c>
    </row>
    <row r="103" spans="2:65" s="8" customFormat="1" x14ac:dyDescent="0.2">
      <c r="B103" s="133"/>
      <c r="D103" s="214" t="s">
        <v>92</v>
      </c>
      <c r="E103" s="137" t="s">
        <v>6</v>
      </c>
      <c r="F103" s="213" t="s">
        <v>1106</v>
      </c>
      <c r="H103" s="212">
        <v>56.66</v>
      </c>
      <c r="I103" s="132"/>
      <c r="L103" s="133"/>
      <c r="M103" s="211"/>
      <c r="T103" s="210"/>
      <c r="AT103" s="137" t="s">
        <v>92</v>
      </c>
      <c r="AU103" s="137" t="s">
        <v>42</v>
      </c>
      <c r="AV103" s="8" t="s">
        <v>42</v>
      </c>
      <c r="AW103" s="8" t="s">
        <v>18</v>
      </c>
      <c r="AX103" s="8" t="s">
        <v>40</v>
      </c>
      <c r="AY103" s="137" t="s">
        <v>82</v>
      </c>
    </row>
    <row r="104" spans="2:65" s="265" customFormat="1" ht="16.5" customHeight="1" x14ac:dyDescent="0.2">
      <c r="B104" s="41"/>
      <c r="C104" s="231" t="s">
        <v>121</v>
      </c>
      <c r="D104" s="231" t="s">
        <v>102</v>
      </c>
      <c r="E104" s="230" t="s">
        <v>620</v>
      </c>
      <c r="F104" s="226" t="s">
        <v>621</v>
      </c>
      <c r="G104" s="229" t="s">
        <v>442</v>
      </c>
      <c r="H104" s="228">
        <v>1.7</v>
      </c>
      <c r="I104" s="164"/>
      <c r="J104" s="227">
        <f>ROUND(I104*H104,2)</f>
        <v>0</v>
      </c>
      <c r="K104" s="226" t="s">
        <v>88</v>
      </c>
      <c r="L104" s="166"/>
      <c r="M104" s="167" t="s">
        <v>6</v>
      </c>
      <c r="N104" s="225" t="s">
        <v>26</v>
      </c>
      <c r="P104" s="193">
        <f>O104*H104</f>
        <v>0</v>
      </c>
      <c r="Q104" s="193">
        <v>1E-3</v>
      </c>
      <c r="R104" s="193">
        <f>Q104*H104</f>
        <v>1.6999999999999999E-3</v>
      </c>
      <c r="S104" s="193">
        <v>0</v>
      </c>
      <c r="T104" s="192">
        <f>S104*H104</f>
        <v>0</v>
      </c>
      <c r="AR104" s="119" t="s">
        <v>105</v>
      </c>
      <c r="AT104" s="119" t="s">
        <v>102</v>
      </c>
      <c r="AU104" s="119" t="s">
        <v>42</v>
      </c>
      <c r="AY104" s="186" t="s">
        <v>82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6" t="s">
        <v>40</v>
      </c>
      <c r="BK104" s="191">
        <f>ROUND(I104*H104,2)</f>
        <v>0</v>
      </c>
      <c r="BL104" s="186" t="s">
        <v>46</v>
      </c>
      <c r="BM104" s="119" t="s">
        <v>1113</v>
      </c>
    </row>
    <row r="105" spans="2:65" s="8" customFormat="1" x14ac:dyDescent="0.2">
      <c r="B105" s="133"/>
      <c r="D105" s="214" t="s">
        <v>92</v>
      </c>
      <c r="E105" s="137" t="s">
        <v>6</v>
      </c>
      <c r="F105" s="213" t="s">
        <v>1112</v>
      </c>
      <c r="H105" s="212">
        <v>1.7</v>
      </c>
      <c r="I105" s="132"/>
      <c r="L105" s="133"/>
      <c r="M105" s="211"/>
      <c r="T105" s="210"/>
      <c r="AT105" s="137" t="s">
        <v>92</v>
      </c>
      <c r="AU105" s="137" t="s">
        <v>42</v>
      </c>
      <c r="AV105" s="8" t="s">
        <v>42</v>
      </c>
      <c r="AW105" s="8" t="s">
        <v>18</v>
      </c>
      <c r="AX105" s="8" t="s">
        <v>40</v>
      </c>
      <c r="AY105" s="137" t="s">
        <v>82</v>
      </c>
    </row>
    <row r="106" spans="2:65" s="265" customFormat="1" ht="33" customHeight="1" x14ac:dyDescent="0.2">
      <c r="B106" s="41"/>
      <c r="C106" s="200" t="s">
        <v>132</v>
      </c>
      <c r="D106" s="200" t="s">
        <v>84</v>
      </c>
      <c r="E106" s="199" t="s">
        <v>596</v>
      </c>
      <c r="F106" s="195" t="s">
        <v>597</v>
      </c>
      <c r="G106" s="198" t="s">
        <v>97</v>
      </c>
      <c r="H106" s="197">
        <v>76.245000000000005</v>
      </c>
      <c r="I106" s="113"/>
      <c r="J106" s="196">
        <f>ROUND(I106*H106,2)</f>
        <v>0</v>
      </c>
      <c r="K106" s="195" t="s">
        <v>88</v>
      </c>
      <c r="L106" s="41"/>
      <c r="M106" s="115" t="s">
        <v>6</v>
      </c>
      <c r="N106" s="194" t="s">
        <v>26</v>
      </c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2">
        <f>S106*H106</f>
        <v>0</v>
      </c>
      <c r="AR106" s="119" t="s">
        <v>46</v>
      </c>
      <c r="AT106" s="119" t="s">
        <v>84</v>
      </c>
      <c r="AU106" s="119" t="s">
        <v>42</v>
      </c>
      <c r="AY106" s="186" t="s">
        <v>82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6" t="s">
        <v>40</v>
      </c>
      <c r="BK106" s="191">
        <f>ROUND(I106*H106,2)</f>
        <v>0</v>
      </c>
      <c r="BL106" s="186" t="s">
        <v>46</v>
      </c>
      <c r="BM106" s="119" t="s">
        <v>1111</v>
      </c>
    </row>
    <row r="107" spans="2:65" s="265" customFormat="1" x14ac:dyDescent="0.2">
      <c r="B107" s="41"/>
      <c r="D107" s="190" t="s">
        <v>90</v>
      </c>
      <c r="F107" s="122" t="s">
        <v>599</v>
      </c>
      <c r="I107" s="258"/>
      <c r="L107" s="41"/>
      <c r="M107" s="202"/>
      <c r="T107" s="201"/>
      <c r="AT107" s="186" t="s">
        <v>90</v>
      </c>
      <c r="AU107" s="186" t="s">
        <v>42</v>
      </c>
    </row>
    <row r="108" spans="2:65" s="10" customFormat="1" x14ac:dyDescent="0.2">
      <c r="B108" s="154"/>
      <c r="D108" s="214" t="s">
        <v>92</v>
      </c>
      <c r="E108" s="158" t="s">
        <v>6</v>
      </c>
      <c r="F108" s="220" t="s">
        <v>1022</v>
      </c>
      <c r="H108" s="158" t="s">
        <v>6</v>
      </c>
      <c r="I108" s="153"/>
      <c r="L108" s="154"/>
      <c r="M108" s="219"/>
      <c r="T108" s="218"/>
      <c r="AT108" s="158" t="s">
        <v>92</v>
      </c>
      <c r="AU108" s="158" t="s">
        <v>42</v>
      </c>
      <c r="AV108" s="10" t="s">
        <v>40</v>
      </c>
      <c r="AW108" s="10" t="s">
        <v>18</v>
      </c>
      <c r="AX108" s="10" t="s">
        <v>39</v>
      </c>
      <c r="AY108" s="158" t="s">
        <v>82</v>
      </c>
    </row>
    <row r="109" spans="2:65" s="8" customFormat="1" x14ac:dyDescent="0.2">
      <c r="B109" s="133"/>
      <c r="D109" s="214" t="s">
        <v>92</v>
      </c>
      <c r="E109" s="137" t="s">
        <v>6</v>
      </c>
      <c r="F109" s="213" t="s">
        <v>1110</v>
      </c>
      <c r="H109" s="212">
        <v>13.244999999999999</v>
      </c>
      <c r="I109" s="132"/>
      <c r="L109" s="133"/>
      <c r="M109" s="211"/>
      <c r="T109" s="210"/>
      <c r="AT109" s="137" t="s">
        <v>92</v>
      </c>
      <c r="AU109" s="137" t="s">
        <v>42</v>
      </c>
      <c r="AV109" s="8" t="s">
        <v>42</v>
      </c>
      <c r="AW109" s="8" t="s">
        <v>18</v>
      </c>
      <c r="AX109" s="8" t="s">
        <v>39</v>
      </c>
      <c r="AY109" s="137" t="s">
        <v>82</v>
      </c>
    </row>
    <row r="110" spans="2:65" s="8" customFormat="1" x14ac:dyDescent="0.2">
      <c r="B110" s="133"/>
      <c r="D110" s="214" t="s">
        <v>92</v>
      </c>
      <c r="E110" s="137" t="s">
        <v>6</v>
      </c>
      <c r="F110" s="213" t="s">
        <v>1109</v>
      </c>
      <c r="H110" s="212">
        <v>63</v>
      </c>
      <c r="I110" s="132"/>
      <c r="L110" s="133"/>
      <c r="M110" s="211"/>
      <c r="T110" s="210"/>
      <c r="AT110" s="137" t="s">
        <v>92</v>
      </c>
      <c r="AU110" s="137" t="s">
        <v>42</v>
      </c>
      <c r="AV110" s="8" t="s">
        <v>42</v>
      </c>
      <c r="AW110" s="8" t="s">
        <v>18</v>
      </c>
      <c r="AX110" s="8" t="s">
        <v>39</v>
      </c>
      <c r="AY110" s="137" t="s">
        <v>82</v>
      </c>
    </row>
    <row r="111" spans="2:65" s="9" customFormat="1" x14ac:dyDescent="0.2">
      <c r="B111" s="144"/>
      <c r="D111" s="214" t="s">
        <v>92</v>
      </c>
      <c r="E111" s="148" t="s">
        <v>6</v>
      </c>
      <c r="F111" s="224" t="s">
        <v>94</v>
      </c>
      <c r="H111" s="223">
        <v>76.245000000000005</v>
      </c>
      <c r="I111" s="143"/>
      <c r="L111" s="144"/>
      <c r="M111" s="222"/>
      <c r="T111" s="221"/>
      <c r="AT111" s="148" t="s">
        <v>92</v>
      </c>
      <c r="AU111" s="148" t="s">
        <v>42</v>
      </c>
      <c r="AV111" s="9" t="s">
        <v>46</v>
      </c>
      <c r="AW111" s="9" t="s">
        <v>18</v>
      </c>
      <c r="AX111" s="9" t="s">
        <v>40</v>
      </c>
      <c r="AY111" s="148" t="s">
        <v>82</v>
      </c>
    </row>
    <row r="112" spans="2:65" s="265" customFormat="1" ht="37.9" customHeight="1" x14ac:dyDescent="0.2">
      <c r="B112" s="41"/>
      <c r="C112" s="200" t="s">
        <v>105</v>
      </c>
      <c r="D112" s="200" t="s">
        <v>84</v>
      </c>
      <c r="E112" s="199" t="s">
        <v>607</v>
      </c>
      <c r="F112" s="195" t="s">
        <v>608</v>
      </c>
      <c r="G112" s="198" t="s">
        <v>97</v>
      </c>
      <c r="H112" s="197">
        <v>56.66</v>
      </c>
      <c r="I112" s="113"/>
      <c r="J112" s="196">
        <f>ROUND(I112*H112,2)</f>
        <v>0</v>
      </c>
      <c r="K112" s="195" t="s">
        <v>88</v>
      </c>
      <c r="L112" s="41"/>
      <c r="M112" s="115" t="s">
        <v>6</v>
      </c>
      <c r="N112" s="194" t="s">
        <v>26</v>
      </c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2">
        <f>S112*H112</f>
        <v>0</v>
      </c>
      <c r="AR112" s="119" t="s">
        <v>46</v>
      </c>
      <c r="AT112" s="119" t="s">
        <v>84</v>
      </c>
      <c r="AU112" s="119" t="s">
        <v>42</v>
      </c>
      <c r="AY112" s="186" t="s">
        <v>82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6" t="s">
        <v>40</v>
      </c>
      <c r="BK112" s="191">
        <f>ROUND(I112*H112,2)</f>
        <v>0</v>
      </c>
      <c r="BL112" s="186" t="s">
        <v>46</v>
      </c>
      <c r="BM112" s="119" t="s">
        <v>1108</v>
      </c>
    </row>
    <row r="113" spans="2:65" s="265" customFormat="1" x14ac:dyDescent="0.2">
      <c r="B113" s="41"/>
      <c r="D113" s="190" t="s">
        <v>90</v>
      </c>
      <c r="F113" s="122" t="s">
        <v>610</v>
      </c>
      <c r="I113" s="258"/>
      <c r="L113" s="41"/>
      <c r="M113" s="202"/>
      <c r="T113" s="201"/>
      <c r="AT113" s="186" t="s">
        <v>90</v>
      </c>
      <c r="AU113" s="186" t="s">
        <v>42</v>
      </c>
    </row>
    <row r="114" spans="2:65" s="10" customFormat="1" x14ac:dyDescent="0.2">
      <c r="B114" s="154"/>
      <c r="D114" s="214" t="s">
        <v>92</v>
      </c>
      <c r="E114" s="158" t="s">
        <v>6</v>
      </c>
      <c r="F114" s="220" t="s">
        <v>1107</v>
      </c>
      <c r="H114" s="158" t="s">
        <v>6</v>
      </c>
      <c r="I114" s="153"/>
      <c r="L114" s="154"/>
      <c r="M114" s="219"/>
      <c r="T114" s="218"/>
      <c r="AT114" s="158" t="s">
        <v>92</v>
      </c>
      <c r="AU114" s="158" t="s">
        <v>42</v>
      </c>
      <c r="AV114" s="10" t="s">
        <v>40</v>
      </c>
      <c r="AW114" s="10" t="s">
        <v>18</v>
      </c>
      <c r="AX114" s="10" t="s">
        <v>39</v>
      </c>
      <c r="AY114" s="158" t="s">
        <v>82</v>
      </c>
    </row>
    <row r="115" spans="2:65" s="8" customFormat="1" x14ac:dyDescent="0.2">
      <c r="B115" s="133"/>
      <c r="D115" s="214" t="s">
        <v>92</v>
      </c>
      <c r="E115" s="137" t="s">
        <v>6</v>
      </c>
      <c r="F115" s="213" t="s">
        <v>1106</v>
      </c>
      <c r="H115" s="212">
        <v>56.66</v>
      </c>
      <c r="I115" s="132"/>
      <c r="L115" s="133"/>
      <c r="M115" s="211"/>
      <c r="T115" s="210"/>
      <c r="AT115" s="137" t="s">
        <v>92</v>
      </c>
      <c r="AU115" s="137" t="s">
        <v>42</v>
      </c>
      <c r="AV115" s="8" t="s">
        <v>42</v>
      </c>
      <c r="AW115" s="8" t="s">
        <v>18</v>
      </c>
      <c r="AX115" s="8" t="s">
        <v>40</v>
      </c>
      <c r="AY115" s="137" t="s">
        <v>82</v>
      </c>
    </row>
    <row r="116" spans="2:65" s="265" customFormat="1" ht="16.5" customHeight="1" x14ac:dyDescent="0.2">
      <c r="B116" s="41"/>
      <c r="C116" s="231" t="s">
        <v>143</v>
      </c>
      <c r="D116" s="231" t="s">
        <v>102</v>
      </c>
      <c r="E116" s="230" t="s">
        <v>612</v>
      </c>
      <c r="F116" s="226" t="s">
        <v>613</v>
      </c>
      <c r="G116" s="229" t="s">
        <v>318</v>
      </c>
      <c r="H116" s="228">
        <v>18.131</v>
      </c>
      <c r="I116" s="164"/>
      <c r="J116" s="227">
        <f>ROUND(I116*H116,2)</f>
        <v>0</v>
      </c>
      <c r="K116" s="226" t="s">
        <v>88</v>
      </c>
      <c r="L116" s="166"/>
      <c r="M116" s="167" t="s">
        <v>6</v>
      </c>
      <c r="N116" s="225" t="s">
        <v>26</v>
      </c>
      <c r="P116" s="193">
        <f>O116*H116</f>
        <v>0</v>
      </c>
      <c r="Q116" s="193">
        <v>1</v>
      </c>
      <c r="R116" s="193">
        <f>Q116*H116</f>
        <v>18.131</v>
      </c>
      <c r="S116" s="193">
        <v>0</v>
      </c>
      <c r="T116" s="192">
        <f>S116*H116</f>
        <v>0</v>
      </c>
      <c r="AR116" s="119" t="s">
        <v>105</v>
      </c>
      <c r="AT116" s="119" t="s">
        <v>102</v>
      </c>
      <c r="AU116" s="119" t="s">
        <v>42</v>
      </c>
      <c r="AY116" s="186" t="s">
        <v>82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6" t="s">
        <v>40</v>
      </c>
      <c r="BK116" s="191">
        <f>ROUND(I116*H116,2)</f>
        <v>0</v>
      </c>
      <c r="BL116" s="186" t="s">
        <v>46</v>
      </c>
      <c r="BM116" s="119" t="s">
        <v>1105</v>
      </c>
    </row>
    <row r="117" spans="2:65" s="10" customFormat="1" x14ac:dyDescent="0.2">
      <c r="B117" s="154"/>
      <c r="D117" s="214" t="s">
        <v>92</v>
      </c>
      <c r="E117" s="158" t="s">
        <v>6</v>
      </c>
      <c r="F117" s="220" t="s">
        <v>1104</v>
      </c>
      <c r="H117" s="158" t="s">
        <v>6</v>
      </c>
      <c r="I117" s="153"/>
      <c r="L117" s="154"/>
      <c r="M117" s="219"/>
      <c r="T117" s="218"/>
      <c r="AT117" s="158" t="s">
        <v>92</v>
      </c>
      <c r="AU117" s="158" t="s">
        <v>42</v>
      </c>
      <c r="AV117" s="10" t="s">
        <v>40</v>
      </c>
      <c r="AW117" s="10" t="s">
        <v>18</v>
      </c>
      <c r="AX117" s="10" t="s">
        <v>39</v>
      </c>
      <c r="AY117" s="158" t="s">
        <v>82</v>
      </c>
    </row>
    <row r="118" spans="2:65" s="8" customFormat="1" x14ac:dyDescent="0.2">
      <c r="B118" s="133"/>
      <c r="D118" s="214" t="s">
        <v>92</v>
      </c>
      <c r="E118" s="137" t="s">
        <v>6</v>
      </c>
      <c r="F118" s="213" t="s">
        <v>1103</v>
      </c>
      <c r="H118" s="212">
        <v>18.131</v>
      </c>
      <c r="I118" s="132"/>
      <c r="L118" s="133"/>
      <c r="M118" s="211"/>
      <c r="T118" s="210"/>
      <c r="AT118" s="137" t="s">
        <v>92</v>
      </c>
      <c r="AU118" s="137" t="s">
        <v>42</v>
      </c>
      <c r="AV118" s="8" t="s">
        <v>42</v>
      </c>
      <c r="AW118" s="8" t="s">
        <v>18</v>
      </c>
      <c r="AX118" s="8" t="s">
        <v>40</v>
      </c>
      <c r="AY118" s="137" t="s">
        <v>82</v>
      </c>
    </row>
    <row r="119" spans="2:65" s="203" customFormat="1" ht="22.9" customHeight="1" x14ac:dyDescent="0.2">
      <c r="B119" s="207"/>
      <c r="D119" s="103" t="s">
        <v>38</v>
      </c>
      <c r="E119" s="209" t="s">
        <v>114</v>
      </c>
      <c r="F119" s="209" t="s">
        <v>630</v>
      </c>
      <c r="I119" s="259"/>
      <c r="J119" s="208">
        <f>BK119</f>
        <v>0</v>
      </c>
      <c r="L119" s="207"/>
      <c r="M119" s="206"/>
      <c r="P119" s="205">
        <f>SUM(P120:P127)</f>
        <v>0</v>
      </c>
      <c r="R119" s="205">
        <f>SUM(R120:R127)</f>
        <v>41.439157500000007</v>
      </c>
      <c r="T119" s="204">
        <f>SUM(T120:T127)</f>
        <v>0</v>
      </c>
      <c r="AR119" s="103" t="s">
        <v>40</v>
      </c>
      <c r="AT119" s="104" t="s">
        <v>38</v>
      </c>
      <c r="AU119" s="104" t="s">
        <v>40</v>
      </c>
      <c r="AY119" s="103" t="s">
        <v>82</v>
      </c>
      <c r="BK119" s="105">
        <f>SUM(BK120:BK127)</f>
        <v>0</v>
      </c>
    </row>
    <row r="120" spans="2:65" s="265" customFormat="1" ht="33" customHeight="1" x14ac:dyDescent="0.2">
      <c r="B120" s="41"/>
      <c r="C120" s="266" t="s">
        <v>149</v>
      </c>
      <c r="D120" s="266" t="s">
        <v>84</v>
      </c>
      <c r="E120" s="267" t="s">
        <v>631</v>
      </c>
      <c r="F120" s="268" t="s">
        <v>632</v>
      </c>
      <c r="G120" s="269" t="s">
        <v>97</v>
      </c>
      <c r="H120" s="270">
        <v>76.245000000000005</v>
      </c>
      <c r="I120" s="271"/>
      <c r="J120" s="272">
        <f>ROUND(I120*H120,2)</f>
        <v>0</v>
      </c>
      <c r="K120" s="268" t="s">
        <v>88</v>
      </c>
      <c r="L120" s="41"/>
      <c r="M120" s="115" t="s">
        <v>6</v>
      </c>
      <c r="N120" s="194" t="s">
        <v>26</v>
      </c>
      <c r="P120" s="193">
        <f>O120*H120</f>
        <v>0</v>
      </c>
      <c r="Q120" s="193">
        <v>0.46</v>
      </c>
      <c r="R120" s="193">
        <f>Q120*H120</f>
        <v>35.072700000000005</v>
      </c>
      <c r="S120" s="193">
        <v>0</v>
      </c>
      <c r="T120" s="192">
        <f>S120*H120</f>
        <v>0</v>
      </c>
      <c r="AR120" s="119" t="s">
        <v>46</v>
      </c>
      <c r="AT120" s="119" t="s">
        <v>84</v>
      </c>
      <c r="AU120" s="119" t="s">
        <v>42</v>
      </c>
      <c r="AY120" s="186" t="s">
        <v>82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6" t="s">
        <v>40</v>
      </c>
      <c r="BK120" s="191">
        <f>ROUND(I120*H120,2)</f>
        <v>0</v>
      </c>
      <c r="BL120" s="186" t="s">
        <v>46</v>
      </c>
      <c r="BM120" s="119" t="s">
        <v>1102</v>
      </c>
    </row>
    <row r="121" spans="2:65" s="265" customFormat="1" x14ac:dyDescent="0.2">
      <c r="B121" s="41"/>
      <c r="C121" s="273"/>
      <c r="D121" s="274" t="s">
        <v>90</v>
      </c>
      <c r="E121" s="273"/>
      <c r="F121" s="275" t="s">
        <v>634</v>
      </c>
      <c r="G121" s="273"/>
      <c r="H121" s="273"/>
      <c r="I121" s="276"/>
      <c r="J121" s="273"/>
      <c r="K121" s="273"/>
      <c r="L121" s="41"/>
      <c r="M121" s="202"/>
      <c r="T121" s="201"/>
      <c r="AT121" s="186" t="s">
        <v>90</v>
      </c>
      <c r="AU121" s="186" t="s">
        <v>42</v>
      </c>
    </row>
    <row r="122" spans="2:65" s="10" customFormat="1" x14ac:dyDescent="0.2">
      <c r="B122" s="154"/>
      <c r="C122" s="9"/>
      <c r="D122" s="274" t="s">
        <v>92</v>
      </c>
      <c r="E122" s="148" t="s">
        <v>6</v>
      </c>
      <c r="F122" s="224" t="s">
        <v>1022</v>
      </c>
      <c r="G122" s="9"/>
      <c r="H122" s="148" t="s">
        <v>6</v>
      </c>
      <c r="I122" s="143"/>
      <c r="J122" s="9"/>
      <c r="K122" s="9"/>
      <c r="L122" s="154"/>
      <c r="M122" s="219"/>
      <c r="T122" s="218"/>
      <c r="AT122" s="158" t="s">
        <v>92</v>
      </c>
      <c r="AU122" s="158" t="s">
        <v>42</v>
      </c>
      <c r="AV122" s="10" t="s">
        <v>40</v>
      </c>
      <c r="AW122" s="10" t="s">
        <v>18</v>
      </c>
      <c r="AX122" s="10" t="s">
        <v>39</v>
      </c>
      <c r="AY122" s="158" t="s">
        <v>82</v>
      </c>
    </row>
    <row r="123" spans="2:65" s="8" customFormat="1" x14ac:dyDescent="0.2">
      <c r="B123" s="133"/>
      <c r="C123" s="9"/>
      <c r="D123" s="274" t="s">
        <v>92</v>
      </c>
      <c r="E123" s="148" t="s">
        <v>6</v>
      </c>
      <c r="F123" s="224" t="s">
        <v>1125</v>
      </c>
      <c r="G123" s="9"/>
      <c r="H123" s="223">
        <v>76.245000000000005</v>
      </c>
      <c r="I123" s="143"/>
      <c r="J123" s="9"/>
      <c r="K123" s="9"/>
      <c r="L123" s="133"/>
      <c r="M123" s="211"/>
      <c r="T123" s="210"/>
      <c r="AT123" s="137" t="s">
        <v>92</v>
      </c>
      <c r="AU123" s="137" t="s">
        <v>42</v>
      </c>
      <c r="AV123" s="8" t="s">
        <v>42</v>
      </c>
      <c r="AW123" s="8" t="s">
        <v>18</v>
      </c>
      <c r="AX123" s="8" t="s">
        <v>40</v>
      </c>
      <c r="AY123" s="137" t="s">
        <v>82</v>
      </c>
    </row>
    <row r="124" spans="2:65" s="265" customFormat="1" ht="49.15" customHeight="1" x14ac:dyDescent="0.2">
      <c r="B124" s="41"/>
      <c r="C124" s="266" t="s">
        <v>156</v>
      </c>
      <c r="D124" s="266" t="s">
        <v>84</v>
      </c>
      <c r="E124" s="267" t="s">
        <v>1020</v>
      </c>
      <c r="F124" s="268" t="s">
        <v>1126</v>
      </c>
      <c r="G124" s="269" t="s">
        <v>97</v>
      </c>
      <c r="H124" s="270">
        <v>76.245000000000005</v>
      </c>
      <c r="I124" s="271"/>
      <c r="J124" s="272">
        <f>ROUND(I124*H124,2)</f>
        <v>0</v>
      </c>
      <c r="K124" s="268" t="s">
        <v>88</v>
      </c>
      <c r="L124" s="41"/>
      <c r="M124" s="115" t="s">
        <v>6</v>
      </c>
      <c r="N124" s="194" t="s">
        <v>26</v>
      </c>
      <c r="P124" s="193">
        <f>O124*H124</f>
        <v>0</v>
      </c>
      <c r="Q124" s="193">
        <v>8.3500000000000005E-2</v>
      </c>
      <c r="R124" s="193">
        <f>Q124*H124</f>
        <v>6.366457500000001</v>
      </c>
      <c r="S124" s="193">
        <v>0</v>
      </c>
      <c r="T124" s="192">
        <f>S124*H124</f>
        <v>0</v>
      </c>
      <c r="AR124" s="119" t="s">
        <v>46</v>
      </c>
      <c r="AT124" s="119" t="s">
        <v>84</v>
      </c>
      <c r="AU124" s="119" t="s">
        <v>42</v>
      </c>
      <c r="AY124" s="186" t="s">
        <v>82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6" t="s">
        <v>40</v>
      </c>
      <c r="BK124" s="191">
        <f>ROUND(I124*H124,2)</f>
        <v>0</v>
      </c>
      <c r="BL124" s="186" t="s">
        <v>46</v>
      </c>
      <c r="BM124" s="119" t="s">
        <v>1101</v>
      </c>
    </row>
    <row r="125" spans="2:65" s="265" customFormat="1" x14ac:dyDescent="0.2">
      <c r="B125" s="41"/>
      <c r="C125" s="273"/>
      <c r="D125" s="274" t="s">
        <v>90</v>
      </c>
      <c r="E125" s="273"/>
      <c r="F125" s="275" t="s">
        <v>1017</v>
      </c>
      <c r="G125" s="273"/>
      <c r="H125" s="273"/>
      <c r="I125" s="276"/>
      <c r="J125" s="273"/>
      <c r="K125" s="273"/>
      <c r="L125" s="41"/>
      <c r="M125" s="202"/>
      <c r="T125" s="201"/>
      <c r="AT125" s="186" t="s">
        <v>90</v>
      </c>
      <c r="AU125" s="186" t="s">
        <v>42</v>
      </c>
    </row>
    <row r="126" spans="2:65" s="10" customFormat="1" x14ac:dyDescent="0.2">
      <c r="B126" s="154"/>
      <c r="C126" s="9"/>
      <c r="D126" s="274" t="s">
        <v>92</v>
      </c>
      <c r="E126" s="148" t="s">
        <v>6</v>
      </c>
      <c r="F126" s="224" t="s">
        <v>1016</v>
      </c>
      <c r="G126" s="9"/>
      <c r="H126" s="148" t="s">
        <v>6</v>
      </c>
      <c r="I126" s="143"/>
      <c r="J126" s="9"/>
      <c r="K126" s="9"/>
      <c r="L126" s="154"/>
      <c r="M126" s="219"/>
      <c r="T126" s="218"/>
      <c r="AT126" s="158" t="s">
        <v>92</v>
      </c>
      <c r="AU126" s="158" t="s">
        <v>42</v>
      </c>
      <c r="AV126" s="10" t="s">
        <v>40</v>
      </c>
      <c r="AW126" s="10" t="s">
        <v>18</v>
      </c>
      <c r="AX126" s="10" t="s">
        <v>39</v>
      </c>
      <c r="AY126" s="158" t="s">
        <v>82</v>
      </c>
    </row>
    <row r="127" spans="2:65" s="8" customFormat="1" x14ac:dyDescent="0.2">
      <c r="B127" s="133"/>
      <c r="C127" s="9"/>
      <c r="D127" s="274" t="s">
        <v>92</v>
      </c>
      <c r="E127" s="148" t="s">
        <v>6</v>
      </c>
      <c r="F127" s="224" t="s">
        <v>1127</v>
      </c>
      <c r="G127" s="9"/>
      <c r="H127" s="223">
        <v>19</v>
      </c>
      <c r="I127" s="143"/>
      <c r="J127" s="9"/>
      <c r="K127" s="9"/>
      <c r="L127" s="133"/>
      <c r="M127" s="211"/>
      <c r="T127" s="210"/>
      <c r="AT127" s="137" t="s">
        <v>92</v>
      </c>
      <c r="AU127" s="137" t="s">
        <v>42</v>
      </c>
      <c r="AV127" s="8" t="s">
        <v>42</v>
      </c>
      <c r="AW127" s="8" t="s">
        <v>18</v>
      </c>
      <c r="AX127" s="8" t="s">
        <v>40</v>
      </c>
      <c r="AY127" s="137" t="s">
        <v>82</v>
      </c>
    </row>
    <row r="128" spans="2:65" s="203" customFormat="1" ht="22.9" customHeight="1" x14ac:dyDescent="0.2">
      <c r="B128" s="207"/>
      <c r="C128" s="277"/>
      <c r="D128" s="278" t="s">
        <v>38</v>
      </c>
      <c r="E128" s="279" t="s">
        <v>351</v>
      </c>
      <c r="F128" s="279" t="s">
        <v>352</v>
      </c>
      <c r="G128" s="277"/>
      <c r="H128" s="277"/>
      <c r="I128" s="280"/>
      <c r="J128" s="281">
        <f>BK128</f>
        <v>0</v>
      </c>
      <c r="K128" s="277"/>
      <c r="L128" s="207"/>
      <c r="M128" s="206"/>
      <c r="P128" s="205">
        <f>SUM(P129:P138)</f>
        <v>0</v>
      </c>
      <c r="R128" s="205">
        <f>SUM(R129:R138)</f>
        <v>0</v>
      </c>
      <c r="T128" s="204">
        <f>SUM(T129:T138)</f>
        <v>0</v>
      </c>
      <c r="AR128" s="103" t="s">
        <v>40</v>
      </c>
      <c r="AT128" s="104" t="s">
        <v>38</v>
      </c>
      <c r="AU128" s="104" t="s">
        <v>40</v>
      </c>
      <c r="AY128" s="103" t="s">
        <v>82</v>
      </c>
      <c r="BK128" s="105">
        <f>SUM(BK129:BK138)</f>
        <v>0</v>
      </c>
    </row>
    <row r="129" spans="2:65" s="265" customFormat="1" ht="37.9" customHeight="1" x14ac:dyDescent="0.2">
      <c r="B129" s="41"/>
      <c r="C129" s="266" t="s">
        <v>162</v>
      </c>
      <c r="D129" s="266" t="s">
        <v>84</v>
      </c>
      <c r="E129" s="267" t="s">
        <v>1099</v>
      </c>
      <c r="F129" s="268" t="s">
        <v>1098</v>
      </c>
      <c r="G129" s="269" t="s">
        <v>318</v>
      </c>
      <c r="H129" s="270">
        <v>59.572000000000003</v>
      </c>
      <c r="I129" s="271"/>
      <c r="J129" s="272">
        <f>ROUND(I129*H129,2)</f>
        <v>0</v>
      </c>
      <c r="K129" s="268" t="s">
        <v>88</v>
      </c>
      <c r="L129" s="41"/>
      <c r="M129" s="115" t="s">
        <v>6</v>
      </c>
      <c r="N129" s="194" t="s">
        <v>26</v>
      </c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2">
        <f>S129*H129</f>
        <v>0</v>
      </c>
      <c r="AR129" s="119" t="s">
        <v>46</v>
      </c>
      <c r="AT129" s="119" t="s">
        <v>84</v>
      </c>
      <c r="AU129" s="119" t="s">
        <v>42</v>
      </c>
      <c r="AY129" s="186" t="s">
        <v>82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6" t="s">
        <v>40</v>
      </c>
      <c r="BK129" s="191">
        <f>ROUND(I129*H129,2)</f>
        <v>0</v>
      </c>
      <c r="BL129" s="186" t="s">
        <v>46</v>
      </c>
      <c r="BM129" s="119" t="s">
        <v>1100</v>
      </c>
    </row>
    <row r="130" spans="2:65" s="265" customFormat="1" x14ac:dyDescent="0.2">
      <c r="B130" s="41"/>
      <c r="D130" s="190" t="s">
        <v>90</v>
      </c>
      <c r="F130" s="122" t="s">
        <v>1096</v>
      </c>
      <c r="I130" s="258"/>
      <c r="L130" s="41"/>
      <c r="M130" s="202"/>
      <c r="T130" s="201"/>
      <c r="AT130" s="186" t="s">
        <v>90</v>
      </c>
      <c r="AU130" s="186" t="s">
        <v>42</v>
      </c>
    </row>
    <row r="131" spans="2:65" s="265" customFormat="1" ht="37.9" customHeight="1" x14ac:dyDescent="0.2">
      <c r="B131" s="41"/>
      <c r="C131" s="200" t="s">
        <v>167</v>
      </c>
      <c r="D131" s="200" t="s">
        <v>84</v>
      </c>
      <c r="E131" s="199" t="s">
        <v>1099</v>
      </c>
      <c r="F131" s="195" t="s">
        <v>1098</v>
      </c>
      <c r="G131" s="198" t="s">
        <v>318</v>
      </c>
      <c r="H131" s="197">
        <v>30.78</v>
      </c>
      <c r="I131" s="113"/>
      <c r="J131" s="196">
        <f>ROUND(I131*H131,2)</f>
        <v>0</v>
      </c>
      <c r="K131" s="195" t="s">
        <v>88</v>
      </c>
      <c r="L131" s="41"/>
      <c r="M131" s="115" t="s">
        <v>6</v>
      </c>
      <c r="N131" s="194" t="s">
        <v>26</v>
      </c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2">
        <f>S131*H131</f>
        <v>0</v>
      </c>
      <c r="AR131" s="119" t="s">
        <v>46</v>
      </c>
      <c r="AT131" s="119" t="s">
        <v>84</v>
      </c>
      <c r="AU131" s="119" t="s">
        <v>42</v>
      </c>
      <c r="AY131" s="186" t="s">
        <v>82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6" t="s">
        <v>40</v>
      </c>
      <c r="BK131" s="191">
        <f>ROUND(I131*H131,2)</f>
        <v>0</v>
      </c>
      <c r="BL131" s="186" t="s">
        <v>46</v>
      </c>
      <c r="BM131" s="119" t="s">
        <v>1097</v>
      </c>
    </row>
    <row r="132" spans="2:65" s="265" customFormat="1" x14ac:dyDescent="0.2">
      <c r="B132" s="41"/>
      <c r="D132" s="190" t="s">
        <v>90</v>
      </c>
      <c r="F132" s="122" t="s">
        <v>1096</v>
      </c>
      <c r="I132" s="258"/>
      <c r="L132" s="41"/>
      <c r="M132" s="202"/>
      <c r="T132" s="201"/>
      <c r="AT132" s="186" t="s">
        <v>90</v>
      </c>
      <c r="AU132" s="186" t="s">
        <v>42</v>
      </c>
    </row>
    <row r="133" spans="2:65" s="10" customFormat="1" ht="22.5" x14ac:dyDescent="0.2">
      <c r="B133" s="154"/>
      <c r="D133" s="214" t="s">
        <v>92</v>
      </c>
      <c r="E133" s="158" t="s">
        <v>6</v>
      </c>
      <c r="F133" s="220" t="s">
        <v>1095</v>
      </c>
      <c r="H133" s="158" t="s">
        <v>6</v>
      </c>
      <c r="I133" s="153"/>
      <c r="L133" s="154"/>
      <c r="M133" s="219"/>
      <c r="T133" s="218"/>
      <c r="AT133" s="158" t="s">
        <v>92</v>
      </c>
      <c r="AU133" s="158" t="s">
        <v>42</v>
      </c>
      <c r="AV133" s="10" t="s">
        <v>40</v>
      </c>
      <c r="AW133" s="10" t="s">
        <v>18</v>
      </c>
      <c r="AX133" s="10" t="s">
        <v>39</v>
      </c>
      <c r="AY133" s="158" t="s">
        <v>82</v>
      </c>
    </row>
    <row r="134" spans="2:65" s="8" customFormat="1" x14ac:dyDescent="0.2">
      <c r="B134" s="133"/>
      <c r="D134" s="214" t="s">
        <v>92</v>
      </c>
      <c r="E134" s="137" t="s">
        <v>6</v>
      </c>
      <c r="F134" s="213" t="s">
        <v>1094</v>
      </c>
      <c r="H134" s="212">
        <v>30.78</v>
      </c>
      <c r="I134" s="132"/>
      <c r="L134" s="133"/>
      <c r="M134" s="211"/>
      <c r="T134" s="210"/>
      <c r="AT134" s="137" t="s">
        <v>92</v>
      </c>
      <c r="AU134" s="137" t="s">
        <v>42</v>
      </c>
      <c r="AV134" s="8" t="s">
        <v>42</v>
      </c>
      <c r="AW134" s="8" t="s">
        <v>18</v>
      </c>
      <c r="AX134" s="8" t="s">
        <v>40</v>
      </c>
      <c r="AY134" s="137" t="s">
        <v>82</v>
      </c>
    </row>
    <row r="135" spans="2:65" s="265" customFormat="1" ht="44.25" customHeight="1" x14ac:dyDescent="0.2">
      <c r="B135" s="41"/>
      <c r="C135" s="200" t="s">
        <v>172</v>
      </c>
      <c r="D135" s="200" t="s">
        <v>84</v>
      </c>
      <c r="E135" s="199" t="s">
        <v>1093</v>
      </c>
      <c r="F135" s="195" t="s">
        <v>1092</v>
      </c>
      <c r="G135" s="198" t="s">
        <v>318</v>
      </c>
      <c r="H135" s="197">
        <v>30.78</v>
      </c>
      <c r="I135" s="113"/>
      <c r="J135" s="196">
        <f>ROUND(I135*H135,2)</f>
        <v>0</v>
      </c>
      <c r="K135" s="195" t="s">
        <v>88</v>
      </c>
      <c r="L135" s="41"/>
      <c r="M135" s="115" t="s">
        <v>6</v>
      </c>
      <c r="N135" s="194" t="s">
        <v>26</v>
      </c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2">
        <f>S135*H135</f>
        <v>0</v>
      </c>
      <c r="AR135" s="119" t="s">
        <v>46</v>
      </c>
      <c r="AT135" s="119" t="s">
        <v>84</v>
      </c>
      <c r="AU135" s="119" t="s">
        <v>42</v>
      </c>
      <c r="AY135" s="186" t="s">
        <v>82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6" t="s">
        <v>40</v>
      </c>
      <c r="BK135" s="191">
        <f>ROUND(I135*H135,2)</f>
        <v>0</v>
      </c>
      <c r="BL135" s="186" t="s">
        <v>46</v>
      </c>
      <c r="BM135" s="119" t="s">
        <v>1091</v>
      </c>
    </row>
    <row r="136" spans="2:65" s="265" customFormat="1" x14ac:dyDescent="0.2">
      <c r="B136" s="41"/>
      <c r="D136" s="190" t="s">
        <v>90</v>
      </c>
      <c r="F136" s="122" t="s">
        <v>1090</v>
      </c>
      <c r="I136" s="258"/>
      <c r="L136" s="41"/>
      <c r="M136" s="202"/>
      <c r="T136" s="201"/>
      <c r="AT136" s="186" t="s">
        <v>90</v>
      </c>
      <c r="AU136" s="186" t="s">
        <v>42</v>
      </c>
    </row>
    <row r="137" spans="2:65" s="265" customFormat="1" ht="49.15" customHeight="1" x14ac:dyDescent="0.2">
      <c r="B137" s="41"/>
      <c r="C137" s="200" t="s">
        <v>2</v>
      </c>
      <c r="D137" s="200" t="s">
        <v>84</v>
      </c>
      <c r="E137" s="199" t="s">
        <v>1089</v>
      </c>
      <c r="F137" s="195" t="s">
        <v>1088</v>
      </c>
      <c r="G137" s="198" t="s">
        <v>318</v>
      </c>
      <c r="H137" s="197">
        <v>30.78</v>
      </c>
      <c r="I137" s="113"/>
      <c r="J137" s="196">
        <f>ROUND(I137*H137,2)</f>
        <v>0</v>
      </c>
      <c r="K137" s="195" t="s">
        <v>88</v>
      </c>
      <c r="L137" s="41"/>
      <c r="M137" s="115" t="s">
        <v>6</v>
      </c>
      <c r="N137" s="194" t="s">
        <v>26</v>
      </c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2">
        <f>S137*H137</f>
        <v>0</v>
      </c>
      <c r="AR137" s="119" t="s">
        <v>46</v>
      </c>
      <c r="AT137" s="119" t="s">
        <v>84</v>
      </c>
      <c r="AU137" s="119" t="s">
        <v>42</v>
      </c>
      <c r="AY137" s="186" t="s">
        <v>82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6" t="s">
        <v>40</v>
      </c>
      <c r="BK137" s="191">
        <f>ROUND(I137*H137,2)</f>
        <v>0</v>
      </c>
      <c r="BL137" s="186" t="s">
        <v>46</v>
      </c>
      <c r="BM137" s="119" t="s">
        <v>1087</v>
      </c>
    </row>
    <row r="138" spans="2:65" s="265" customFormat="1" x14ac:dyDescent="0.2">
      <c r="B138" s="41"/>
      <c r="D138" s="190" t="s">
        <v>90</v>
      </c>
      <c r="F138" s="122" t="s">
        <v>1086</v>
      </c>
      <c r="I138" s="258"/>
      <c r="L138" s="41"/>
      <c r="M138" s="189"/>
      <c r="N138" s="188"/>
      <c r="O138" s="188"/>
      <c r="P138" s="188"/>
      <c r="Q138" s="188"/>
      <c r="R138" s="188"/>
      <c r="S138" s="188"/>
      <c r="T138" s="187"/>
      <c r="AT138" s="186" t="s">
        <v>90</v>
      </c>
      <c r="AU138" s="186" t="s">
        <v>42</v>
      </c>
    </row>
    <row r="139" spans="2:65" s="265" customFormat="1" ht="6.95" customHeight="1" x14ac:dyDescent="0.2">
      <c r="B139" s="185"/>
      <c r="C139" s="184"/>
      <c r="D139" s="184"/>
      <c r="E139" s="184"/>
      <c r="F139" s="184"/>
      <c r="G139" s="184"/>
      <c r="H139" s="184"/>
      <c r="I139" s="184"/>
      <c r="J139" s="184"/>
      <c r="K139" s="184"/>
      <c r="L139" s="41"/>
    </row>
  </sheetData>
  <sheetProtection formatColumns="0" formatRows="0" autoFilter="0"/>
  <autoFilter ref="C82:K138" xr:uid="{00000000-0009-0000-0000-000002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xr:uid="{B046A94D-4DF3-49FC-AA04-39F60A032913}"/>
    <hyperlink ref="F93" r:id="rId2" xr:uid="{29B02C2A-F789-4243-B153-71F4D90DD6CF}"/>
    <hyperlink ref="F95" r:id="rId3" xr:uid="{4A9DA33B-9CAB-4DD0-83CB-73A8B0363CD7}"/>
    <hyperlink ref="F98" r:id="rId4" xr:uid="{5CAABB64-B078-4592-8F54-431EE70106C9}"/>
    <hyperlink ref="F101" r:id="rId5" xr:uid="{B436F052-7251-41DC-941B-5485181F0FAA}"/>
    <hyperlink ref="F107" r:id="rId6" xr:uid="{FA935BA7-9A2F-4748-83E3-9746312A3E48}"/>
    <hyperlink ref="F113" r:id="rId7" xr:uid="{9B232B9A-0452-43FE-81C4-5FF046718037}"/>
    <hyperlink ref="F121" r:id="rId8" xr:uid="{935D6193-778F-4114-8227-A2DDA3762D12}"/>
    <hyperlink ref="F125" r:id="rId9" xr:uid="{2CD58D4E-F0F4-4572-8FFB-95B223417E2F}"/>
    <hyperlink ref="F130" r:id="rId10" xr:uid="{13660B94-86FE-4B9F-8D1F-02A7C74EDADE}"/>
    <hyperlink ref="F132" r:id="rId11" xr:uid="{B7F4E32F-ED00-4300-8133-18F5051EC7B2}"/>
    <hyperlink ref="F136" r:id="rId12" xr:uid="{104FED64-DD81-4AC9-AC81-69CE58E5B2D0}"/>
    <hyperlink ref="F138" r:id="rId13" xr:uid="{F376EFB3-A41C-4AF2-B1B0-54FBF5D104F3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1 - zřízení vrat</vt:lpstr>
      <vt:lpstr>2 - Zpevněná plocha</vt:lpstr>
      <vt:lpstr>3 - Základ ohraňovacího s...</vt:lpstr>
      <vt:lpstr>4 - stavební práce - plazma</vt:lpstr>
      <vt:lpstr>5- zpevněná plocha Plazma</vt:lpstr>
      <vt:lpstr>'1 - zřízení vrat'!Názvy_tisku</vt:lpstr>
      <vt:lpstr>'2 - Zpevněná plocha'!Názvy_tisku</vt:lpstr>
      <vt:lpstr>'3 - Základ ohraňovacího s...'!Názvy_tisku</vt:lpstr>
      <vt:lpstr>'4 - stavební práce - plazma'!Názvy_tisku</vt:lpstr>
      <vt:lpstr>'5- zpevněná plocha Plazma'!Názvy_tisku</vt:lpstr>
      <vt:lpstr>'1 - zřízení vrat'!Oblast_tisku</vt:lpstr>
      <vt:lpstr>'2 - Zpevněná plocha'!Oblast_tisku</vt:lpstr>
      <vt:lpstr>'3 - Základ ohraňovacího s...'!Oblast_tisku</vt:lpstr>
      <vt:lpstr>'4 - stavební práce - plazma'!Oblast_tisku</vt:lpstr>
      <vt:lpstr>'5- zpevněná plocha Plazma'!Oblast_tisku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DESKTOP-GN17150\Ivana</dc:creator>
  <cp:lastModifiedBy>Nězgodová Vladimíra</cp:lastModifiedBy>
  <dcterms:created xsi:type="dcterms:W3CDTF">2022-10-10T17:13:15Z</dcterms:created>
  <dcterms:modified xsi:type="dcterms:W3CDTF">2022-11-04T08:57:16Z</dcterms:modified>
</cp:coreProperties>
</file>