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S:\3_OVZ\2025\012_Soubor staveb a stavebních úprav\2_ZD na E-ZAK\"/>
    </mc:Choice>
  </mc:AlternateContent>
  <xr:revisionPtr revIDLastSave="0" documentId="8_{1F7A2284-00B3-4C14-805F-2F714A9D60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01.1 - Demolice oblouko..." sheetId="2" r:id="rId2"/>
    <sheet name="SO01.2 - Demolice oblouko..." sheetId="3" r:id="rId3"/>
    <sheet name="SO01.3 - Demolice obj. č.60" sheetId="4" r:id="rId4"/>
    <sheet name="SO01.4 - Demolice  zpevně..." sheetId="5" r:id="rId5"/>
    <sheet name="SO02.1a - stavební práce" sheetId="6" r:id="rId6"/>
    <sheet name="SO02.1b - přeložky - tlak..." sheetId="7" r:id="rId7"/>
    <sheet name="SO02.1c - přeložky - plyn..." sheetId="8" r:id="rId8"/>
    <sheet name="SO02.1d - elektroinstalace" sheetId="9" r:id="rId9"/>
    <sheet name="SO2.2a - stavební práce" sheetId="10" r:id="rId10"/>
    <sheet name="SO2.2b - ZTI" sheetId="11" r:id="rId11"/>
    <sheet name="SO2.2c - VZT" sheetId="12" r:id="rId12"/>
    <sheet name="SO2.2d - elektroinstalace" sheetId="13" r:id="rId13"/>
    <sheet name="SO02.3a - stavební práce" sheetId="14" r:id="rId14"/>
    <sheet name="IO02.3b - přečerpávání vo..." sheetId="15" r:id="rId15"/>
    <sheet name="SO02.3c - elektroinstalace" sheetId="16" r:id="rId16"/>
    <sheet name="SO02.4 - Sklad nebezpečný..." sheetId="17" r:id="rId17"/>
    <sheet name="SO02.5a - stavební část" sheetId="18" r:id="rId18"/>
    <sheet name="SO02.5b - IO01 Odvodnění ..." sheetId="19" r:id="rId19"/>
    <sheet name="SO02.5c - elektroinstalace" sheetId="20" r:id="rId20"/>
    <sheet name="SO02.6a - stavební práce" sheetId="21" r:id="rId21"/>
    <sheet name="SO02.6b - elektroinstalace" sheetId="22" r:id="rId22"/>
    <sheet name="VRN - Vedlejší rozpočtové..." sheetId="23" r:id="rId23"/>
  </sheets>
  <definedNames>
    <definedName name="_xlnm._FilterDatabase" localSheetId="14" hidden="1">'IO02.3b - přečerpávání vo...'!$C$98:$K$359</definedName>
    <definedName name="_xlnm._FilterDatabase" localSheetId="1" hidden="1">'SO01.1 - Demolice oblouko...'!$C$92:$K$222</definedName>
    <definedName name="_xlnm._FilterDatabase" localSheetId="2" hidden="1">'SO01.2 - Demolice oblouko...'!$C$91:$K$191</definedName>
    <definedName name="_xlnm._FilterDatabase" localSheetId="3" hidden="1">'SO01.3 - Demolice obj. č.60'!$C$95:$K$210</definedName>
    <definedName name="_xlnm._FilterDatabase" localSheetId="4" hidden="1">'SO01.4 - Demolice  zpevně...'!$C$87:$K$117</definedName>
    <definedName name="_xlnm._FilterDatabase" localSheetId="5" hidden="1">'SO02.1a - stavební práce'!$C$100:$K$417</definedName>
    <definedName name="_xlnm._FilterDatabase" localSheetId="6" hidden="1">'SO02.1b - přeložky - tlak...'!$C$90:$K$150</definedName>
    <definedName name="_xlnm._FilterDatabase" localSheetId="7" hidden="1">'SO02.1c - přeložky - plyn...'!$C$91:$K$158</definedName>
    <definedName name="_xlnm._FilterDatabase" localSheetId="8" hidden="1">'SO02.1d - elektroinstalace'!$C$89:$K$164</definedName>
    <definedName name="_xlnm._FilterDatabase" localSheetId="13" hidden="1">'SO02.3a - stavební práce'!$C$97:$K$376</definedName>
    <definedName name="_xlnm._FilterDatabase" localSheetId="15" hidden="1">'SO02.3c - elektroinstalace'!$C$90:$K$168</definedName>
    <definedName name="_xlnm._FilterDatabase" localSheetId="16" hidden="1">'SO02.4 - Sklad nebezpečný...'!$C$81:$K$91</definedName>
    <definedName name="_xlnm._FilterDatabase" localSheetId="17" hidden="1">'SO02.5a - stavební část'!$C$94:$K$244</definedName>
    <definedName name="_xlnm._FilterDatabase" localSheetId="18" hidden="1">'SO02.5b - IO01 Odvodnění ...'!$C$90:$K$158</definedName>
    <definedName name="_xlnm._FilterDatabase" localSheetId="19" hidden="1">'SO02.5c - elektroinstalace'!$C$90:$K$158</definedName>
    <definedName name="_xlnm._FilterDatabase" localSheetId="20" hidden="1">'SO02.6a - stavební práce'!$C$91:$K$209</definedName>
    <definedName name="_xlnm._FilterDatabase" localSheetId="21" hidden="1">'SO02.6b - elektroinstalace'!$C$89:$K$123</definedName>
    <definedName name="_xlnm._FilterDatabase" localSheetId="9" hidden="1">'SO2.2a - stavební práce'!$C$102:$K$581</definedName>
    <definedName name="_xlnm._FilterDatabase" localSheetId="10" hidden="1">'SO2.2b - ZTI'!$C$93:$K$220</definedName>
    <definedName name="_xlnm._FilterDatabase" localSheetId="11" hidden="1">'SO2.2c - VZT'!$C$97:$K$302</definedName>
    <definedName name="_xlnm._FilterDatabase" localSheetId="12" hidden="1">'SO2.2d - elektroinstalace'!$C$91:$K$268</definedName>
    <definedName name="_xlnm._FilterDatabase" localSheetId="22" hidden="1">'VRN - Vedlejší rozpočtové...'!$C$86:$K$164</definedName>
    <definedName name="_xlnm.Print_Titles" localSheetId="14">'IO02.3b - přečerpávání vo...'!$98:$98</definedName>
    <definedName name="_xlnm.Print_Titles" localSheetId="0">'Rekapitulace stavby'!$52:$52</definedName>
    <definedName name="_xlnm.Print_Titles" localSheetId="1">'SO01.1 - Demolice oblouko...'!$92:$92</definedName>
    <definedName name="_xlnm.Print_Titles" localSheetId="2">'SO01.2 - Demolice oblouko...'!$91:$91</definedName>
    <definedName name="_xlnm.Print_Titles" localSheetId="3">'SO01.3 - Demolice obj. č.60'!$95:$95</definedName>
    <definedName name="_xlnm.Print_Titles" localSheetId="4">'SO01.4 - Demolice  zpevně...'!$87:$87</definedName>
    <definedName name="_xlnm.Print_Titles" localSheetId="5">'SO02.1a - stavební práce'!$100:$100</definedName>
    <definedName name="_xlnm.Print_Titles" localSheetId="6">'SO02.1b - přeložky - tlak...'!$90:$90</definedName>
    <definedName name="_xlnm.Print_Titles" localSheetId="7">'SO02.1c - přeložky - plyn...'!$91:$91</definedName>
    <definedName name="_xlnm.Print_Titles" localSheetId="8">'SO02.1d - elektroinstalace'!$89:$89</definedName>
    <definedName name="_xlnm.Print_Titles" localSheetId="13">'SO02.3a - stavební práce'!$97:$97</definedName>
    <definedName name="_xlnm.Print_Titles" localSheetId="15">'SO02.3c - elektroinstalace'!$90:$90</definedName>
    <definedName name="_xlnm.Print_Titles" localSheetId="16">'SO02.4 - Sklad nebezpečný...'!$81:$81</definedName>
    <definedName name="_xlnm.Print_Titles" localSheetId="17">'SO02.5a - stavební část'!$94:$94</definedName>
    <definedName name="_xlnm.Print_Titles" localSheetId="18">'SO02.5b - IO01 Odvodnění ...'!$90:$90</definedName>
    <definedName name="_xlnm.Print_Titles" localSheetId="19">'SO02.5c - elektroinstalace'!$90:$90</definedName>
    <definedName name="_xlnm.Print_Titles" localSheetId="20">'SO02.6a - stavební práce'!$91:$91</definedName>
    <definedName name="_xlnm.Print_Titles" localSheetId="21">'SO02.6b - elektroinstalace'!$89:$89</definedName>
    <definedName name="_xlnm.Print_Titles" localSheetId="9">'SO2.2a - stavební práce'!$102:$102</definedName>
    <definedName name="_xlnm.Print_Titles" localSheetId="10">'SO2.2b - ZTI'!$93:$93</definedName>
    <definedName name="_xlnm.Print_Titles" localSheetId="11">'SO2.2c - VZT'!$97:$97</definedName>
    <definedName name="_xlnm.Print_Titles" localSheetId="12">'SO2.2d - elektroinstalace'!$91:$91</definedName>
    <definedName name="_xlnm.Print_Titles" localSheetId="22">'VRN - Vedlejší rozpočtové...'!$86:$86</definedName>
    <definedName name="_xlnm.Print_Area" localSheetId="14">'IO02.3b - přečerpávání vo...'!$C$47:$J$78,'IO02.3b - přečerpávání vo...'!$C$84:$K$359</definedName>
    <definedName name="_xlnm.Print_Area" localSheetId="0">'Rekapitulace stavby'!$D$4:$AO$36,'Rekapitulace stavby'!$C$42:$AQ$83</definedName>
    <definedName name="_xlnm.Print_Area" localSheetId="1">'SO01.1 - Demolice oblouko...'!$C$47:$J$72,'SO01.1 - Demolice oblouko...'!$C$78:$K$222</definedName>
    <definedName name="_xlnm.Print_Area" localSheetId="2">'SO01.2 - Demolice oblouko...'!$C$47:$J$71,'SO01.2 - Demolice oblouko...'!$C$77:$K$191</definedName>
    <definedName name="_xlnm.Print_Area" localSheetId="3">'SO01.3 - Demolice obj. č.60'!$C$47:$J$75,'SO01.3 - Demolice obj. č.60'!$C$81:$K$210</definedName>
    <definedName name="_xlnm.Print_Area" localSheetId="4">'SO01.4 - Demolice  zpevně...'!$C$47:$J$67,'SO01.4 - Demolice  zpevně...'!$C$73:$K$117</definedName>
    <definedName name="_xlnm.Print_Area" localSheetId="5">'SO02.1a - stavební práce'!$C$47:$J$80,'SO02.1a - stavební práce'!$C$86:$K$417</definedName>
    <definedName name="_xlnm.Print_Area" localSheetId="6">'SO02.1b - přeložky - tlak...'!$C$47:$J$70,'SO02.1b - přeložky - tlak...'!$C$76:$K$150</definedName>
    <definedName name="_xlnm.Print_Area" localSheetId="7">'SO02.1c - přeložky - plyn...'!$C$47:$J$71,'SO02.1c - přeložky - plyn...'!$C$77:$K$158</definedName>
    <definedName name="_xlnm.Print_Area" localSheetId="8">'SO02.1d - elektroinstalace'!$C$47:$J$69,'SO02.1d - elektroinstalace'!$C$75:$K$164</definedName>
    <definedName name="_xlnm.Print_Area" localSheetId="13">'SO02.3a - stavební práce'!$C$47:$J$77,'SO02.3a - stavební práce'!$C$83:$K$376</definedName>
    <definedName name="_xlnm.Print_Area" localSheetId="15">'SO02.3c - elektroinstalace'!$C$47:$J$70,'SO02.3c - elektroinstalace'!$C$76:$K$168</definedName>
    <definedName name="_xlnm.Print_Area" localSheetId="16">'SO02.4 - Sklad nebezpečný...'!$C$45:$J$63,'SO02.4 - Sklad nebezpečný...'!$C$69:$K$91</definedName>
    <definedName name="_xlnm.Print_Area" localSheetId="17">'SO02.5a - stavební část'!$C$47:$J$74,'SO02.5a - stavební část'!$C$80:$K$244</definedName>
    <definedName name="_xlnm.Print_Area" localSheetId="18">'SO02.5b - IO01 Odvodnění ...'!$C$47:$J$70,'SO02.5b - IO01 Odvodnění ...'!$C$76:$K$158</definedName>
    <definedName name="_xlnm.Print_Area" localSheetId="19">'SO02.5c - elektroinstalace'!$C$47:$J$70,'SO02.5c - elektroinstalace'!$C$76:$K$158</definedName>
    <definedName name="_xlnm.Print_Area" localSheetId="20">'SO02.6a - stavební práce'!$C$47:$J$71,'SO02.6a - stavební práce'!$C$77:$K$209</definedName>
    <definedName name="_xlnm.Print_Area" localSheetId="21">'SO02.6b - elektroinstalace'!$C$47:$J$69,'SO02.6b - elektroinstalace'!$C$75:$K$123</definedName>
    <definedName name="_xlnm.Print_Area" localSheetId="9">'SO2.2a - stavební práce'!$C$47:$J$82,'SO2.2a - stavební práce'!$C$88:$K$581</definedName>
    <definedName name="_xlnm.Print_Area" localSheetId="10">'SO2.2b - ZTI'!$C$47:$J$73,'SO2.2b - ZTI'!$C$79:$K$220</definedName>
    <definedName name="_xlnm.Print_Area" localSheetId="11">'SO2.2c - VZT'!$C$47:$J$77,'SO2.2c - VZT'!$C$83:$K$302</definedName>
    <definedName name="_xlnm.Print_Area" localSheetId="12">'SO2.2d - elektroinstalace'!$C$47:$J$71,'SO2.2d - elektroinstalace'!$C$77:$K$268</definedName>
    <definedName name="_xlnm.Print_Area" localSheetId="22">'VRN - Vedlejší rozpočtové...'!$C$45:$J$68,'VRN - Vedlejší rozpočtové...'!$C$74:$K$164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3" l="1"/>
  <c r="J36" i="23"/>
  <c r="AY82" i="1"/>
  <c r="J35" i="23"/>
  <c r="AX82" i="1"/>
  <c r="BI162" i="23"/>
  <c r="BH162" i="23"/>
  <c r="BG162" i="23"/>
  <c r="BF162" i="23"/>
  <c r="T162" i="23"/>
  <c r="R162" i="23"/>
  <c r="P162" i="23"/>
  <c r="BI160" i="23"/>
  <c r="BH160" i="23"/>
  <c r="BG160" i="23"/>
  <c r="BF160" i="23"/>
  <c r="T160" i="23"/>
  <c r="R160" i="23"/>
  <c r="P160" i="23"/>
  <c r="BI157" i="23"/>
  <c r="BH157" i="23"/>
  <c r="BG157" i="23"/>
  <c r="BF157" i="23"/>
  <c r="T157" i="23"/>
  <c r="R157" i="23"/>
  <c r="P157" i="23"/>
  <c r="BI155" i="23"/>
  <c r="BH155" i="23"/>
  <c r="BG155" i="23"/>
  <c r="BF155" i="23"/>
  <c r="T155" i="23"/>
  <c r="R155" i="23"/>
  <c r="P155" i="23"/>
  <c r="BI152" i="23"/>
  <c r="BH152" i="23"/>
  <c r="BG152" i="23"/>
  <c r="BF152" i="23"/>
  <c r="T152" i="23"/>
  <c r="R152" i="23"/>
  <c r="P152" i="23"/>
  <c r="BI149" i="23"/>
  <c r="BH149" i="23"/>
  <c r="BG149" i="23"/>
  <c r="BF149" i="23"/>
  <c r="T149" i="23"/>
  <c r="R149" i="23"/>
  <c r="P149" i="23"/>
  <c r="BI147" i="23"/>
  <c r="BH147" i="23"/>
  <c r="BG147" i="23"/>
  <c r="BF147" i="23"/>
  <c r="T147" i="23"/>
  <c r="R147" i="23"/>
  <c r="P147" i="23"/>
  <c r="BI145" i="23"/>
  <c r="BH145" i="23"/>
  <c r="BG145" i="23"/>
  <c r="BF145" i="23"/>
  <c r="T145" i="23"/>
  <c r="R145" i="23"/>
  <c r="P145" i="23"/>
  <c r="BI142" i="23"/>
  <c r="BH142" i="23"/>
  <c r="BG142" i="23"/>
  <c r="BF142" i="23"/>
  <c r="T142" i="23"/>
  <c r="R142" i="23"/>
  <c r="P142" i="23"/>
  <c r="BI139" i="23"/>
  <c r="BH139" i="23"/>
  <c r="BG139" i="23"/>
  <c r="BF139" i="23"/>
  <c r="T139" i="23"/>
  <c r="R139" i="23"/>
  <c r="P139" i="23"/>
  <c r="BI136" i="23"/>
  <c r="BH136" i="23"/>
  <c r="BG136" i="23"/>
  <c r="BF136" i="23"/>
  <c r="T136" i="23"/>
  <c r="R136" i="23"/>
  <c r="P136" i="23"/>
  <c r="BI133" i="23"/>
  <c r="BH133" i="23"/>
  <c r="BG133" i="23"/>
  <c r="BF133" i="23"/>
  <c r="T133" i="23"/>
  <c r="R133" i="23"/>
  <c r="P133" i="23"/>
  <c r="BI130" i="23"/>
  <c r="BH130" i="23"/>
  <c r="BG130" i="23"/>
  <c r="BF130" i="23"/>
  <c r="T130" i="23"/>
  <c r="R130" i="23"/>
  <c r="P130" i="23"/>
  <c r="BI126" i="23"/>
  <c r="BH126" i="23"/>
  <c r="BG126" i="23"/>
  <c r="BF126" i="23"/>
  <c r="T126" i="23"/>
  <c r="R126" i="23"/>
  <c r="P126" i="23"/>
  <c r="BI123" i="23"/>
  <c r="BH123" i="23"/>
  <c r="BG123" i="23"/>
  <c r="BF123" i="23"/>
  <c r="T123" i="23"/>
  <c r="R123" i="23"/>
  <c r="P123" i="23"/>
  <c r="BI119" i="23"/>
  <c r="BH119" i="23"/>
  <c r="BG119" i="23"/>
  <c r="BF119" i="23"/>
  <c r="T119" i="23"/>
  <c r="R119" i="23"/>
  <c r="P119" i="23"/>
  <c r="BI116" i="23"/>
  <c r="BH116" i="23"/>
  <c r="BG116" i="23"/>
  <c r="BF116" i="23"/>
  <c r="T116" i="23"/>
  <c r="R116" i="23"/>
  <c r="P116" i="23"/>
  <c r="BI113" i="23"/>
  <c r="BH113" i="23"/>
  <c r="BG113" i="23"/>
  <c r="BF113" i="23"/>
  <c r="T113" i="23"/>
  <c r="R113" i="23"/>
  <c r="P113" i="23"/>
  <c r="BI110" i="23"/>
  <c r="BH110" i="23"/>
  <c r="BG110" i="23"/>
  <c r="BF110" i="23"/>
  <c r="T110" i="23"/>
  <c r="R110" i="23"/>
  <c r="P110" i="23"/>
  <c r="BI106" i="23"/>
  <c r="BH106" i="23"/>
  <c r="BG106" i="23"/>
  <c r="BF106" i="23"/>
  <c r="T106" i="23"/>
  <c r="R106" i="23"/>
  <c r="P106" i="23"/>
  <c r="BI103" i="23"/>
  <c r="BH103" i="23"/>
  <c r="BG103" i="23"/>
  <c r="BF103" i="23"/>
  <c r="T103" i="23"/>
  <c r="R103" i="23"/>
  <c r="P103" i="23"/>
  <c r="BI100" i="23"/>
  <c r="BH100" i="23"/>
  <c r="BG100" i="23"/>
  <c r="BF100" i="23"/>
  <c r="T100" i="23"/>
  <c r="R100" i="23"/>
  <c r="P100" i="23"/>
  <c r="BI97" i="23"/>
  <c r="BH97" i="23"/>
  <c r="BG97" i="23"/>
  <c r="BF97" i="23"/>
  <c r="T97" i="23"/>
  <c r="R97" i="23"/>
  <c r="P97" i="23"/>
  <c r="BI95" i="23"/>
  <c r="BH95" i="23"/>
  <c r="BG95" i="23"/>
  <c r="BF95" i="23"/>
  <c r="T95" i="23"/>
  <c r="R95" i="23"/>
  <c r="P95" i="23"/>
  <c r="BI90" i="23"/>
  <c r="BH90" i="23"/>
  <c r="BG90" i="23"/>
  <c r="BF90" i="23"/>
  <c r="T90" i="23"/>
  <c r="T89" i="23" s="1"/>
  <c r="T88" i="23" s="1"/>
  <c r="R90" i="23"/>
  <c r="R89" i="23" s="1"/>
  <c r="R88" i="23" s="1"/>
  <c r="P90" i="23"/>
  <c r="P89" i="23" s="1"/>
  <c r="P88" i="23" s="1"/>
  <c r="J83" i="23"/>
  <c r="F83" i="23"/>
  <c r="F81" i="23"/>
  <c r="E79" i="23"/>
  <c r="J54" i="23"/>
  <c r="F54" i="23"/>
  <c r="F52" i="23"/>
  <c r="E50" i="23"/>
  <c r="J24" i="23"/>
  <c r="E24" i="23"/>
  <c r="J55" i="23"/>
  <c r="J23" i="23"/>
  <c r="J18" i="23"/>
  <c r="E18" i="23"/>
  <c r="F84" i="23" s="1"/>
  <c r="J17" i="23"/>
  <c r="J12" i="23"/>
  <c r="J52" i="23" s="1"/>
  <c r="E7" i="23"/>
  <c r="E48" i="23"/>
  <c r="J39" i="22"/>
  <c r="J38" i="22"/>
  <c r="AY81" i="1" s="1"/>
  <c r="J37" i="22"/>
  <c r="AX81" i="1"/>
  <c r="BI122" i="22"/>
  <c r="BH122" i="22"/>
  <c r="BG122" i="22"/>
  <c r="BF122" i="22"/>
  <c r="T122" i="22"/>
  <c r="T121" i="22"/>
  <c r="R122" i="22"/>
  <c r="R121" i="22"/>
  <c r="P122" i="22"/>
  <c r="P121" i="22" s="1"/>
  <c r="BI119" i="22"/>
  <c r="BH119" i="22"/>
  <c r="BG119" i="22"/>
  <c r="BF119" i="22"/>
  <c r="T119" i="22"/>
  <c r="R119" i="22"/>
  <c r="P119" i="22"/>
  <c r="BI117" i="22"/>
  <c r="BH117" i="22"/>
  <c r="BG117" i="22"/>
  <c r="BF117" i="22"/>
  <c r="T117" i="22"/>
  <c r="R117" i="22"/>
  <c r="P117" i="22"/>
  <c r="BI115" i="22"/>
  <c r="BH115" i="22"/>
  <c r="BG115" i="22"/>
  <c r="BF115" i="22"/>
  <c r="T115" i="22"/>
  <c r="R115" i="22"/>
  <c r="P115" i="22"/>
  <c r="BI113" i="22"/>
  <c r="BH113" i="22"/>
  <c r="BG113" i="22"/>
  <c r="BF113" i="22"/>
  <c r="T113" i="22"/>
  <c r="R113" i="22"/>
  <c r="P113" i="22"/>
  <c r="BI111" i="22"/>
  <c r="BH111" i="22"/>
  <c r="BG111" i="22"/>
  <c r="BF111" i="22"/>
  <c r="T111" i="22"/>
  <c r="R111" i="22"/>
  <c r="P111" i="22"/>
  <c r="BI109" i="22"/>
  <c r="BH109" i="22"/>
  <c r="BG109" i="22"/>
  <c r="BF109" i="22"/>
  <c r="T109" i="22"/>
  <c r="R109" i="22"/>
  <c r="P109" i="22"/>
  <c r="BI107" i="22"/>
  <c r="BH107" i="22"/>
  <c r="BG107" i="22"/>
  <c r="BF107" i="22"/>
  <c r="T107" i="22"/>
  <c r="R107" i="22"/>
  <c r="P107" i="22"/>
  <c r="BI105" i="22"/>
  <c r="BH105" i="22"/>
  <c r="BG105" i="22"/>
  <c r="BF105" i="22"/>
  <c r="T105" i="22"/>
  <c r="R105" i="22"/>
  <c r="P105" i="22"/>
  <c r="BI101" i="22"/>
  <c r="BH101" i="22"/>
  <c r="BG101" i="22"/>
  <c r="BF101" i="22"/>
  <c r="T101" i="22"/>
  <c r="R101" i="22"/>
  <c r="P101" i="22"/>
  <c r="BI99" i="22"/>
  <c r="BH99" i="22"/>
  <c r="BG99" i="22"/>
  <c r="BF99" i="22"/>
  <c r="T99" i="22"/>
  <c r="R99" i="22"/>
  <c r="P99" i="22"/>
  <c r="BI97" i="22"/>
  <c r="BH97" i="22"/>
  <c r="BG97" i="22"/>
  <c r="BF97" i="22"/>
  <c r="T97" i="22"/>
  <c r="R97" i="22"/>
  <c r="P97" i="22"/>
  <c r="BI95" i="22"/>
  <c r="BH95" i="22"/>
  <c r="BG95" i="22"/>
  <c r="BF95" i="22"/>
  <c r="T95" i="22"/>
  <c r="R95" i="22"/>
  <c r="P95" i="22"/>
  <c r="BI93" i="22"/>
  <c r="BH93" i="22"/>
  <c r="BG93" i="22"/>
  <c r="BF93" i="22"/>
  <c r="T93" i="22"/>
  <c r="R93" i="22"/>
  <c r="P93" i="22"/>
  <c r="J86" i="22"/>
  <c r="F86" i="22"/>
  <c r="F84" i="22"/>
  <c r="J58" i="22"/>
  <c r="F58" i="22"/>
  <c r="F56" i="22"/>
  <c r="J26" i="22"/>
  <c r="E26" i="22"/>
  <c r="J59" i="22" s="1"/>
  <c r="J25" i="22"/>
  <c r="J20" i="22"/>
  <c r="E20" i="22"/>
  <c r="F87" i="22"/>
  <c r="J19" i="22"/>
  <c r="J14" i="22"/>
  <c r="J84" i="22"/>
  <c r="E7" i="22"/>
  <c r="E50" i="22"/>
  <c r="J39" i="21"/>
  <c r="J38" i="21"/>
  <c r="AY80" i="1"/>
  <c r="J37" i="21"/>
  <c r="AX80" i="1"/>
  <c r="BI208" i="21"/>
  <c r="BH208" i="21"/>
  <c r="BG208" i="21"/>
  <c r="BF208" i="21"/>
  <c r="T208" i="21"/>
  <c r="T207" i="21"/>
  <c r="R208" i="21"/>
  <c r="R207" i="21" s="1"/>
  <c r="P208" i="21"/>
  <c r="P207" i="21"/>
  <c r="BI205" i="21"/>
  <c r="BH205" i="21"/>
  <c r="BG205" i="21"/>
  <c r="BF205" i="21"/>
  <c r="T205" i="21"/>
  <c r="R205" i="21"/>
  <c r="P205" i="21"/>
  <c r="BI202" i="21"/>
  <c r="BH202" i="21"/>
  <c r="BG202" i="21"/>
  <c r="BF202" i="21"/>
  <c r="T202" i="21"/>
  <c r="R202" i="21"/>
  <c r="P202" i="21"/>
  <c r="BI198" i="21"/>
  <c r="BH198" i="21"/>
  <c r="BG198" i="21"/>
  <c r="BF198" i="21"/>
  <c r="T198" i="21"/>
  <c r="R198" i="21"/>
  <c r="P198" i="21"/>
  <c r="BI193" i="21"/>
  <c r="BH193" i="21"/>
  <c r="BG193" i="21"/>
  <c r="BF193" i="21"/>
  <c r="T193" i="21"/>
  <c r="R193" i="21"/>
  <c r="P193" i="21"/>
  <c r="BI191" i="21"/>
  <c r="BH191" i="21"/>
  <c r="BG191" i="21"/>
  <c r="BF191" i="21"/>
  <c r="T191" i="21"/>
  <c r="R191" i="21"/>
  <c r="P191" i="21"/>
  <c r="BI187" i="21"/>
  <c r="BH187" i="21"/>
  <c r="BG187" i="21"/>
  <c r="BF187" i="21"/>
  <c r="T187" i="21"/>
  <c r="R187" i="21"/>
  <c r="P187" i="21"/>
  <c r="BI185" i="21"/>
  <c r="BH185" i="21"/>
  <c r="BG185" i="21"/>
  <c r="BF185" i="21"/>
  <c r="T185" i="21"/>
  <c r="R185" i="21"/>
  <c r="P185" i="21"/>
  <c r="BI183" i="21"/>
  <c r="BH183" i="21"/>
  <c r="BG183" i="21"/>
  <c r="BF183" i="21"/>
  <c r="T183" i="21"/>
  <c r="R183" i="21"/>
  <c r="P183" i="21"/>
  <c r="BI177" i="21"/>
  <c r="BH177" i="21"/>
  <c r="BG177" i="21"/>
  <c r="BF177" i="21"/>
  <c r="T177" i="21"/>
  <c r="R177" i="21"/>
  <c r="P177" i="21"/>
  <c r="BI175" i="21"/>
  <c r="BH175" i="21"/>
  <c r="BG175" i="21"/>
  <c r="BF175" i="21"/>
  <c r="T175" i="21"/>
  <c r="R175" i="21"/>
  <c r="P175" i="21"/>
  <c r="BI172" i="21"/>
  <c r="BH172" i="21"/>
  <c r="BG172" i="21"/>
  <c r="BF172" i="21"/>
  <c r="T172" i="21"/>
  <c r="R172" i="21"/>
  <c r="P172" i="21"/>
  <c r="BI167" i="21"/>
  <c r="BH167" i="21"/>
  <c r="BG167" i="21"/>
  <c r="BF167" i="21"/>
  <c r="T167" i="21"/>
  <c r="R167" i="21"/>
  <c r="P167" i="21"/>
  <c r="BI165" i="21"/>
  <c r="BH165" i="21"/>
  <c r="BG165" i="21"/>
  <c r="BF165" i="21"/>
  <c r="T165" i="21"/>
  <c r="R165" i="21"/>
  <c r="P165" i="21"/>
  <c r="BI164" i="21"/>
  <c r="BH164" i="21"/>
  <c r="BG164" i="21"/>
  <c r="BF164" i="21"/>
  <c r="T164" i="21"/>
  <c r="R164" i="21"/>
  <c r="P164" i="21"/>
  <c r="BI162" i="21"/>
  <c r="BH162" i="21"/>
  <c r="BG162" i="21"/>
  <c r="BF162" i="21"/>
  <c r="T162" i="21"/>
  <c r="R162" i="21"/>
  <c r="P162" i="21"/>
  <c r="BI159" i="21"/>
  <c r="BH159" i="21"/>
  <c r="BG159" i="21"/>
  <c r="BF159" i="21"/>
  <c r="T159" i="21"/>
  <c r="R159" i="21"/>
  <c r="P159" i="21"/>
  <c r="BI157" i="21"/>
  <c r="BH157" i="21"/>
  <c r="BG157" i="21"/>
  <c r="BF157" i="21"/>
  <c r="T157" i="21"/>
  <c r="R157" i="21"/>
  <c r="P157" i="21"/>
  <c r="BI155" i="21"/>
  <c r="BH155" i="21"/>
  <c r="BG155" i="21"/>
  <c r="BF155" i="21"/>
  <c r="T155" i="21"/>
  <c r="R155" i="21"/>
  <c r="P155" i="21"/>
  <c r="BI152" i="21"/>
  <c r="BH152" i="21"/>
  <c r="BG152" i="21"/>
  <c r="BF152" i="21"/>
  <c r="T152" i="21"/>
  <c r="R152" i="21"/>
  <c r="P152" i="21"/>
  <c r="BI151" i="21"/>
  <c r="BH151" i="21"/>
  <c r="BG151" i="21"/>
  <c r="BF151" i="21"/>
  <c r="T151" i="21"/>
  <c r="R151" i="21"/>
  <c r="P151" i="21"/>
  <c r="BI149" i="21"/>
  <c r="BH149" i="21"/>
  <c r="BG149" i="21"/>
  <c r="BF149" i="21"/>
  <c r="T149" i="21"/>
  <c r="R149" i="21"/>
  <c r="P149" i="21"/>
  <c r="BI146" i="21"/>
  <c r="BH146" i="21"/>
  <c r="BG146" i="21"/>
  <c r="BF146" i="21"/>
  <c r="T146" i="21"/>
  <c r="R146" i="21"/>
  <c r="P146" i="21"/>
  <c r="BI143" i="21"/>
  <c r="BH143" i="21"/>
  <c r="BG143" i="21"/>
  <c r="BF143" i="21"/>
  <c r="T143" i="21"/>
  <c r="R143" i="21"/>
  <c r="P143" i="21"/>
  <c r="BI140" i="21"/>
  <c r="BH140" i="21"/>
  <c r="BG140" i="21"/>
  <c r="BF140" i="21"/>
  <c r="T140" i="21"/>
  <c r="R140" i="21"/>
  <c r="P140" i="21"/>
  <c r="BI135" i="21"/>
  <c r="BH135" i="21"/>
  <c r="BG135" i="21"/>
  <c r="BF135" i="21"/>
  <c r="T135" i="21"/>
  <c r="R135" i="21"/>
  <c r="P135" i="21"/>
  <c r="BI132" i="21"/>
  <c r="BH132" i="21"/>
  <c r="BG132" i="21"/>
  <c r="BF132" i="21"/>
  <c r="T132" i="21"/>
  <c r="R132" i="21"/>
  <c r="P132" i="21"/>
  <c r="BI127" i="21"/>
  <c r="BH127" i="21"/>
  <c r="BG127" i="21"/>
  <c r="BF127" i="21"/>
  <c r="T127" i="21"/>
  <c r="R127" i="21"/>
  <c r="P127" i="21"/>
  <c r="BI123" i="21"/>
  <c r="BH123" i="21"/>
  <c r="BG123" i="21"/>
  <c r="BF123" i="21"/>
  <c r="T123" i="21"/>
  <c r="R123" i="21"/>
  <c r="P123" i="21"/>
  <c r="BI121" i="21"/>
  <c r="BH121" i="21"/>
  <c r="BG121" i="21"/>
  <c r="BF121" i="21"/>
  <c r="T121" i="21"/>
  <c r="R121" i="21"/>
  <c r="P121" i="21"/>
  <c r="BI118" i="21"/>
  <c r="BH118" i="21"/>
  <c r="BG118" i="21"/>
  <c r="BF118" i="21"/>
  <c r="T118" i="21"/>
  <c r="R118" i="21"/>
  <c r="P118" i="21"/>
  <c r="BI115" i="21"/>
  <c r="BH115" i="21"/>
  <c r="BG115" i="21"/>
  <c r="BF115" i="21"/>
  <c r="T115" i="21"/>
  <c r="R115" i="21"/>
  <c r="P115" i="21"/>
  <c r="BI109" i="21"/>
  <c r="BH109" i="21"/>
  <c r="BG109" i="21"/>
  <c r="BF109" i="21"/>
  <c r="T109" i="21"/>
  <c r="R109" i="21"/>
  <c r="P109" i="21"/>
  <c r="BI107" i="21"/>
  <c r="BH107" i="21"/>
  <c r="BG107" i="21"/>
  <c r="BF107" i="21"/>
  <c r="T107" i="21"/>
  <c r="R107" i="21"/>
  <c r="P107" i="21"/>
  <c r="BI104" i="21"/>
  <c r="BH104" i="21"/>
  <c r="BG104" i="21"/>
  <c r="BF104" i="21"/>
  <c r="T104" i="21"/>
  <c r="R104" i="21"/>
  <c r="P104" i="21"/>
  <c r="BI102" i="21"/>
  <c r="BH102" i="21"/>
  <c r="BG102" i="21"/>
  <c r="BF102" i="21"/>
  <c r="T102" i="21"/>
  <c r="R102" i="21"/>
  <c r="P102" i="21"/>
  <c r="BI100" i="21"/>
  <c r="BH100" i="21"/>
  <c r="BG100" i="21"/>
  <c r="BF100" i="21"/>
  <c r="T100" i="21"/>
  <c r="R100" i="21"/>
  <c r="P100" i="21"/>
  <c r="BI95" i="21"/>
  <c r="BH95" i="21"/>
  <c r="BG95" i="21"/>
  <c r="BF95" i="21"/>
  <c r="T95" i="21"/>
  <c r="R95" i="21"/>
  <c r="P95" i="21"/>
  <c r="J88" i="21"/>
  <c r="F88" i="21"/>
  <c r="F86" i="21"/>
  <c r="J58" i="21"/>
  <c r="F58" i="21"/>
  <c r="F56" i="21"/>
  <c r="J26" i="21"/>
  <c r="E26" i="21"/>
  <c r="J89" i="21" s="1"/>
  <c r="J25" i="21"/>
  <c r="J20" i="21"/>
  <c r="E20" i="21"/>
  <c r="F89" i="21"/>
  <c r="J19" i="21"/>
  <c r="J14" i="21"/>
  <c r="J86" i="21"/>
  <c r="E7" i="21"/>
  <c r="E80" i="21" s="1"/>
  <c r="J39" i="20"/>
  <c r="J38" i="20"/>
  <c r="AY78" i="1"/>
  <c r="J37" i="20"/>
  <c r="AX78" i="1" s="1"/>
  <c r="BI157" i="20"/>
  <c r="BH157" i="20"/>
  <c r="BG157" i="20"/>
  <c r="BF157" i="20"/>
  <c r="T157" i="20"/>
  <c r="T156" i="20"/>
  <c r="R157" i="20"/>
  <c r="R156" i="20" s="1"/>
  <c r="P157" i="20"/>
  <c r="P156" i="20" s="1"/>
  <c r="BI154" i="20"/>
  <c r="BH154" i="20"/>
  <c r="BG154" i="20"/>
  <c r="BF154" i="20"/>
  <c r="T154" i="20"/>
  <c r="R154" i="20"/>
  <c r="P154" i="20"/>
  <c r="BI152" i="20"/>
  <c r="BH152" i="20"/>
  <c r="BG152" i="20"/>
  <c r="BF152" i="20"/>
  <c r="T152" i="20"/>
  <c r="R152" i="20"/>
  <c r="P152" i="20"/>
  <c r="BI150" i="20"/>
  <c r="BH150" i="20"/>
  <c r="BG150" i="20"/>
  <c r="BF150" i="20"/>
  <c r="T150" i="20"/>
  <c r="R150" i="20"/>
  <c r="P150" i="20"/>
  <c r="BI148" i="20"/>
  <c r="BH148" i="20"/>
  <c r="BG148" i="20"/>
  <c r="BF148" i="20"/>
  <c r="T148" i="20"/>
  <c r="R148" i="20"/>
  <c r="P148" i="20"/>
  <c r="BI146" i="20"/>
  <c r="BH146" i="20"/>
  <c r="BG146" i="20"/>
  <c r="BF146" i="20"/>
  <c r="T146" i="20"/>
  <c r="R146" i="20"/>
  <c r="P146" i="20"/>
  <c r="BI144" i="20"/>
  <c r="BH144" i="20"/>
  <c r="BG144" i="20"/>
  <c r="BF144" i="20"/>
  <c r="T144" i="20"/>
  <c r="R144" i="20"/>
  <c r="P144" i="20"/>
  <c r="BI142" i="20"/>
  <c r="BH142" i="20"/>
  <c r="BG142" i="20"/>
  <c r="BF142" i="20"/>
  <c r="T142" i="20"/>
  <c r="R142" i="20"/>
  <c r="P142" i="20"/>
  <c r="BI140" i="20"/>
  <c r="BH140" i="20"/>
  <c r="BG140" i="20"/>
  <c r="BF140" i="20"/>
  <c r="T140" i="20"/>
  <c r="R140" i="20"/>
  <c r="P140" i="20"/>
  <c r="BI139" i="20"/>
  <c r="BH139" i="20"/>
  <c r="BG139" i="20"/>
  <c r="BF139" i="20"/>
  <c r="T139" i="20"/>
  <c r="R139" i="20"/>
  <c r="P139" i="20"/>
  <c r="BI137" i="20"/>
  <c r="BH137" i="20"/>
  <c r="BG137" i="20"/>
  <c r="BF137" i="20"/>
  <c r="T137" i="20"/>
  <c r="R137" i="20"/>
  <c r="P137" i="20"/>
  <c r="BI135" i="20"/>
  <c r="BH135" i="20"/>
  <c r="BG135" i="20"/>
  <c r="BF135" i="20"/>
  <c r="T135" i="20"/>
  <c r="R135" i="20"/>
  <c r="P135" i="20"/>
  <c r="BI134" i="20"/>
  <c r="BH134" i="20"/>
  <c r="BG134" i="20"/>
  <c r="BF134" i="20"/>
  <c r="T134" i="20"/>
  <c r="R134" i="20"/>
  <c r="P134" i="20"/>
  <c r="BI132" i="20"/>
  <c r="BH132" i="20"/>
  <c r="BG132" i="20"/>
  <c r="BF132" i="20"/>
  <c r="T132" i="20"/>
  <c r="R132" i="20"/>
  <c r="P132" i="20"/>
  <c r="BI129" i="20"/>
  <c r="BH129" i="20"/>
  <c r="BG129" i="20"/>
  <c r="BF129" i="20"/>
  <c r="T129" i="20"/>
  <c r="R129" i="20"/>
  <c r="P129" i="20"/>
  <c r="BI128" i="20"/>
  <c r="BH128" i="20"/>
  <c r="BG128" i="20"/>
  <c r="BF128" i="20"/>
  <c r="T128" i="20"/>
  <c r="R128" i="20"/>
  <c r="P128" i="20"/>
  <c r="BI126" i="20"/>
  <c r="BH126" i="20"/>
  <c r="BG126" i="20"/>
  <c r="BF126" i="20"/>
  <c r="T126" i="20"/>
  <c r="R126" i="20"/>
  <c r="P126" i="20"/>
  <c r="BI125" i="20"/>
  <c r="BH125" i="20"/>
  <c r="BG125" i="20"/>
  <c r="BF125" i="20"/>
  <c r="T125" i="20"/>
  <c r="R125" i="20"/>
  <c r="P125" i="20"/>
  <c r="BI123" i="20"/>
  <c r="BH123" i="20"/>
  <c r="BG123" i="20"/>
  <c r="BF123" i="20"/>
  <c r="T123" i="20"/>
  <c r="R123" i="20"/>
  <c r="P123" i="20"/>
  <c r="BI122" i="20"/>
  <c r="BH122" i="20"/>
  <c r="BG122" i="20"/>
  <c r="BF122" i="20"/>
  <c r="T122" i="20"/>
  <c r="R122" i="20"/>
  <c r="P122" i="20"/>
  <c r="BI120" i="20"/>
  <c r="BH120" i="20"/>
  <c r="BG120" i="20"/>
  <c r="BF120" i="20"/>
  <c r="T120" i="20"/>
  <c r="R120" i="20"/>
  <c r="P120" i="20"/>
  <c r="BI119" i="20"/>
  <c r="BH119" i="20"/>
  <c r="BG119" i="20"/>
  <c r="BF119" i="20"/>
  <c r="T119" i="20"/>
  <c r="R119" i="20"/>
  <c r="P119" i="20"/>
  <c r="BI117" i="20"/>
  <c r="BH117" i="20"/>
  <c r="BG117" i="20"/>
  <c r="BF117" i="20"/>
  <c r="T117" i="20"/>
  <c r="R117" i="20"/>
  <c r="P117" i="20"/>
  <c r="BI115" i="20"/>
  <c r="BH115" i="20"/>
  <c r="BG115" i="20"/>
  <c r="BF115" i="20"/>
  <c r="T115" i="20"/>
  <c r="R115" i="20"/>
  <c r="P115" i="20"/>
  <c r="BI113" i="20"/>
  <c r="BH113" i="20"/>
  <c r="BG113" i="20"/>
  <c r="BF113" i="20"/>
  <c r="T113" i="20"/>
  <c r="R113" i="20"/>
  <c r="P113" i="20"/>
  <c r="BI112" i="20"/>
  <c r="BH112" i="20"/>
  <c r="BG112" i="20"/>
  <c r="BF112" i="20"/>
  <c r="T112" i="20"/>
  <c r="R112" i="20"/>
  <c r="P112" i="20"/>
  <c r="BI110" i="20"/>
  <c r="BH110" i="20"/>
  <c r="BG110" i="20"/>
  <c r="BF110" i="20"/>
  <c r="T110" i="20"/>
  <c r="R110" i="20"/>
  <c r="P110" i="20"/>
  <c r="BI108" i="20"/>
  <c r="BH108" i="20"/>
  <c r="BG108" i="20"/>
  <c r="BF108" i="20"/>
  <c r="T108" i="20"/>
  <c r="R108" i="20"/>
  <c r="P108" i="20"/>
  <c r="BI106" i="20"/>
  <c r="BH106" i="20"/>
  <c r="BG106" i="20"/>
  <c r="BF106" i="20"/>
  <c r="T106" i="20"/>
  <c r="R106" i="20"/>
  <c r="P106" i="20"/>
  <c r="BI104" i="20"/>
  <c r="BH104" i="20"/>
  <c r="BG104" i="20"/>
  <c r="BF104" i="20"/>
  <c r="T104" i="20"/>
  <c r="R104" i="20"/>
  <c r="P104" i="20"/>
  <c r="BI102" i="20"/>
  <c r="BH102" i="20"/>
  <c r="BG102" i="20"/>
  <c r="BF102" i="20"/>
  <c r="T102" i="20"/>
  <c r="R102" i="20"/>
  <c r="P102" i="20"/>
  <c r="BI100" i="20"/>
  <c r="BH100" i="20"/>
  <c r="BG100" i="20"/>
  <c r="BF100" i="20"/>
  <c r="T100" i="20"/>
  <c r="R100" i="20"/>
  <c r="P100" i="20"/>
  <c r="BI98" i="20"/>
  <c r="BH98" i="20"/>
  <c r="BG98" i="20"/>
  <c r="BF98" i="20"/>
  <c r="T98" i="20"/>
  <c r="R98" i="20"/>
  <c r="P98" i="20"/>
  <c r="BI96" i="20"/>
  <c r="BH96" i="20"/>
  <c r="BG96" i="20"/>
  <c r="BF96" i="20"/>
  <c r="T96" i="20"/>
  <c r="R96" i="20"/>
  <c r="P96" i="20"/>
  <c r="BI94" i="20"/>
  <c r="BH94" i="20"/>
  <c r="BG94" i="20"/>
  <c r="BF94" i="20"/>
  <c r="T94" i="20"/>
  <c r="R94" i="20"/>
  <c r="P94" i="20"/>
  <c r="J87" i="20"/>
  <c r="F87" i="20"/>
  <c r="F85" i="20"/>
  <c r="J58" i="20"/>
  <c r="F58" i="20"/>
  <c r="F56" i="20"/>
  <c r="J26" i="20"/>
  <c r="E26" i="20"/>
  <c r="J88" i="20" s="1"/>
  <c r="J25" i="20"/>
  <c r="J20" i="20"/>
  <c r="E20" i="20"/>
  <c r="F59" i="20"/>
  <c r="J19" i="20"/>
  <c r="J14" i="20"/>
  <c r="J56" i="20"/>
  <c r="E7" i="20"/>
  <c r="E50" i="20"/>
  <c r="J39" i="19"/>
  <c r="J38" i="19"/>
  <c r="AY77" i="1"/>
  <c r="J37" i="19"/>
  <c r="AX77" i="1"/>
  <c r="BI157" i="19"/>
  <c r="BH157" i="19"/>
  <c r="BG157" i="19"/>
  <c r="BF157" i="19"/>
  <c r="T157" i="19"/>
  <c r="T156" i="19"/>
  <c r="R157" i="19"/>
  <c r="R156" i="19" s="1"/>
  <c r="P157" i="19"/>
  <c r="P156" i="19"/>
  <c r="BI155" i="19"/>
  <c r="BH155" i="19"/>
  <c r="BG155" i="19"/>
  <c r="BF155" i="19"/>
  <c r="T155" i="19"/>
  <c r="R155" i="19"/>
  <c r="P155" i="19"/>
  <c r="BI153" i="19"/>
  <c r="BH153" i="19"/>
  <c r="BG153" i="19"/>
  <c r="BF153" i="19"/>
  <c r="T153" i="19"/>
  <c r="R153" i="19"/>
  <c r="P153" i="19"/>
  <c r="BI152" i="19"/>
  <c r="BH152" i="19"/>
  <c r="BG152" i="19"/>
  <c r="BF152" i="19"/>
  <c r="T152" i="19"/>
  <c r="R152" i="19"/>
  <c r="P152" i="19"/>
  <c r="BI150" i="19"/>
  <c r="BH150" i="19"/>
  <c r="BG150" i="19"/>
  <c r="BF150" i="19"/>
  <c r="T150" i="19"/>
  <c r="R150" i="19"/>
  <c r="P150" i="19"/>
  <c r="BI147" i="19"/>
  <c r="BH147" i="19"/>
  <c r="BG147" i="19"/>
  <c r="BF147" i="19"/>
  <c r="T147" i="19"/>
  <c r="R147" i="19"/>
  <c r="P147" i="19"/>
  <c r="BI146" i="19"/>
  <c r="BH146" i="19"/>
  <c r="BG146" i="19"/>
  <c r="BF146" i="19"/>
  <c r="T146" i="19"/>
  <c r="R146" i="19"/>
  <c r="P146" i="19"/>
  <c r="BI144" i="19"/>
  <c r="BH144" i="19"/>
  <c r="BG144" i="19"/>
  <c r="BF144" i="19"/>
  <c r="T144" i="19"/>
  <c r="R144" i="19"/>
  <c r="P144" i="19"/>
  <c r="BI143" i="19"/>
  <c r="BH143" i="19"/>
  <c r="BG143" i="19"/>
  <c r="BF143" i="19"/>
  <c r="T143" i="19"/>
  <c r="R143" i="19"/>
  <c r="P143" i="19"/>
  <c r="BI140" i="19"/>
  <c r="BH140" i="19"/>
  <c r="BG140" i="19"/>
  <c r="BF140" i="19"/>
  <c r="T140" i="19"/>
  <c r="R140" i="19"/>
  <c r="P140" i="19"/>
  <c r="BI139" i="19"/>
  <c r="BH139" i="19"/>
  <c r="BG139" i="19"/>
  <c r="BF139" i="19"/>
  <c r="T139" i="19"/>
  <c r="R139" i="19"/>
  <c r="P139" i="19"/>
  <c r="BI137" i="19"/>
  <c r="BH137" i="19"/>
  <c r="BG137" i="19"/>
  <c r="BF137" i="19"/>
  <c r="T137" i="19"/>
  <c r="R137" i="19"/>
  <c r="P137" i="19"/>
  <c r="BI135" i="19"/>
  <c r="BH135" i="19"/>
  <c r="BG135" i="19"/>
  <c r="BF135" i="19"/>
  <c r="T135" i="19"/>
  <c r="R135" i="19"/>
  <c r="P135" i="19"/>
  <c r="BI133" i="19"/>
  <c r="BH133" i="19"/>
  <c r="BG133" i="19"/>
  <c r="BF133" i="19"/>
  <c r="T133" i="19"/>
  <c r="R133" i="19"/>
  <c r="P133" i="19"/>
  <c r="BI132" i="19"/>
  <c r="BH132" i="19"/>
  <c r="BG132" i="19"/>
  <c r="BF132" i="19"/>
  <c r="T132" i="19"/>
  <c r="R132" i="19"/>
  <c r="P132" i="19"/>
  <c r="BI129" i="19"/>
  <c r="BH129" i="19"/>
  <c r="BG129" i="19"/>
  <c r="BF129" i="19"/>
  <c r="T129" i="19"/>
  <c r="R129" i="19"/>
  <c r="P129" i="19"/>
  <c r="BI125" i="19"/>
  <c r="BH125" i="19"/>
  <c r="BG125" i="19"/>
  <c r="BF125" i="19"/>
  <c r="T125" i="19"/>
  <c r="T124" i="19"/>
  <c r="R125" i="19"/>
  <c r="R124" i="19" s="1"/>
  <c r="P125" i="19"/>
  <c r="P124" i="19"/>
  <c r="BI122" i="19"/>
  <c r="BH122" i="19"/>
  <c r="BG122" i="19"/>
  <c r="BF122" i="19"/>
  <c r="T122" i="19"/>
  <c r="R122" i="19"/>
  <c r="P122" i="19"/>
  <c r="BI119" i="19"/>
  <c r="BH119" i="19"/>
  <c r="BG119" i="19"/>
  <c r="BF119" i="19"/>
  <c r="T119" i="19"/>
  <c r="R119" i="19"/>
  <c r="P119" i="19"/>
  <c r="BI117" i="19"/>
  <c r="BH117" i="19"/>
  <c r="BG117" i="19"/>
  <c r="BF117" i="19"/>
  <c r="T117" i="19"/>
  <c r="R117" i="19"/>
  <c r="P117" i="19"/>
  <c r="BI114" i="19"/>
  <c r="BH114" i="19"/>
  <c r="BG114" i="19"/>
  <c r="BF114" i="19"/>
  <c r="T114" i="19"/>
  <c r="R114" i="19"/>
  <c r="P114" i="19"/>
  <c r="BI111" i="19"/>
  <c r="BH111" i="19"/>
  <c r="BG111" i="19"/>
  <c r="BF111" i="19"/>
  <c r="T111" i="19"/>
  <c r="R111" i="19"/>
  <c r="P111" i="19"/>
  <c r="BI108" i="19"/>
  <c r="BH108" i="19"/>
  <c r="BG108" i="19"/>
  <c r="BF108" i="19"/>
  <c r="T108" i="19"/>
  <c r="R108" i="19"/>
  <c r="P108" i="19"/>
  <c r="BI105" i="19"/>
  <c r="BH105" i="19"/>
  <c r="BG105" i="19"/>
  <c r="BF105" i="19"/>
  <c r="T105" i="19"/>
  <c r="R105" i="19"/>
  <c r="P105" i="19"/>
  <c r="BI100" i="19"/>
  <c r="BH100" i="19"/>
  <c r="BG100" i="19"/>
  <c r="BF100" i="19"/>
  <c r="T100" i="19"/>
  <c r="R100" i="19"/>
  <c r="P100" i="19"/>
  <c r="BI98" i="19"/>
  <c r="BH98" i="19"/>
  <c r="BG98" i="19"/>
  <c r="BF98" i="19"/>
  <c r="T98" i="19"/>
  <c r="R98" i="19"/>
  <c r="P98" i="19"/>
  <c r="BI96" i="19"/>
  <c r="BH96" i="19"/>
  <c r="BG96" i="19"/>
  <c r="BF96" i="19"/>
  <c r="T96" i="19"/>
  <c r="R96" i="19"/>
  <c r="P96" i="19"/>
  <c r="BI94" i="19"/>
  <c r="BH94" i="19"/>
  <c r="BG94" i="19"/>
  <c r="BF94" i="19"/>
  <c r="T94" i="19"/>
  <c r="R94" i="19"/>
  <c r="P94" i="19"/>
  <c r="J87" i="19"/>
  <c r="F87" i="19"/>
  <c r="F85" i="19"/>
  <c r="J58" i="19"/>
  <c r="F58" i="19"/>
  <c r="F56" i="19"/>
  <c r="J26" i="19"/>
  <c r="E26" i="19"/>
  <c r="J88" i="19"/>
  <c r="J25" i="19"/>
  <c r="J20" i="19"/>
  <c r="E20" i="19"/>
  <c r="F59" i="19"/>
  <c r="J19" i="19"/>
  <c r="J14" i="19"/>
  <c r="J56" i="19"/>
  <c r="E7" i="19"/>
  <c r="E50" i="19" s="1"/>
  <c r="J39" i="18"/>
  <c r="J38" i="18"/>
  <c r="AY76" i="1"/>
  <c r="J37" i="18"/>
  <c r="AX76" i="1"/>
  <c r="BI243" i="18"/>
  <c r="BH243" i="18"/>
  <c r="BG243" i="18"/>
  <c r="BF243" i="18"/>
  <c r="T243" i="18"/>
  <c r="R243" i="18"/>
  <c r="P243" i="18"/>
  <c r="BI241" i="18"/>
  <c r="BH241" i="18"/>
  <c r="BG241" i="18"/>
  <c r="BF241" i="18"/>
  <c r="T241" i="18"/>
  <c r="R241" i="18"/>
  <c r="P241" i="18"/>
  <c r="BI237" i="18"/>
  <c r="BH237" i="18"/>
  <c r="BG237" i="18"/>
  <c r="BF237" i="18"/>
  <c r="T237" i="18"/>
  <c r="R237" i="18"/>
  <c r="P237" i="18"/>
  <c r="BI233" i="18"/>
  <c r="BH233" i="18"/>
  <c r="BG233" i="18"/>
  <c r="BF233" i="18"/>
  <c r="T233" i="18"/>
  <c r="T232" i="18"/>
  <c r="R233" i="18"/>
  <c r="R232" i="18"/>
  <c r="P233" i="18"/>
  <c r="P232" i="18" s="1"/>
  <c r="BI230" i="18"/>
  <c r="BH230" i="18"/>
  <c r="BG230" i="18"/>
  <c r="BF230" i="18"/>
  <c r="T230" i="18"/>
  <c r="R230" i="18"/>
  <c r="P230" i="18"/>
  <c r="BI227" i="18"/>
  <c r="BH227" i="18"/>
  <c r="BG227" i="18"/>
  <c r="BF227" i="18"/>
  <c r="T227" i="18"/>
  <c r="R227" i="18"/>
  <c r="P227" i="18"/>
  <c r="BI223" i="18"/>
  <c r="BH223" i="18"/>
  <c r="BG223" i="18"/>
  <c r="BF223" i="18"/>
  <c r="T223" i="18"/>
  <c r="R223" i="18"/>
  <c r="P223" i="18"/>
  <c r="BI220" i="18"/>
  <c r="BH220" i="18"/>
  <c r="BG220" i="18"/>
  <c r="BF220" i="18"/>
  <c r="T220" i="18"/>
  <c r="R220" i="18"/>
  <c r="P220" i="18"/>
  <c r="BI218" i="18"/>
  <c r="BH218" i="18"/>
  <c r="BG218" i="18"/>
  <c r="BF218" i="18"/>
  <c r="T218" i="18"/>
  <c r="R218" i="18"/>
  <c r="P218" i="18"/>
  <c r="BI213" i="18"/>
  <c r="BH213" i="18"/>
  <c r="BG213" i="18"/>
  <c r="BF213" i="18"/>
  <c r="T213" i="18"/>
  <c r="R213" i="18"/>
  <c r="P213" i="18"/>
  <c r="BI211" i="18"/>
  <c r="BH211" i="18"/>
  <c r="BG211" i="18"/>
  <c r="BF211" i="18"/>
  <c r="T211" i="18"/>
  <c r="R211" i="18"/>
  <c r="P211" i="18"/>
  <c r="BI206" i="18"/>
  <c r="BH206" i="18"/>
  <c r="BG206" i="18"/>
  <c r="BF206" i="18"/>
  <c r="T206" i="18"/>
  <c r="R206" i="18"/>
  <c r="P206" i="18"/>
  <c r="BI204" i="18"/>
  <c r="BH204" i="18"/>
  <c r="BG204" i="18"/>
  <c r="BF204" i="18"/>
  <c r="T204" i="18"/>
  <c r="R204" i="18"/>
  <c r="P204" i="18"/>
  <c r="BI202" i="18"/>
  <c r="BH202" i="18"/>
  <c r="BG202" i="18"/>
  <c r="BF202" i="18"/>
  <c r="T202" i="18"/>
  <c r="R202" i="18"/>
  <c r="P202" i="18"/>
  <c r="BI197" i="18"/>
  <c r="BH197" i="18"/>
  <c r="BG197" i="18"/>
  <c r="BF197" i="18"/>
  <c r="T197" i="18"/>
  <c r="R197" i="18"/>
  <c r="P197" i="18"/>
  <c r="BI195" i="18"/>
  <c r="BH195" i="18"/>
  <c r="BG195" i="18"/>
  <c r="BF195" i="18"/>
  <c r="T195" i="18"/>
  <c r="R195" i="18"/>
  <c r="P195" i="18"/>
  <c r="BI192" i="18"/>
  <c r="BH192" i="18"/>
  <c r="BG192" i="18"/>
  <c r="BF192" i="18"/>
  <c r="T192" i="18"/>
  <c r="R192" i="18"/>
  <c r="P192" i="18"/>
  <c r="BI190" i="18"/>
  <c r="BH190" i="18"/>
  <c r="BG190" i="18"/>
  <c r="BF190" i="18"/>
  <c r="T190" i="18"/>
  <c r="R190" i="18"/>
  <c r="P190" i="18"/>
  <c r="BI182" i="18"/>
  <c r="BH182" i="18"/>
  <c r="BG182" i="18"/>
  <c r="BF182" i="18"/>
  <c r="T182" i="18"/>
  <c r="R182" i="18"/>
  <c r="P182" i="18"/>
  <c r="BI177" i="18"/>
  <c r="BH177" i="18"/>
  <c r="BG177" i="18"/>
  <c r="BF177" i="18"/>
  <c r="T177" i="18"/>
  <c r="R177" i="18"/>
  <c r="P177" i="18"/>
  <c r="BI174" i="18"/>
  <c r="BH174" i="18"/>
  <c r="BG174" i="18"/>
  <c r="BF174" i="18"/>
  <c r="T174" i="18"/>
  <c r="R174" i="18"/>
  <c r="P174" i="18"/>
  <c r="BI169" i="18"/>
  <c r="BH169" i="18"/>
  <c r="BG169" i="18"/>
  <c r="BF169" i="18"/>
  <c r="T169" i="18"/>
  <c r="R169" i="18"/>
  <c r="P169" i="18"/>
  <c r="BI166" i="18"/>
  <c r="BH166" i="18"/>
  <c r="BG166" i="18"/>
  <c r="BF166" i="18"/>
  <c r="T166" i="18"/>
  <c r="R166" i="18"/>
  <c r="P166" i="18"/>
  <c r="BI164" i="18"/>
  <c r="BH164" i="18"/>
  <c r="BG164" i="18"/>
  <c r="BF164" i="18"/>
  <c r="T164" i="18"/>
  <c r="R164" i="18"/>
  <c r="P164" i="18"/>
  <c r="BI163" i="18"/>
  <c r="BH163" i="18"/>
  <c r="BG163" i="18"/>
  <c r="BF163" i="18"/>
  <c r="T163" i="18"/>
  <c r="R163" i="18"/>
  <c r="P163" i="18"/>
  <c r="BI161" i="18"/>
  <c r="BH161" i="18"/>
  <c r="BG161" i="18"/>
  <c r="BF161" i="18"/>
  <c r="T161" i="18"/>
  <c r="R161" i="18"/>
  <c r="P161" i="18"/>
  <c r="BI155" i="18"/>
  <c r="BH155" i="18"/>
  <c r="BG155" i="18"/>
  <c r="BF155" i="18"/>
  <c r="T155" i="18"/>
  <c r="R155" i="18"/>
  <c r="P155" i="18"/>
  <c r="BI151" i="18"/>
  <c r="BH151" i="18"/>
  <c r="BG151" i="18"/>
  <c r="BF151" i="18"/>
  <c r="T151" i="18"/>
  <c r="R151" i="18"/>
  <c r="P151" i="18"/>
  <c r="BI146" i="18"/>
  <c r="BH146" i="18"/>
  <c r="BG146" i="18"/>
  <c r="BF146" i="18"/>
  <c r="T146" i="18"/>
  <c r="R146" i="18"/>
  <c r="P146" i="18"/>
  <c r="BI144" i="18"/>
  <c r="BH144" i="18"/>
  <c r="BG144" i="18"/>
  <c r="BF144" i="18"/>
  <c r="T144" i="18"/>
  <c r="R144" i="18"/>
  <c r="P144" i="18"/>
  <c r="BI139" i="18"/>
  <c r="BH139" i="18"/>
  <c r="BG139" i="18"/>
  <c r="BF139" i="18"/>
  <c r="T139" i="18"/>
  <c r="R139" i="18"/>
  <c r="P139" i="18"/>
  <c r="BI136" i="18"/>
  <c r="BH136" i="18"/>
  <c r="BG136" i="18"/>
  <c r="BF136" i="18"/>
  <c r="T136" i="18"/>
  <c r="R136" i="18"/>
  <c r="P136" i="18"/>
  <c r="BI130" i="18"/>
  <c r="BH130" i="18"/>
  <c r="BG130" i="18"/>
  <c r="BF130" i="18"/>
  <c r="T130" i="18"/>
  <c r="R130" i="18"/>
  <c r="P130" i="18"/>
  <c r="BI128" i="18"/>
  <c r="BH128" i="18"/>
  <c r="BG128" i="18"/>
  <c r="BF128" i="18"/>
  <c r="T128" i="18"/>
  <c r="R128" i="18"/>
  <c r="P128" i="18"/>
  <c r="BI125" i="18"/>
  <c r="BH125" i="18"/>
  <c r="BG125" i="18"/>
  <c r="BF125" i="18"/>
  <c r="T125" i="18"/>
  <c r="R125" i="18"/>
  <c r="P125" i="18"/>
  <c r="BI122" i="18"/>
  <c r="BH122" i="18"/>
  <c r="BG122" i="18"/>
  <c r="BF122" i="18"/>
  <c r="T122" i="18"/>
  <c r="R122" i="18"/>
  <c r="P122" i="18"/>
  <c r="BI118" i="18"/>
  <c r="BH118" i="18"/>
  <c r="BG118" i="18"/>
  <c r="BF118" i="18"/>
  <c r="T118" i="18"/>
  <c r="R118" i="18"/>
  <c r="P118" i="18"/>
  <c r="BI110" i="18"/>
  <c r="BH110" i="18"/>
  <c r="BG110" i="18"/>
  <c r="BF110" i="18"/>
  <c r="T110" i="18"/>
  <c r="R110" i="18"/>
  <c r="P110" i="18"/>
  <c r="BI107" i="18"/>
  <c r="BH107" i="18"/>
  <c r="BG107" i="18"/>
  <c r="BF107" i="18"/>
  <c r="T107" i="18"/>
  <c r="R107" i="18"/>
  <c r="P107" i="18"/>
  <c r="BI98" i="18"/>
  <c r="BH98" i="18"/>
  <c r="BG98" i="18"/>
  <c r="BF98" i="18"/>
  <c r="T98" i="18"/>
  <c r="R98" i="18"/>
  <c r="P98" i="18"/>
  <c r="J91" i="18"/>
  <c r="F91" i="18"/>
  <c r="F89" i="18"/>
  <c r="J58" i="18"/>
  <c r="F58" i="18"/>
  <c r="F56" i="18"/>
  <c r="J26" i="18"/>
  <c r="E26" i="18"/>
  <c r="J92" i="18" s="1"/>
  <c r="J25" i="18"/>
  <c r="J20" i="18"/>
  <c r="E20" i="18"/>
  <c r="F92" i="18"/>
  <c r="J19" i="18"/>
  <c r="J14" i="18"/>
  <c r="J89" i="18"/>
  <c r="E7" i="18"/>
  <c r="E83" i="18" s="1"/>
  <c r="J37" i="17"/>
  <c r="J36" i="17"/>
  <c r="AY74" i="1"/>
  <c r="J35" i="17"/>
  <c r="AX74" i="1"/>
  <c r="BI90" i="17"/>
  <c r="BH90" i="17"/>
  <c r="BG90" i="17"/>
  <c r="BF90" i="17"/>
  <c r="T90" i="17"/>
  <c r="T89" i="17" s="1"/>
  <c r="R90" i="17"/>
  <c r="R89" i="17" s="1"/>
  <c r="P90" i="17"/>
  <c r="P89" i="17" s="1"/>
  <c r="BI88" i="17"/>
  <c r="BH88" i="17"/>
  <c r="BG88" i="17"/>
  <c r="BF88" i="17"/>
  <c r="T88" i="17"/>
  <c r="R88" i="17"/>
  <c r="P88" i="17"/>
  <c r="BI87" i="17"/>
  <c r="BH87" i="17"/>
  <c r="BG87" i="17"/>
  <c r="BF87" i="17"/>
  <c r="T87" i="17"/>
  <c r="R87" i="17"/>
  <c r="P87" i="17"/>
  <c r="BI85" i="17"/>
  <c r="BH85" i="17"/>
  <c r="BG85" i="17"/>
  <c r="BF85" i="17"/>
  <c r="T85" i="17"/>
  <c r="R85" i="17"/>
  <c r="P85" i="17"/>
  <c r="J78" i="17"/>
  <c r="F78" i="17"/>
  <c r="F76" i="17"/>
  <c r="J54" i="17"/>
  <c r="F54" i="17"/>
  <c r="F52" i="17"/>
  <c r="J24" i="17"/>
  <c r="E24" i="17"/>
  <c r="J79" i="17"/>
  <c r="J23" i="17"/>
  <c r="J18" i="17"/>
  <c r="E18" i="17"/>
  <c r="F55" i="17" s="1"/>
  <c r="J17" i="17"/>
  <c r="J12" i="17"/>
  <c r="J76" i="17"/>
  <c r="E7" i="17"/>
  <c r="E72" i="17"/>
  <c r="J39" i="16"/>
  <c r="J38" i="16"/>
  <c r="AY73" i="1" s="1"/>
  <c r="J37" i="16"/>
  <c r="AX73" i="1"/>
  <c r="BI167" i="16"/>
  <c r="BH167" i="16"/>
  <c r="BG167" i="16"/>
  <c r="BF167" i="16"/>
  <c r="T167" i="16"/>
  <c r="T166" i="16"/>
  <c r="R167" i="16"/>
  <c r="R166" i="16"/>
  <c r="P167" i="16"/>
  <c r="P166" i="16"/>
  <c r="BI164" i="16"/>
  <c r="BH164" i="16"/>
  <c r="BG164" i="16"/>
  <c r="BF164" i="16"/>
  <c r="T164" i="16"/>
  <c r="R164" i="16"/>
  <c r="P164" i="16"/>
  <c r="BI162" i="16"/>
  <c r="BH162" i="16"/>
  <c r="BG162" i="16"/>
  <c r="BF162" i="16"/>
  <c r="T162" i="16"/>
  <c r="R162" i="16"/>
  <c r="P162" i="16"/>
  <c r="BI160" i="16"/>
  <c r="BH160" i="16"/>
  <c r="BG160" i="16"/>
  <c r="BF160" i="16"/>
  <c r="T160" i="16"/>
  <c r="R160" i="16"/>
  <c r="P160" i="16"/>
  <c r="BI158" i="16"/>
  <c r="BH158" i="16"/>
  <c r="BG158" i="16"/>
  <c r="BF158" i="16"/>
  <c r="T158" i="16"/>
  <c r="R158" i="16"/>
  <c r="P158" i="16"/>
  <c r="BI156" i="16"/>
  <c r="BH156" i="16"/>
  <c r="BG156" i="16"/>
  <c r="BF156" i="16"/>
  <c r="T156" i="16"/>
  <c r="R156" i="16"/>
  <c r="P156" i="16"/>
  <c r="BI154" i="16"/>
  <c r="BH154" i="16"/>
  <c r="BG154" i="16"/>
  <c r="BF154" i="16"/>
  <c r="T154" i="16"/>
  <c r="R154" i="16"/>
  <c r="P154" i="16"/>
  <c r="BI150" i="16"/>
  <c r="BH150" i="16"/>
  <c r="BG150" i="16"/>
  <c r="BF150" i="16"/>
  <c r="T150" i="16"/>
  <c r="R150" i="16"/>
  <c r="P150" i="16"/>
  <c r="BI149" i="16"/>
  <c r="BH149" i="16"/>
  <c r="BG149" i="16"/>
  <c r="BF149" i="16"/>
  <c r="T149" i="16"/>
  <c r="R149" i="16"/>
  <c r="P149" i="16"/>
  <c r="BI147" i="16"/>
  <c r="BH147" i="16"/>
  <c r="BG147" i="16"/>
  <c r="BF147" i="16"/>
  <c r="T147" i="16"/>
  <c r="R147" i="16"/>
  <c r="P147" i="16"/>
  <c r="BI146" i="16"/>
  <c r="BH146" i="16"/>
  <c r="BG146" i="16"/>
  <c r="BF146" i="16"/>
  <c r="T146" i="16"/>
  <c r="R146" i="16"/>
  <c r="P146" i="16"/>
  <c r="BI144" i="16"/>
  <c r="BH144" i="16"/>
  <c r="BG144" i="16"/>
  <c r="BF144" i="16"/>
  <c r="T144" i="16"/>
  <c r="R144" i="16"/>
  <c r="P144" i="16"/>
  <c r="BI143" i="16"/>
  <c r="BH143" i="16"/>
  <c r="BG143" i="16"/>
  <c r="BF143" i="16"/>
  <c r="T143" i="16"/>
  <c r="R143" i="16"/>
  <c r="P143" i="16"/>
  <c r="BI141" i="16"/>
  <c r="BH141" i="16"/>
  <c r="BG141" i="16"/>
  <c r="BF141" i="16"/>
  <c r="T141" i="16"/>
  <c r="R141" i="16"/>
  <c r="P141" i="16"/>
  <c r="BI140" i="16"/>
  <c r="BH140" i="16"/>
  <c r="BG140" i="16"/>
  <c r="BF140" i="16"/>
  <c r="T140" i="16"/>
  <c r="R140" i="16"/>
  <c r="P140" i="16"/>
  <c r="BI138" i="16"/>
  <c r="BH138" i="16"/>
  <c r="BG138" i="16"/>
  <c r="BF138" i="16"/>
  <c r="T138" i="16"/>
  <c r="R138" i="16"/>
  <c r="P138" i="16"/>
  <c r="BI137" i="16"/>
  <c r="BH137" i="16"/>
  <c r="BG137" i="16"/>
  <c r="BF137" i="16"/>
  <c r="T137" i="16"/>
  <c r="R137" i="16"/>
  <c r="P137" i="16"/>
  <c r="BI135" i="16"/>
  <c r="BH135" i="16"/>
  <c r="BG135" i="16"/>
  <c r="BF135" i="16"/>
  <c r="T135" i="16"/>
  <c r="R135" i="16"/>
  <c r="P135" i="16"/>
  <c r="BI134" i="16"/>
  <c r="BH134" i="16"/>
  <c r="BG134" i="16"/>
  <c r="BF134" i="16"/>
  <c r="T134" i="16"/>
  <c r="R134" i="16"/>
  <c r="P134" i="16"/>
  <c r="BI132" i="16"/>
  <c r="BH132" i="16"/>
  <c r="BG132" i="16"/>
  <c r="BF132" i="16"/>
  <c r="T132" i="16"/>
  <c r="R132" i="16"/>
  <c r="P132" i="16"/>
  <c r="BI131" i="16"/>
  <c r="BH131" i="16"/>
  <c r="BG131" i="16"/>
  <c r="BF131" i="16"/>
  <c r="T131" i="16"/>
  <c r="R131" i="16"/>
  <c r="P131" i="16"/>
  <c r="BI129" i="16"/>
  <c r="BH129" i="16"/>
  <c r="BG129" i="16"/>
  <c r="BF129" i="16"/>
  <c r="T129" i="16"/>
  <c r="R129" i="16"/>
  <c r="P129" i="16"/>
  <c r="BI128" i="16"/>
  <c r="BH128" i="16"/>
  <c r="BG128" i="16"/>
  <c r="BF128" i="16"/>
  <c r="T128" i="16"/>
  <c r="R128" i="16"/>
  <c r="P128" i="16"/>
  <c r="BI126" i="16"/>
  <c r="BH126" i="16"/>
  <c r="BG126" i="16"/>
  <c r="BF126" i="16"/>
  <c r="T126" i="16"/>
  <c r="R126" i="16"/>
  <c r="P126" i="16"/>
  <c r="BI125" i="16"/>
  <c r="BH125" i="16"/>
  <c r="BG125" i="16"/>
  <c r="BF125" i="16"/>
  <c r="T125" i="16"/>
  <c r="R125" i="16"/>
  <c r="P125" i="16"/>
  <c r="BI123" i="16"/>
  <c r="BH123" i="16"/>
  <c r="BG123" i="16"/>
  <c r="BF123" i="16"/>
  <c r="T123" i="16"/>
  <c r="R123" i="16"/>
  <c r="P123" i="16"/>
  <c r="BI122" i="16"/>
  <c r="BH122" i="16"/>
  <c r="BG122" i="16"/>
  <c r="BF122" i="16"/>
  <c r="T122" i="16"/>
  <c r="R122" i="16"/>
  <c r="P122" i="16"/>
  <c r="BI121" i="16"/>
  <c r="BH121" i="16"/>
  <c r="BG121" i="16"/>
  <c r="BF121" i="16"/>
  <c r="T121" i="16"/>
  <c r="R121" i="16"/>
  <c r="P121" i="16"/>
  <c r="BI120" i="16"/>
  <c r="BH120" i="16"/>
  <c r="BG120" i="16"/>
  <c r="BF120" i="16"/>
  <c r="T120" i="16"/>
  <c r="R120" i="16"/>
  <c r="P120" i="16"/>
  <c r="BI118" i="16"/>
  <c r="BH118" i="16"/>
  <c r="BG118" i="16"/>
  <c r="BF118" i="16"/>
  <c r="T118" i="16"/>
  <c r="R118" i="16"/>
  <c r="P118" i="16"/>
  <c r="BI117" i="16"/>
  <c r="BH117" i="16"/>
  <c r="BG117" i="16"/>
  <c r="BF117" i="16"/>
  <c r="T117" i="16"/>
  <c r="R117" i="16"/>
  <c r="P117" i="16"/>
  <c r="BI115" i="16"/>
  <c r="BH115" i="16"/>
  <c r="BG115" i="16"/>
  <c r="BF115" i="16"/>
  <c r="T115" i="16"/>
  <c r="R115" i="16"/>
  <c r="P115" i="16"/>
  <c r="BI114" i="16"/>
  <c r="BH114" i="16"/>
  <c r="BG114" i="16"/>
  <c r="BF114" i="16"/>
  <c r="T114" i="16"/>
  <c r="R114" i="16"/>
  <c r="P114" i="16"/>
  <c r="BI112" i="16"/>
  <c r="BH112" i="16"/>
  <c r="BG112" i="16"/>
  <c r="BF112" i="16"/>
  <c r="T112" i="16"/>
  <c r="R112" i="16"/>
  <c r="P112" i="16"/>
  <c r="BI110" i="16"/>
  <c r="BH110" i="16"/>
  <c r="BG110" i="16"/>
  <c r="BF110" i="16"/>
  <c r="T110" i="16"/>
  <c r="R110" i="16"/>
  <c r="P110" i="16"/>
  <c r="BI109" i="16"/>
  <c r="BH109" i="16"/>
  <c r="BG109" i="16"/>
  <c r="BF109" i="16"/>
  <c r="T109" i="16"/>
  <c r="R109" i="16"/>
  <c r="P109" i="16"/>
  <c r="BI107" i="16"/>
  <c r="BH107" i="16"/>
  <c r="BG107" i="16"/>
  <c r="BF107" i="16"/>
  <c r="T107" i="16"/>
  <c r="R107" i="16"/>
  <c r="P107" i="16"/>
  <c r="BI105" i="16"/>
  <c r="BH105" i="16"/>
  <c r="BG105" i="16"/>
  <c r="BF105" i="16"/>
  <c r="T105" i="16"/>
  <c r="R105" i="16"/>
  <c r="P105" i="16"/>
  <c r="BI103" i="16"/>
  <c r="BH103" i="16"/>
  <c r="BG103" i="16"/>
  <c r="BF103" i="16"/>
  <c r="T103" i="16"/>
  <c r="R103" i="16"/>
  <c r="P103" i="16"/>
  <c r="BI101" i="16"/>
  <c r="BH101" i="16"/>
  <c r="BG101" i="16"/>
  <c r="BF101" i="16"/>
  <c r="T101" i="16"/>
  <c r="R101" i="16"/>
  <c r="P101" i="16"/>
  <c r="BI99" i="16"/>
  <c r="BH99" i="16"/>
  <c r="BG99" i="16"/>
  <c r="BF99" i="16"/>
  <c r="T99" i="16"/>
  <c r="R99" i="16"/>
  <c r="P99" i="16"/>
  <c r="BI97" i="16"/>
  <c r="BH97" i="16"/>
  <c r="BG97" i="16"/>
  <c r="BF97" i="16"/>
  <c r="T97" i="16"/>
  <c r="R97" i="16"/>
  <c r="P97" i="16"/>
  <c r="BI96" i="16"/>
  <c r="BH96" i="16"/>
  <c r="BG96" i="16"/>
  <c r="BF96" i="16"/>
  <c r="T96" i="16"/>
  <c r="R96" i="16"/>
  <c r="P96" i="16"/>
  <c r="BI94" i="16"/>
  <c r="BH94" i="16"/>
  <c r="BG94" i="16"/>
  <c r="BF94" i="16"/>
  <c r="T94" i="16"/>
  <c r="R94" i="16"/>
  <c r="P94" i="16"/>
  <c r="J87" i="16"/>
  <c r="F87" i="16"/>
  <c r="F85" i="16"/>
  <c r="J58" i="16"/>
  <c r="F58" i="16"/>
  <c r="F56" i="16"/>
  <c r="J26" i="16"/>
  <c r="E26" i="16"/>
  <c r="J59" i="16" s="1"/>
  <c r="J25" i="16"/>
  <c r="J20" i="16"/>
  <c r="E20" i="16"/>
  <c r="F59" i="16" s="1"/>
  <c r="J19" i="16"/>
  <c r="J14" i="16"/>
  <c r="J56" i="16"/>
  <c r="E7" i="16"/>
  <c r="E79" i="16"/>
  <c r="J39" i="15"/>
  <c r="J38" i="15"/>
  <c r="AY72" i="1" s="1"/>
  <c r="J37" i="15"/>
  <c r="AX72" i="1"/>
  <c r="BI358" i="15"/>
  <c r="BH358" i="15"/>
  <c r="BG358" i="15"/>
  <c r="BF358" i="15"/>
  <c r="T358" i="15"/>
  <c r="R358" i="15"/>
  <c r="P358" i="15"/>
  <c r="BI355" i="15"/>
  <c r="BH355" i="15"/>
  <c r="BG355" i="15"/>
  <c r="BF355" i="15"/>
  <c r="T355" i="15"/>
  <c r="R355" i="15"/>
  <c r="P355" i="15"/>
  <c r="BI352" i="15"/>
  <c r="BH352" i="15"/>
  <c r="BG352" i="15"/>
  <c r="BF352" i="15"/>
  <c r="T352" i="15"/>
  <c r="R352" i="15"/>
  <c r="P352" i="15"/>
  <c r="BI349" i="15"/>
  <c r="BH349" i="15"/>
  <c r="BG349" i="15"/>
  <c r="BF349" i="15"/>
  <c r="T349" i="15"/>
  <c r="R349" i="15"/>
  <c r="P349" i="15"/>
  <c r="BI346" i="15"/>
  <c r="BH346" i="15"/>
  <c r="BG346" i="15"/>
  <c r="BF346" i="15"/>
  <c r="T346" i="15"/>
  <c r="R346" i="15"/>
  <c r="P346" i="15"/>
  <c r="BI343" i="15"/>
  <c r="BH343" i="15"/>
  <c r="BG343" i="15"/>
  <c r="BF343" i="15"/>
  <c r="T343" i="15"/>
  <c r="R343" i="15"/>
  <c r="P343" i="15"/>
  <c r="BI341" i="15"/>
  <c r="BH341" i="15"/>
  <c r="BG341" i="15"/>
  <c r="BF341" i="15"/>
  <c r="T341" i="15"/>
  <c r="R341" i="15"/>
  <c r="P341" i="15"/>
  <c r="BI339" i="15"/>
  <c r="BH339" i="15"/>
  <c r="BG339" i="15"/>
  <c r="BF339" i="15"/>
  <c r="T339" i="15"/>
  <c r="R339" i="15"/>
  <c r="P339" i="15"/>
  <c r="BI337" i="15"/>
  <c r="BH337" i="15"/>
  <c r="BG337" i="15"/>
  <c r="BF337" i="15"/>
  <c r="T337" i="15"/>
  <c r="R337" i="15"/>
  <c r="P337" i="15"/>
  <c r="BI336" i="15"/>
  <c r="BH336" i="15"/>
  <c r="BG336" i="15"/>
  <c r="BF336" i="15"/>
  <c r="T336" i="15"/>
  <c r="R336" i="15"/>
  <c r="P336" i="15"/>
  <c r="BI334" i="15"/>
  <c r="BH334" i="15"/>
  <c r="BG334" i="15"/>
  <c r="BF334" i="15"/>
  <c r="T334" i="15"/>
  <c r="R334" i="15"/>
  <c r="P334" i="15"/>
  <c r="BI332" i="15"/>
  <c r="BH332" i="15"/>
  <c r="BG332" i="15"/>
  <c r="BF332" i="15"/>
  <c r="T332" i="15"/>
  <c r="R332" i="15"/>
  <c r="P332" i="15"/>
  <c r="BI330" i="15"/>
  <c r="BH330" i="15"/>
  <c r="BG330" i="15"/>
  <c r="BF330" i="15"/>
  <c r="T330" i="15"/>
  <c r="R330" i="15"/>
  <c r="P330" i="15"/>
  <c r="BI328" i="15"/>
  <c r="BH328" i="15"/>
  <c r="BG328" i="15"/>
  <c r="BF328" i="15"/>
  <c r="T328" i="15"/>
  <c r="R328" i="15"/>
  <c r="P328" i="15"/>
  <c r="BI326" i="15"/>
  <c r="BH326" i="15"/>
  <c r="BG326" i="15"/>
  <c r="BF326" i="15"/>
  <c r="T326" i="15"/>
  <c r="R326" i="15"/>
  <c r="P326" i="15"/>
  <c r="BI324" i="15"/>
  <c r="BH324" i="15"/>
  <c r="BG324" i="15"/>
  <c r="BF324" i="15"/>
  <c r="T324" i="15"/>
  <c r="R324" i="15"/>
  <c r="P324" i="15"/>
  <c r="BI322" i="15"/>
  <c r="BH322" i="15"/>
  <c r="BG322" i="15"/>
  <c r="BF322" i="15"/>
  <c r="T322" i="15"/>
  <c r="R322" i="15"/>
  <c r="P322" i="15"/>
  <c r="BI319" i="15"/>
  <c r="BH319" i="15"/>
  <c r="BG319" i="15"/>
  <c r="BF319" i="15"/>
  <c r="T319" i="15"/>
  <c r="R319" i="15"/>
  <c r="P319" i="15"/>
  <c r="BI317" i="15"/>
  <c r="BH317" i="15"/>
  <c r="BG317" i="15"/>
  <c r="BF317" i="15"/>
  <c r="T317" i="15"/>
  <c r="R317" i="15"/>
  <c r="P317" i="15"/>
  <c r="BI313" i="15"/>
  <c r="BH313" i="15"/>
  <c r="BG313" i="15"/>
  <c r="BF313" i="15"/>
  <c r="T313" i="15"/>
  <c r="T312" i="15"/>
  <c r="R313" i="15"/>
  <c r="R312" i="15"/>
  <c r="P313" i="15"/>
  <c r="P312" i="15"/>
  <c r="BI310" i="15"/>
  <c r="BH310" i="15"/>
  <c r="BG310" i="15"/>
  <c r="BF310" i="15"/>
  <c r="T310" i="15"/>
  <c r="R310" i="15"/>
  <c r="P310" i="15"/>
  <c r="BI307" i="15"/>
  <c r="BH307" i="15"/>
  <c r="BG307" i="15"/>
  <c r="BF307" i="15"/>
  <c r="T307" i="15"/>
  <c r="R307" i="15"/>
  <c r="P307" i="15"/>
  <c r="BI304" i="15"/>
  <c r="BH304" i="15"/>
  <c r="BG304" i="15"/>
  <c r="BF304" i="15"/>
  <c r="T304" i="15"/>
  <c r="R304" i="15"/>
  <c r="P304" i="15"/>
  <c r="BI301" i="15"/>
  <c r="BH301" i="15"/>
  <c r="BG301" i="15"/>
  <c r="BF301" i="15"/>
  <c r="T301" i="15"/>
  <c r="R301" i="15"/>
  <c r="P301" i="15"/>
  <c r="BI297" i="15"/>
  <c r="BH297" i="15"/>
  <c r="BG297" i="15"/>
  <c r="BF297" i="15"/>
  <c r="T297" i="15"/>
  <c r="R297" i="15"/>
  <c r="P297" i="15"/>
  <c r="BI294" i="15"/>
  <c r="BH294" i="15"/>
  <c r="BG294" i="15"/>
  <c r="BF294" i="15"/>
  <c r="T294" i="15"/>
  <c r="R294" i="15"/>
  <c r="P294" i="15"/>
  <c r="BI292" i="15"/>
  <c r="BH292" i="15"/>
  <c r="BG292" i="15"/>
  <c r="BF292" i="15"/>
  <c r="T292" i="15"/>
  <c r="R292" i="15"/>
  <c r="P292" i="15"/>
  <c r="BI289" i="15"/>
  <c r="BH289" i="15"/>
  <c r="BG289" i="15"/>
  <c r="BF289" i="15"/>
  <c r="T289" i="15"/>
  <c r="R289" i="15"/>
  <c r="P289" i="15"/>
  <c r="BI287" i="15"/>
  <c r="BH287" i="15"/>
  <c r="BG287" i="15"/>
  <c r="BF287" i="15"/>
  <c r="T287" i="15"/>
  <c r="R287" i="15"/>
  <c r="P287" i="15"/>
  <c r="BI284" i="15"/>
  <c r="BH284" i="15"/>
  <c r="BG284" i="15"/>
  <c r="BF284" i="15"/>
  <c r="T284" i="15"/>
  <c r="R284" i="15"/>
  <c r="P284" i="15"/>
  <c r="BI282" i="15"/>
  <c r="BH282" i="15"/>
  <c r="BG282" i="15"/>
  <c r="BF282" i="15"/>
  <c r="T282" i="15"/>
  <c r="R282" i="15"/>
  <c r="P282" i="15"/>
  <c r="BI280" i="15"/>
  <c r="BH280" i="15"/>
  <c r="BG280" i="15"/>
  <c r="BF280" i="15"/>
  <c r="T280" i="15"/>
  <c r="R280" i="15"/>
  <c r="P280" i="15"/>
  <c r="BI276" i="15"/>
  <c r="BH276" i="15"/>
  <c r="BG276" i="15"/>
  <c r="BF276" i="15"/>
  <c r="T276" i="15"/>
  <c r="R276" i="15"/>
  <c r="P276" i="15"/>
  <c r="BI274" i="15"/>
  <c r="BH274" i="15"/>
  <c r="BG274" i="15"/>
  <c r="BF274" i="15"/>
  <c r="T274" i="15"/>
  <c r="R274" i="15"/>
  <c r="P274" i="15"/>
  <c r="BI273" i="15"/>
  <c r="BH273" i="15"/>
  <c r="BG273" i="15"/>
  <c r="BF273" i="15"/>
  <c r="T273" i="15"/>
  <c r="R273" i="15"/>
  <c r="P273" i="15"/>
  <c r="BI271" i="15"/>
  <c r="BH271" i="15"/>
  <c r="BG271" i="15"/>
  <c r="BF271" i="15"/>
  <c r="T271" i="15"/>
  <c r="R271" i="15"/>
  <c r="P271" i="15"/>
  <c r="BI270" i="15"/>
  <c r="BH270" i="15"/>
  <c r="BG270" i="15"/>
  <c r="BF270" i="15"/>
  <c r="T270" i="15"/>
  <c r="R270" i="15"/>
  <c r="P270" i="15"/>
  <c r="BI268" i="15"/>
  <c r="BH268" i="15"/>
  <c r="BG268" i="15"/>
  <c r="BF268" i="15"/>
  <c r="T268" i="15"/>
  <c r="R268" i="15"/>
  <c r="P268" i="15"/>
  <c r="BI265" i="15"/>
  <c r="BH265" i="15"/>
  <c r="BG265" i="15"/>
  <c r="BF265" i="15"/>
  <c r="T265" i="15"/>
  <c r="R265" i="15"/>
  <c r="P265" i="15"/>
  <c r="BI263" i="15"/>
  <c r="BH263" i="15"/>
  <c r="BG263" i="15"/>
  <c r="BF263" i="15"/>
  <c r="T263" i="15"/>
  <c r="R263" i="15"/>
  <c r="P263" i="15"/>
  <c r="BI261" i="15"/>
  <c r="BH261" i="15"/>
  <c r="BG261" i="15"/>
  <c r="BF261" i="15"/>
  <c r="T261" i="15"/>
  <c r="R261" i="15"/>
  <c r="P261" i="15"/>
  <c r="BI259" i="15"/>
  <c r="BH259" i="15"/>
  <c r="BG259" i="15"/>
  <c r="BF259" i="15"/>
  <c r="T259" i="15"/>
  <c r="R259" i="15"/>
  <c r="P259" i="15"/>
  <c r="BI257" i="15"/>
  <c r="BH257" i="15"/>
  <c r="BG257" i="15"/>
  <c r="BF257" i="15"/>
  <c r="T257" i="15"/>
  <c r="R257" i="15"/>
  <c r="P257" i="15"/>
  <c r="BI255" i="15"/>
  <c r="BH255" i="15"/>
  <c r="BG255" i="15"/>
  <c r="BF255" i="15"/>
  <c r="T255" i="15"/>
  <c r="R255" i="15"/>
  <c r="P255" i="15"/>
  <c r="BI252" i="15"/>
  <c r="BH252" i="15"/>
  <c r="BG252" i="15"/>
  <c r="BF252" i="15"/>
  <c r="T252" i="15"/>
  <c r="R252" i="15"/>
  <c r="P252" i="15"/>
  <c r="BI251" i="15"/>
  <c r="BH251" i="15"/>
  <c r="BG251" i="15"/>
  <c r="BF251" i="15"/>
  <c r="T251" i="15"/>
  <c r="R251" i="15"/>
  <c r="P251" i="15"/>
  <c r="BI250" i="15"/>
  <c r="BH250" i="15"/>
  <c r="BG250" i="15"/>
  <c r="BF250" i="15"/>
  <c r="T250" i="15"/>
  <c r="R250" i="15"/>
  <c r="P250" i="15"/>
  <c r="BI248" i="15"/>
  <c r="BH248" i="15"/>
  <c r="BG248" i="15"/>
  <c r="BF248" i="15"/>
  <c r="T248" i="15"/>
  <c r="R248" i="15"/>
  <c r="P248" i="15"/>
  <c r="BI245" i="15"/>
  <c r="BH245" i="15"/>
  <c r="BG245" i="15"/>
  <c r="BF245" i="15"/>
  <c r="T245" i="15"/>
  <c r="R245" i="15"/>
  <c r="P245" i="15"/>
  <c r="BI243" i="15"/>
  <c r="BH243" i="15"/>
  <c r="BG243" i="15"/>
  <c r="BF243" i="15"/>
  <c r="T243" i="15"/>
  <c r="R243" i="15"/>
  <c r="P243" i="15"/>
  <c r="BI240" i="15"/>
  <c r="BH240" i="15"/>
  <c r="BG240" i="15"/>
  <c r="BF240" i="15"/>
  <c r="T240" i="15"/>
  <c r="R240" i="15"/>
  <c r="P240" i="15"/>
  <c r="BI238" i="15"/>
  <c r="BH238" i="15"/>
  <c r="BG238" i="15"/>
  <c r="BF238" i="15"/>
  <c r="T238" i="15"/>
  <c r="R238" i="15"/>
  <c r="P238" i="15"/>
  <c r="BI235" i="15"/>
  <c r="BH235" i="15"/>
  <c r="BG235" i="15"/>
  <c r="BF235" i="15"/>
  <c r="T235" i="15"/>
  <c r="R235" i="15"/>
  <c r="P235" i="15"/>
  <c r="BI233" i="15"/>
  <c r="BH233" i="15"/>
  <c r="BG233" i="15"/>
  <c r="BF233" i="15"/>
  <c r="T233" i="15"/>
  <c r="R233" i="15"/>
  <c r="P233" i="15"/>
  <c r="BI229" i="15"/>
  <c r="BH229" i="15"/>
  <c r="BG229" i="15"/>
  <c r="BF229" i="15"/>
  <c r="T229" i="15"/>
  <c r="R229" i="15"/>
  <c r="P229" i="15"/>
  <c r="BI225" i="15"/>
  <c r="BH225" i="15"/>
  <c r="BG225" i="15"/>
  <c r="BF225" i="15"/>
  <c r="T225" i="15"/>
  <c r="R225" i="15"/>
  <c r="P225" i="15"/>
  <c r="BI223" i="15"/>
  <c r="BH223" i="15"/>
  <c r="BG223" i="15"/>
  <c r="BF223" i="15"/>
  <c r="T223" i="15"/>
  <c r="R223" i="15"/>
  <c r="P223" i="15"/>
  <c r="BI221" i="15"/>
  <c r="BH221" i="15"/>
  <c r="BG221" i="15"/>
  <c r="BF221" i="15"/>
  <c r="T221" i="15"/>
  <c r="R221" i="15"/>
  <c r="P221" i="15"/>
  <c r="BI217" i="15"/>
  <c r="BH217" i="15"/>
  <c r="BG217" i="15"/>
  <c r="BF217" i="15"/>
  <c r="T217" i="15"/>
  <c r="R217" i="15"/>
  <c r="P217" i="15"/>
  <c r="BI215" i="15"/>
  <c r="BH215" i="15"/>
  <c r="BG215" i="15"/>
  <c r="BF215" i="15"/>
  <c r="T215" i="15"/>
  <c r="R215" i="15"/>
  <c r="P215" i="15"/>
  <c r="BI212" i="15"/>
  <c r="BH212" i="15"/>
  <c r="BG212" i="15"/>
  <c r="BF212" i="15"/>
  <c r="T212" i="15"/>
  <c r="R212" i="15"/>
  <c r="P212" i="15"/>
  <c r="BI209" i="15"/>
  <c r="BH209" i="15"/>
  <c r="BG209" i="15"/>
  <c r="BF209" i="15"/>
  <c r="T209" i="15"/>
  <c r="R209" i="15"/>
  <c r="P209" i="15"/>
  <c r="BI208" i="15"/>
  <c r="BH208" i="15"/>
  <c r="BG208" i="15"/>
  <c r="BF208" i="15"/>
  <c r="T208" i="15"/>
  <c r="R208" i="15"/>
  <c r="P208" i="15"/>
  <c r="BI207" i="15"/>
  <c r="BH207" i="15"/>
  <c r="BG207" i="15"/>
  <c r="BF207" i="15"/>
  <c r="T207" i="15"/>
  <c r="R207" i="15"/>
  <c r="P207" i="15"/>
  <c r="BI205" i="15"/>
  <c r="BH205" i="15"/>
  <c r="BG205" i="15"/>
  <c r="BF205" i="15"/>
  <c r="T205" i="15"/>
  <c r="R205" i="15"/>
  <c r="P205" i="15"/>
  <c r="BI197" i="15"/>
  <c r="BH197" i="15"/>
  <c r="BG197" i="15"/>
  <c r="BF197" i="15"/>
  <c r="T197" i="15"/>
  <c r="R197" i="15"/>
  <c r="P197" i="15"/>
  <c r="BI194" i="15"/>
  <c r="BH194" i="15"/>
  <c r="BG194" i="15"/>
  <c r="BF194" i="15"/>
  <c r="T194" i="15"/>
  <c r="R194" i="15"/>
  <c r="P194" i="15"/>
  <c r="BI190" i="15"/>
  <c r="BH190" i="15"/>
  <c r="BG190" i="15"/>
  <c r="BF190" i="15"/>
  <c r="T190" i="15"/>
  <c r="R190" i="15"/>
  <c r="P190" i="15"/>
  <c r="BI188" i="15"/>
  <c r="BH188" i="15"/>
  <c r="BG188" i="15"/>
  <c r="BF188" i="15"/>
  <c r="T188" i="15"/>
  <c r="R188" i="15"/>
  <c r="P188" i="15"/>
  <c r="BI187" i="15"/>
  <c r="BH187" i="15"/>
  <c r="BG187" i="15"/>
  <c r="BF187" i="15"/>
  <c r="T187" i="15"/>
  <c r="R187" i="15"/>
  <c r="P187" i="15"/>
  <c r="BI185" i="15"/>
  <c r="BH185" i="15"/>
  <c r="BG185" i="15"/>
  <c r="BF185" i="15"/>
  <c r="T185" i="15"/>
  <c r="R185" i="15"/>
  <c r="P185" i="15"/>
  <c r="BI182" i="15"/>
  <c r="BH182" i="15"/>
  <c r="BG182" i="15"/>
  <c r="BF182" i="15"/>
  <c r="T182" i="15"/>
  <c r="R182" i="15"/>
  <c r="P182" i="15"/>
  <c r="BI180" i="15"/>
  <c r="BH180" i="15"/>
  <c r="BG180" i="15"/>
  <c r="BF180" i="15"/>
  <c r="T180" i="15"/>
  <c r="R180" i="15"/>
  <c r="P180" i="15"/>
  <c r="BI178" i="15"/>
  <c r="BH178" i="15"/>
  <c r="BG178" i="15"/>
  <c r="BF178" i="15"/>
  <c r="T178" i="15"/>
  <c r="R178" i="15"/>
  <c r="P178" i="15"/>
  <c r="BI176" i="15"/>
  <c r="BH176" i="15"/>
  <c r="BG176" i="15"/>
  <c r="BF176" i="15"/>
  <c r="T176" i="15"/>
  <c r="R176" i="15"/>
  <c r="P176" i="15"/>
  <c r="BI170" i="15"/>
  <c r="BH170" i="15"/>
  <c r="BG170" i="15"/>
  <c r="BF170" i="15"/>
  <c r="T170" i="15"/>
  <c r="R170" i="15"/>
  <c r="P170" i="15"/>
  <c r="BI168" i="15"/>
  <c r="BH168" i="15"/>
  <c r="BG168" i="15"/>
  <c r="BF168" i="15"/>
  <c r="T168" i="15"/>
  <c r="R168" i="15"/>
  <c r="P168" i="15"/>
  <c r="BI160" i="15"/>
  <c r="BH160" i="15"/>
  <c r="BG160" i="15"/>
  <c r="BF160" i="15"/>
  <c r="T160" i="15"/>
  <c r="R160" i="15"/>
  <c r="P160" i="15"/>
  <c r="BI157" i="15"/>
  <c r="BH157" i="15"/>
  <c r="BG157" i="15"/>
  <c r="BF157" i="15"/>
  <c r="T157" i="15"/>
  <c r="R157" i="15"/>
  <c r="P157" i="15"/>
  <c r="BI154" i="15"/>
  <c r="BH154" i="15"/>
  <c r="BG154" i="15"/>
  <c r="BF154" i="15"/>
  <c r="T154" i="15"/>
  <c r="R154" i="15"/>
  <c r="P154" i="15"/>
  <c r="BI149" i="15"/>
  <c r="BH149" i="15"/>
  <c r="BG149" i="15"/>
  <c r="BF149" i="15"/>
  <c r="T149" i="15"/>
  <c r="R149" i="15"/>
  <c r="P149" i="15"/>
  <c r="BI146" i="15"/>
  <c r="BH146" i="15"/>
  <c r="BG146" i="15"/>
  <c r="BF146" i="15"/>
  <c r="T146" i="15"/>
  <c r="R146" i="15"/>
  <c r="P146" i="15"/>
  <c r="BI140" i="15"/>
  <c r="BH140" i="15"/>
  <c r="BG140" i="15"/>
  <c r="BF140" i="15"/>
  <c r="T140" i="15"/>
  <c r="R140" i="15"/>
  <c r="P140" i="15"/>
  <c r="BI137" i="15"/>
  <c r="BH137" i="15"/>
  <c r="BG137" i="15"/>
  <c r="BF137" i="15"/>
  <c r="T137" i="15"/>
  <c r="R137" i="15"/>
  <c r="P137" i="15"/>
  <c r="BI132" i="15"/>
  <c r="BH132" i="15"/>
  <c r="BG132" i="15"/>
  <c r="BF132" i="15"/>
  <c r="T132" i="15"/>
  <c r="R132" i="15"/>
  <c r="P132" i="15"/>
  <c r="BI126" i="15"/>
  <c r="BH126" i="15"/>
  <c r="BG126" i="15"/>
  <c r="BF126" i="15"/>
  <c r="T126" i="15"/>
  <c r="R126" i="15"/>
  <c r="P126" i="15"/>
  <c r="BI118" i="15"/>
  <c r="BH118" i="15"/>
  <c r="BG118" i="15"/>
  <c r="BF118" i="15"/>
  <c r="T118" i="15"/>
  <c r="R118" i="15"/>
  <c r="P118" i="15"/>
  <c r="BI115" i="15"/>
  <c r="BH115" i="15"/>
  <c r="BG115" i="15"/>
  <c r="BF115" i="15"/>
  <c r="T115" i="15"/>
  <c r="R115" i="15"/>
  <c r="P115" i="15"/>
  <c r="BI113" i="15"/>
  <c r="BH113" i="15"/>
  <c r="BG113" i="15"/>
  <c r="BF113" i="15"/>
  <c r="T113" i="15"/>
  <c r="R113" i="15"/>
  <c r="P113" i="15"/>
  <c r="BI111" i="15"/>
  <c r="BH111" i="15"/>
  <c r="BG111" i="15"/>
  <c r="BF111" i="15"/>
  <c r="T111" i="15"/>
  <c r="R111" i="15"/>
  <c r="P111" i="15"/>
  <c r="BI109" i="15"/>
  <c r="BH109" i="15"/>
  <c r="BG109" i="15"/>
  <c r="BF109" i="15"/>
  <c r="T109" i="15"/>
  <c r="R109" i="15"/>
  <c r="P109" i="15"/>
  <c r="BI106" i="15"/>
  <c r="BH106" i="15"/>
  <c r="BG106" i="15"/>
  <c r="BF106" i="15"/>
  <c r="T106" i="15"/>
  <c r="R106" i="15"/>
  <c r="P106" i="15"/>
  <c r="BI104" i="15"/>
  <c r="BH104" i="15"/>
  <c r="BG104" i="15"/>
  <c r="BF104" i="15"/>
  <c r="T104" i="15"/>
  <c r="R104" i="15"/>
  <c r="P104" i="15"/>
  <c r="BI102" i="15"/>
  <c r="BH102" i="15"/>
  <c r="BG102" i="15"/>
  <c r="BF102" i="15"/>
  <c r="T102" i="15"/>
  <c r="R102" i="15"/>
  <c r="P102" i="15"/>
  <c r="J95" i="15"/>
  <c r="F95" i="15"/>
  <c r="F93" i="15"/>
  <c r="J58" i="15"/>
  <c r="F58" i="15"/>
  <c r="F56" i="15"/>
  <c r="J26" i="15"/>
  <c r="E26" i="15"/>
  <c r="J96" i="15" s="1"/>
  <c r="J25" i="15"/>
  <c r="J20" i="15"/>
  <c r="E20" i="15"/>
  <c r="F96" i="15"/>
  <c r="J19" i="15"/>
  <c r="J14" i="15"/>
  <c r="J56" i="15"/>
  <c r="E7" i="15"/>
  <c r="E50" i="15" s="1"/>
  <c r="J39" i="14"/>
  <c r="J38" i="14"/>
  <c r="AY71" i="1"/>
  <c r="J37" i="14"/>
  <c r="AX71" i="1"/>
  <c r="BI374" i="14"/>
  <c r="BH374" i="14"/>
  <c r="BG374" i="14"/>
  <c r="BF374" i="14"/>
  <c r="T374" i="14"/>
  <c r="R374" i="14"/>
  <c r="P374" i="14"/>
  <c r="BI371" i="14"/>
  <c r="BH371" i="14"/>
  <c r="BG371" i="14"/>
  <c r="BF371" i="14"/>
  <c r="T371" i="14"/>
  <c r="R371" i="14"/>
  <c r="P371" i="14"/>
  <c r="BI369" i="14"/>
  <c r="BH369" i="14"/>
  <c r="BG369" i="14"/>
  <c r="BF369" i="14"/>
  <c r="T369" i="14"/>
  <c r="R369" i="14"/>
  <c r="P369" i="14"/>
  <c r="BI363" i="14"/>
  <c r="BH363" i="14"/>
  <c r="BG363" i="14"/>
  <c r="BF363" i="14"/>
  <c r="T363" i="14"/>
  <c r="R363" i="14"/>
  <c r="P363" i="14"/>
  <c r="BI360" i="14"/>
  <c r="BH360" i="14"/>
  <c r="BG360" i="14"/>
  <c r="BF360" i="14"/>
  <c r="T360" i="14"/>
  <c r="R360" i="14"/>
  <c r="P360" i="14"/>
  <c r="BI358" i="14"/>
  <c r="BH358" i="14"/>
  <c r="BG358" i="14"/>
  <c r="BF358" i="14"/>
  <c r="T358" i="14"/>
  <c r="R358" i="14"/>
  <c r="P358" i="14"/>
  <c r="BI354" i="14"/>
  <c r="BH354" i="14"/>
  <c r="BG354" i="14"/>
  <c r="BF354" i="14"/>
  <c r="T354" i="14"/>
  <c r="R354" i="14"/>
  <c r="P354" i="14"/>
  <c r="BI353" i="14"/>
  <c r="BH353" i="14"/>
  <c r="BG353" i="14"/>
  <c r="BF353" i="14"/>
  <c r="T353" i="14"/>
  <c r="R353" i="14"/>
  <c r="P353" i="14"/>
  <c r="BI351" i="14"/>
  <c r="BH351" i="14"/>
  <c r="BG351" i="14"/>
  <c r="BF351" i="14"/>
  <c r="T351" i="14"/>
  <c r="R351" i="14"/>
  <c r="P351" i="14"/>
  <c r="BI350" i="14"/>
  <c r="BH350" i="14"/>
  <c r="BG350" i="14"/>
  <c r="BF350" i="14"/>
  <c r="T350" i="14"/>
  <c r="R350" i="14"/>
  <c r="P350" i="14"/>
  <c r="BI348" i="14"/>
  <c r="BH348" i="14"/>
  <c r="BG348" i="14"/>
  <c r="BF348" i="14"/>
  <c r="T348" i="14"/>
  <c r="R348" i="14"/>
  <c r="P348" i="14"/>
  <c r="BI345" i="14"/>
  <c r="BH345" i="14"/>
  <c r="BG345" i="14"/>
  <c r="BF345" i="14"/>
  <c r="T345" i="14"/>
  <c r="R345" i="14"/>
  <c r="P345" i="14"/>
  <c r="BI341" i="14"/>
  <c r="BH341" i="14"/>
  <c r="BG341" i="14"/>
  <c r="BF341" i="14"/>
  <c r="T341" i="14"/>
  <c r="R341" i="14"/>
  <c r="P341" i="14"/>
  <c r="BI340" i="14"/>
  <c r="BH340" i="14"/>
  <c r="BG340" i="14"/>
  <c r="BF340" i="14"/>
  <c r="T340" i="14"/>
  <c r="R340" i="14"/>
  <c r="P340" i="14"/>
  <c r="BI336" i="14"/>
  <c r="BH336" i="14"/>
  <c r="BG336" i="14"/>
  <c r="BF336" i="14"/>
  <c r="T336" i="14"/>
  <c r="R336" i="14"/>
  <c r="P336" i="14"/>
  <c r="BI333" i="14"/>
  <c r="BH333" i="14"/>
  <c r="BG333" i="14"/>
  <c r="BF333" i="14"/>
  <c r="T333" i="14"/>
  <c r="R333" i="14"/>
  <c r="P333" i="14"/>
  <c r="BI331" i="14"/>
  <c r="BH331" i="14"/>
  <c r="BG331" i="14"/>
  <c r="BF331" i="14"/>
  <c r="T331" i="14"/>
  <c r="R331" i="14"/>
  <c r="P331" i="14"/>
  <c r="BI326" i="14"/>
  <c r="BH326" i="14"/>
  <c r="BG326" i="14"/>
  <c r="BF326" i="14"/>
  <c r="T326" i="14"/>
  <c r="R326" i="14"/>
  <c r="P326" i="14"/>
  <c r="BI321" i="14"/>
  <c r="BH321" i="14"/>
  <c r="BG321" i="14"/>
  <c r="BF321" i="14"/>
  <c r="T321" i="14"/>
  <c r="R321" i="14"/>
  <c r="P321" i="14"/>
  <c r="BI317" i="14"/>
  <c r="BH317" i="14"/>
  <c r="BG317" i="14"/>
  <c r="BF317" i="14"/>
  <c r="T317" i="14"/>
  <c r="T316" i="14"/>
  <c r="R317" i="14"/>
  <c r="R316" i="14" s="1"/>
  <c r="P317" i="14"/>
  <c r="P316" i="14"/>
  <c r="BI313" i="14"/>
  <c r="BH313" i="14"/>
  <c r="BG313" i="14"/>
  <c r="BF313" i="14"/>
  <c r="T313" i="14"/>
  <c r="R313" i="14"/>
  <c r="P313" i="14"/>
  <c r="BI309" i="14"/>
  <c r="BH309" i="14"/>
  <c r="BG309" i="14"/>
  <c r="BF309" i="14"/>
  <c r="T309" i="14"/>
  <c r="R309" i="14"/>
  <c r="P309" i="14"/>
  <c r="BI307" i="14"/>
  <c r="BH307" i="14"/>
  <c r="BG307" i="14"/>
  <c r="BF307" i="14"/>
  <c r="T307" i="14"/>
  <c r="R307" i="14"/>
  <c r="P307" i="14"/>
  <c r="BI304" i="14"/>
  <c r="BH304" i="14"/>
  <c r="BG304" i="14"/>
  <c r="BF304" i="14"/>
  <c r="T304" i="14"/>
  <c r="R304" i="14"/>
  <c r="P304" i="14"/>
  <c r="BI302" i="14"/>
  <c r="BH302" i="14"/>
  <c r="BG302" i="14"/>
  <c r="BF302" i="14"/>
  <c r="T302" i="14"/>
  <c r="R302" i="14"/>
  <c r="P302" i="14"/>
  <c r="BI294" i="14"/>
  <c r="BH294" i="14"/>
  <c r="BG294" i="14"/>
  <c r="BF294" i="14"/>
  <c r="T294" i="14"/>
  <c r="R294" i="14"/>
  <c r="P294" i="14"/>
  <c r="BI292" i="14"/>
  <c r="BH292" i="14"/>
  <c r="BG292" i="14"/>
  <c r="BF292" i="14"/>
  <c r="T292" i="14"/>
  <c r="R292" i="14"/>
  <c r="P292" i="14"/>
  <c r="BI289" i="14"/>
  <c r="BH289" i="14"/>
  <c r="BG289" i="14"/>
  <c r="BF289" i="14"/>
  <c r="T289" i="14"/>
  <c r="R289" i="14"/>
  <c r="P289" i="14"/>
  <c r="BI286" i="14"/>
  <c r="BH286" i="14"/>
  <c r="BG286" i="14"/>
  <c r="BF286" i="14"/>
  <c r="T286" i="14"/>
  <c r="R286" i="14"/>
  <c r="P286" i="14"/>
  <c r="BI282" i="14"/>
  <c r="BH282" i="14"/>
  <c r="BG282" i="14"/>
  <c r="BF282" i="14"/>
  <c r="T282" i="14"/>
  <c r="R282" i="14"/>
  <c r="P282" i="14"/>
  <c r="BI278" i="14"/>
  <c r="BH278" i="14"/>
  <c r="BG278" i="14"/>
  <c r="BF278" i="14"/>
  <c r="T278" i="14"/>
  <c r="R278" i="14"/>
  <c r="P278" i="14"/>
  <c r="BI274" i="14"/>
  <c r="BH274" i="14"/>
  <c r="BG274" i="14"/>
  <c r="BF274" i="14"/>
  <c r="T274" i="14"/>
  <c r="R274" i="14"/>
  <c r="P274" i="14"/>
  <c r="BI271" i="14"/>
  <c r="BH271" i="14"/>
  <c r="BG271" i="14"/>
  <c r="BF271" i="14"/>
  <c r="T271" i="14"/>
  <c r="R271" i="14"/>
  <c r="P271" i="14"/>
  <c r="BI267" i="14"/>
  <c r="BH267" i="14"/>
  <c r="BG267" i="14"/>
  <c r="BF267" i="14"/>
  <c r="T267" i="14"/>
  <c r="R267" i="14"/>
  <c r="P267" i="14"/>
  <c r="BI263" i="14"/>
  <c r="BH263" i="14"/>
  <c r="BG263" i="14"/>
  <c r="BF263" i="14"/>
  <c r="T263" i="14"/>
  <c r="R263" i="14"/>
  <c r="P263" i="14"/>
  <c r="BI260" i="14"/>
  <c r="BH260" i="14"/>
  <c r="BG260" i="14"/>
  <c r="BF260" i="14"/>
  <c r="T260" i="14"/>
  <c r="R260" i="14"/>
  <c r="P260" i="14"/>
  <c r="BI257" i="14"/>
  <c r="BH257" i="14"/>
  <c r="BG257" i="14"/>
  <c r="BF257" i="14"/>
  <c r="T257" i="14"/>
  <c r="R257" i="14"/>
  <c r="P257" i="14"/>
  <c r="BI254" i="14"/>
  <c r="BH254" i="14"/>
  <c r="BG254" i="14"/>
  <c r="BF254" i="14"/>
  <c r="T254" i="14"/>
  <c r="R254" i="14"/>
  <c r="P254" i="14"/>
  <c r="BI251" i="14"/>
  <c r="BH251" i="14"/>
  <c r="BG251" i="14"/>
  <c r="BF251" i="14"/>
  <c r="T251" i="14"/>
  <c r="R251" i="14"/>
  <c r="P251" i="14"/>
  <c r="BI250" i="14"/>
  <c r="BH250" i="14"/>
  <c r="BG250" i="14"/>
  <c r="BF250" i="14"/>
  <c r="T250" i="14"/>
  <c r="R250" i="14"/>
  <c r="P250" i="14"/>
  <c r="BI247" i="14"/>
  <c r="BH247" i="14"/>
  <c r="BG247" i="14"/>
  <c r="BF247" i="14"/>
  <c r="T247" i="14"/>
  <c r="R247" i="14"/>
  <c r="P247" i="14"/>
  <c r="BI243" i="14"/>
  <c r="BH243" i="14"/>
  <c r="BG243" i="14"/>
  <c r="BF243" i="14"/>
  <c r="T243" i="14"/>
  <c r="R243" i="14"/>
  <c r="P243" i="14"/>
  <c r="BI239" i="14"/>
  <c r="BH239" i="14"/>
  <c r="BG239" i="14"/>
  <c r="BF239" i="14"/>
  <c r="T239" i="14"/>
  <c r="R239" i="14"/>
  <c r="P239" i="14"/>
  <c r="BI237" i="14"/>
  <c r="BH237" i="14"/>
  <c r="BG237" i="14"/>
  <c r="BF237" i="14"/>
  <c r="T237" i="14"/>
  <c r="R237" i="14"/>
  <c r="P237" i="14"/>
  <c r="BI233" i="14"/>
  <c r="BH233" i="14"/>
  <c r="BG233" i="14"/>
  <c r="BF233" i="14"/>
  <c r="T233" i="14"/>
  <c r="R233" i="14"/>
  <c r="P233" i="14"/>
  <c r="BI232" i="14"/>
  <c r="BH232" i="14"/>
  <c r="BG232" i="14"/>
  <c r="BF232" i="14"/>
  <c r="T232" i="14"/>
  <c r="R232" i="14"/>
  <c r="P232" i="14"/>
  <c r="BI230" i="14"/>
  <c r="BH230" i="14"/>
  <c r="BG230" i="14"/>
  <c r="BF230" i="14"/>
  <c r="T230" i="14"/>
  <c r="R230" i="14"/>
  <c r="P230" i="14"/>
  <c r="BI224" i="14"/>
  <c r="BH224" i="14"/>
  <c r="BG224" i="14"/>
  <c r="BF224" i="14"/>
  <c r="T224" i="14"/>
  <c r="R224" i="14"/>
  <c r="P224" i="14"/>
  <c r="BI218" i="14"/>
  <c r="BH218" i="14"/>
  <c r="BG218" i="14"/>
  <c r="BF218" i="14"/>
  <c r="T218" i="14"/>
  <c r="R218" i="14"/>
  <c r="P218" i="14"/>
  <c r="BI216" i="14"/>
  <c r="BH216" i="14"/>
  <c r="BG216" i="14"/>
  <c r="BF216" i="14"/>
  <c r="T216" i="14"/>
  <c r="R216" i="14"/>
  <c r="P216" i="14"/>
  <c r="BI211" i="14"/>
  <c r="BH211" i="14"/>
  <c r="BG211" i="14"/>
  <c r="BF211" i="14"/>
  <c r="T211" i="14"/>
  <c r="R211" i="14"/>
  <c r="P211" i="14"/>
  <c r="BI206" i="14"/>
  <c r="BH206" i="14"/>
  <c r="BG206" i="14"/>
  <c r="BF206" i="14"/>
  <c r="T206" i="14"/>
  <c r="R206" i="14"/>
  <c r="P206" i="14"/>
  <c r="BI204" i="14"/>
  <c r="BH204" i="14"/>
  <c r="BG204" i="14"/>
  <c r="BF204" i="14"/>
  <c r="T204" i="14"/>
  <c r="R204" i="14"/>
  <c r="P204" i="14"/>
  <c r="BI201" i="14"/>
  <c r="BH201" i="14"/>
  <c r="BG201" i="14"/>
  <c r="BF201" i="14"/>
  <c r="T201" i="14"/>
  <c r="R201" i="14"/>
  <c r="P201" i="14"/>
  <c r="BI199" i="14"/>
  <c r="BH199" i="14"/>
  <c r="BG199" i="14"/>
  <c r="BF199" i="14"/>
  <c r="T199" i="14"/>
  <c r="R199" i="14"/>
  <c r="P199" i="14"/>
  <c r="BI196" i="14"/>
  <c r="BH196" i="14"/>
  <c r="BG196" i="14"/>
  <c r="BF196" i="14"/>
  <c r="T196" i="14"/>
  <c r="R196" i="14"/>
  <c r="P196" i="14"/>
  <c r="BI191" i="14"/>
  <c r="BH191" i="14"/>
  <c r="BG191" i="14"/>
  <c r="BF191" i="14"/>
  <c r="T191" i="14"/>
  <c r="R191" i="14"/>
  <c r="P191" i="14"/>
  <c r="BI185" i="14"/>
  <c r="BH185" i="14"/>
  <c r="BG185" i="14"/>
  <c r="BF185" i="14"/>
  <c r="T185" i="14"/>
  <c r="R185" i="14"/>
  <c r="P185" i="14"/>
  <c r="BI183" i="14"/>
  <c r="BH183" i="14"/>
  <c r="BG183" i="14"/>
  <c r="BF183" i="14"/>
  <c r="T183" i="14"/>
  <c r="R183" i="14"/>
  <c r="P183" i="14"/>
  <c r="BI179" i="14"/>
  <c r="BH179" i="14"/>
  <c r="BG179" i="14"/>
  <c r="BF179" i="14"/>
  <c r="T179" i="14"/>
  <c r="R179" i="14"/>
  <c r="P179" i="14"/>
  <c r="BI175" i="14"/>
  <c r="BH175" i="14"/>
  <c r="BG175" i="14"/>
  <c r="BF175" i="14"/>
  <c r="T175" i="14"/>
  <c r="R175" i="14"/>
  <c r="P175" i="14"/>
  <c r="BI168" i="14"/>
  <c r="BH168" i="14"/>
  <c r="BG168" i="14"/>
  <c r="BF168" i="14"/>
  <c r="T168" i="14"/>
  <c r="R168" i="14"/>
  <c r="P168" i="14"/>
  <c r="BI166" i="14"/>
  <c r="BH166" i="14"/>
  <c r="BG166" i="14"/>
  <c r="BF166" i="14"/>
  <c r="T166" i="14"/>
  <c r="R166" i="14"/>
  <c r="P166" i="14"/>
  <c r="BI163" i="14"/>
  <c r="BH163" i="14"/>
  <c r="BG163" i="14"/>
  <c r="BF163" i="14"/>
  <c r="T163" i="14"/>
  <c r="R163" i="14"/>
  <c r="P163" i="14"/>
  <c r="BI160" i="14"/>
  <c r="BH160" i="14"/>
  <c r="BG160" i="14"/>
  <c r="BF160" i="14"/>
  <c r="T160" i="14"/>
  <c r="R160" i="14"/>
  <c r="P160" i="14"/>
  <c r="BI158" i="14"/>
  <c r="BH158" i="14"/>
  <c r="BG158" i="14"/>
  <c r="BF158" i="14"/>
  <c r="T158" i="14"/>
  <c r="R158" i="14"/>
  <c r="P158" i="14"/>
  <c r="BI156" i="14"/>
  <c r="BH156" i="14"/>
  <c r="BG156" i="14"/>
  <c r="BF156" i="14"/>
  <c r="T156" i="14"/>
  <c r="R156" i="14"/>
  <c r="P156" i="14"/>
  <c r="BI154" i="14"/>
  <c r="BH154" i="14"/>
  <c r="BG154" i="14"/>
  <c r="BF154" i="14"/>
  <c r="T154" i="14"/>
  <c r="R154" i="14"/>
  <c r="P154" i="14"/>
  <c r="BI151" i="14"/>
  <c r="BH151" i="14"/>
  <c r="BG151" i="14"/>
  <c r="BF151" i="14"/>
  <c r="T151" i="14"/>
  <c r="R151" i="14"/>
  <c r="P151" i="14"/>
  <c r="BI148" i="14"/>
  <c r="BH148" i="14"/>
  <c r="BG148" i="14"/>
  <c r="BF148" i="14"/>
  <c r="T148" i="14"/>
  <c r="R148" i="14"/>
  <c r="P148" i="14"/>
  <c r="BI145" i="14"/>
  <c r="BH145" i="14"/>
  <c r="BG145" i="14"/>
  <c r="BF145" i="14"/>
  <c r="T145" i="14"/>
  <c r="R145" i="14"/>
  <c r="P145" i="14"/>
  <c r="BI140" i="14"/>
  <c r="BH140" i="14"/>
  <c r="BG140" i="14"/>
  <c r="BF140" i="14"/>
  <c r="T140" i="14"/>
  <c r="R140" i="14"/>
  <c r="P140" i="14"/>
  <c r="BI138" i="14"/>
  <c r="BH138" i="14"/>
  <c r="BG138" i="14"/>
  <c r="BF138" i="14"/>
  <c r="T138" i="14"/>
  <c r="R138" i="14"/>
  <c r="P138" i="14"/>
  <c r="BI134" i="14"/>
  <c r="BH134" i="14"/>
  <c r="BG134" i="14"/>
  <c r="BF134" i="14"/>
  <c r="T134" i="14"/>
  <c r="R134" i="14"/>
  <c r="P134" i="14"/>
  <c r="BI131" i="14"/>
  <c r="BH131" i="14"/>
  <c r="BG131" i="14"/>
  <c r="BF131" i="14"/>
  <c r="T131" i="14"/>
  <c r="R131" i="14"/>
  <c r="P131" i="14"/>
  <c r="BI127" i="14"/>
  <c r="BH127" i="14"/>
  <c r="BG127" i="14"/>
  <c r="BF127" i="14"/>
  <c r="T127" i="14"/>
  <c r="R127" i="14"/>
  <c r="P127" i="14"/>
  <c r="BI124" i="14"/>
  <c r="BH124" i="14"/>
  <c r="BG124" i="14"/>
  <c r="BF124" i="14"/>
  <c r="T124" i="14"/>
  <c r="R124" i="14"/>
  <c r="P124" i="14"/>
  <c r="BI119" i="14"/>
  <c r="BH119" i="14"/>
  <c r="BG119" i="14"/>
  <c r="BF119" i="14"/>
  <c r="T119" i="14"/>
  <c r="R119" i="14"/>
  <c r="P119" i="14"/>
  <c r="BI115" i="14"/>
  <c r="BH115" i="14"/>
  <c r="BG115" i="14"/>
  <c r="BF115" i="14"/>
  <c r="T115" i="14"/>
  <c r="R115" i="14"/>
  <c r="P115" i="14"/>
  <c r="BI112" i="14"/>
  <c r="BH112" i="14"/>
  <c r="BG112" i="14"/>
  <c r="BF112" i="14"/>
  <c r="T112" i="14"/>
  <c r="R112" i="14"/>
  <c r="P112" i="14"/>
  <c r="BI109" i="14"/>
  <c r="BH109" i="14"/>
  <c r="BG109" i="14"/>
  <c r="BF109" i="14"/>
  <c r="T109" i="14"/>
  <c r="R109" i="14"/>
  <c r="P109" i="14"/>
  <c r="BI107" i="14"/>
  <c r="BH107" i="14"/>
  <c r="BG107" i="14"/>
  <c r="BF107" i="14"/>
  <c r="T107" i="14"/>
  <c r="R107" i="14"/>
  <c r="P107" i="14"/>
  <c r="BI103" i="14"/>
  <c r="BH103" i="14"/>
  <c r="BG103" i="14"/>
  <c r="BF103" i="14"/>
  <c r="T103" i="14"/>
  <c r="R103" i="14"/>
  <c r="P103" i="14"/>
  <c r="BI101" i="14"/>
  <c r="BH101" i="14"/>
  <c r="BG101" i="14"/>
  <c r="BF101" i="14"/>
  <c r="T101" i="14"/>
  <c r="R101" i="14"/>
  <c r="P101" i="14"/>
  <c r="J94" i="14"/>
  <c r="F94" i="14"/>
  <c r="F92" i="14"/>
  <c r="J58" i="14"/>
  <c r="F58" i="14"/>
  <c r="F56" i="14"/>
  <c r="J26" i="14"/>
  <c r="E26" i="14"/>
  <c r="J59" i="14" s="1"/>
  <c r="J25" i="14"/>
  <c r="J20" i="14"/>
  <c r="E20" i="14"/>
  <c r="F95" i="14"/>
  <c r="J19" i="14"/>
  <c r="J14" i="14"/>
  <c r="J56" i="14"/>
  <c r="E7" i="14"/>
  <c r="E86" i="14" s="1"/>
  <c r="J39" i="13"/>
  <c r="J38" i="13"/>
  <c r="AY69" i="1"/>
  <c r="J37" i="13"/>
  <c r="AX69" i="1"/>
  <c r="BI267" i="13"/>
  <c r="BH267" i="13"/>
  <c r="BG267" i="13"/>
  <c r="BF267" i="13"/>
  <c r="T267" i="13"/>
  <c r="T266" i="13" s="1"/>
  <c r="R267" i="13"/>
  <c r="R266" i="13" s="1"/>
  <c r="P267" i="13"/>
  <c r="P266" i="13" s="1"/>
  <c r="BI264" i="13"/>
  <c r="BH264" i="13"/>
  <c r="BG264" i="13"/>
  <c r="BF264" i="13"/>
  <c r="T264" i="13"/>
  <c r="R264" i="13"/>
  <c r="P264" i="13"/>
  <c r="BI262" i="13"/>
  <c r="BH262" i="13"/>
  <c r="BG262" i="13"/>
  <c r="BF262" i="13"/>
  <c r="T262" i="13"/>
  <c r="R262" i="13"/>
  <c r="P262" i="13"/>
  <c r="BI260" i="13"/>
  <c r="BH260" i="13"/>
  <c r="BG260" i="13"/>
  <c r="BF260" i="13"/>
  <c r="T260" i="13"/>
  <c r="R260" i="13"/>
  <c r="P260" i="13"/>
  <c r="BI258" i="13"/>
  <c r="BH258" i="13"/>
  <c r="BG258" i="13"/>
  <c r="BF258" i="13"/>
  <c r="T258" i="13"/>
  <c r="R258" i="13"/>
  <c r="P258" i="13"/>
  <c r="BI256" i="13"/>
  <c r="BH256" i="13"/>
  <c r="BG256" i="13"/>
  <c r="BF256" i="13"/>
  <c r="T256" i="13"/>
  <c r="R256" i="13"/>
  <c r="P256" i="13"/>
  <c r="BI254" i="13"/>
  <c r="BH254" i="13"/>
  <c r="BG254" i="13"/>
  <c r="BF254" i="13"/>
  <c r="T254" i="13"/>
  <c r="R254" i="13"/>
  <c r="P254" i="13"/>
  <c r="BI252" i="13"/>
  <c r="BH252" i="13"/>
  <c r="BG252" i="13"/>
  <c r="BF252" i="13"/>
  <c r="T252" i="13"/>
  <c r="R252" i="13"/>
  <c r="P252" i="13"/>
  <c r="BI250" i="13"/>
  <c r="BH250" i="13"/>
  <c r="BG250" i="13"/>
  <c r="BF250" i="13"/>
  <c r="T250" i="13"/>
  <c r="R250" i="13"/>
  <c r="P250" i="13"/>
  <c r="BI247" i="13"/>
  <c r="BH247" i="13"/>
  <c r="BG247" i="13"/>
  <c r="BF247" i="13"/>
  <c r="T247" i="13"/>
  <c r="R247" i="13"/>
  <c r="P247" i="13"/>
  <c r="BI245" i="13"/>
  <c r="BH245" i="13"/>
  <c r="BG245" i="13"/>
  <c r="BF245" i="13"/>
  <c r="T245" i="13"/>
  <c r="R245" i="13"/>
  <c r="P245" i="13"/>
  <c r="BI243" i="13"/>
  <c r="BH243" i="13"/>
  <c r="BG243" i="13"/>
  <c r="BF243" i="13"/>
  <c r="T243" i="13"/>
  <c r="R243" i="13"/>
  <c r="P243" i="13"/>
  <c r="BI242" i="13"/>
  <c r="BH242" i="13"/>
  <c r="BG242" i="13"/>
  <c r="BF242" i="13"/>
  <c r="T242" i="13"/>
  <c r="R242" i="13"/>
  <c r="P242" i="13"/>
  <c r="BI241" i="13"/>
  <c r="BH241" i="13"/>
  <c r="BG241" i="13"/>
  <c r="BF241" i="13"/>
  <c r="T241" i="13"/>
  <c r="R241" i="13"/>
  <c r="P241" i="13"/>
  <c r="BI240" i="13"/>
  <c r="BH240" i="13"/>
  <c r="BG240" i="13"/>
  <c r="BF240" i="13"/>
  <c r="T240" i="13"/>
  <c r="R240" i="13"/>
  <c r="P240" i="13"/>
  <c r="BI238" i="13"/>
  <c r="BH238" i="13"/>
  <c r="BG238" i="13"/>
  <c r="BF238" i="13"/>
  <c r="T238" i="13"/>
  <c r="R238" i="13"/>
  <c r="P238" i="13"/>
  <c r="BI236" i="13"/>
  <c r="BH236" i="13"/>
  <c r="BG236" i="13"/>
  <c r="BF236" i="13"/>
  <c r="T236" i="13"/>
  <c r="R236" i="13"/>
  <c r="P236" i="13"/>
  <c r="BI235" i="13"/>
  <c r="BH235" i="13"/>
  <c r="BG235" i="13"/>
  <c r="BF235" i="13"/>
  <c r="T235" i="13"/>
  <c r="R235" i="13"/>
  <c r="P235" i="13"/>
  <c r="BI233" i="13"/>
  <c r="BH233" i="13"/>
  <c r="BG233" i="13"/>
  <c r="BF233" i="13"/>
  <c r="T233" i="13"/>
  <c r="R233" i="13"/>
  <c r="P233" i="13"/>
  <c r="BI232" i="13"/>
  <c r="BH232" i="13"/>
  <c r="BG232" i="13"/>
  <c r="BF232" i="13"/>
  <c r="T232" i="13"/>
  <c r="R232" i="13"/>
  <c r="P232" i="13"/>
  <c r="BI231" i="13"/>
  <c r="BH231" i="13"/>
  <c r="BG231" i="13"/>
  <c r="BF231" i="13"/>
  <c r="T231" i="13"/>
  <c r="R231" i="13"/>
  <c r="P231" i="13"/>
  <c r="BI229" i="13"/>
  <c r="BH229" i="13"/>
  <c r="BG229" i="13"/>
  <c r="BF229" i="13"/>
  <c r="T229" i="13"/>
  <c r="R229" i="13"/>
  <c r="P229" i="13"/>
  <c r="BI228" i="13"/>
  <c r="BH228" i="13"/>
  <c r="BG228" i="13"/>
  <c r="BF228" i="13"/>
  <c r="T228" i="13"/>
  <c r="R228" i="13"/>
  <c r="P228" i="13"/>
  <c r="BI226" i="13"/>
  <c r="BH226" i="13"/>
  <c r="BG226" i="13"/>
  <c r="BF226" i="13"/>
  <c r="T226" i="13"/>
  <c r="R226" i="13"/>
  <c r="P226" i="13"/>
  <c r="BI225" i="13"/>
  <c r="BH225" i="13"/>
  <c r="BG225" i="13"/>
  <c r="BF225" i="13"/>
  <c r="T225" i="13"/>
  <c r="R225" i="13"/>
  <c r="P225" i="13"/>
  <c r="BI223" i="13"/>
  <c r="BH223" i="13"/>
  <c r="BG223" i="13"/>
  <c r="BF223" i="13"/>
  <c r="T223" i="13"/>
  <c r="R223" i="13"/>
  <c r="P223" i="13"/>
  <c r="BI222" i="13"/>
  <c r="BH222" i="13"/>
  <c r="BG222" i="13"/>
  <c r="BF222" i="13"/>
  <c r="T222" i="13"/>
  <c r="R222" i="13"/>
  <c r="P222" i="13"/>
  <c r="BI221" i="13"/>
  <c r="BH221" i="13"/>
  <c r="BG221" i="13"/>
  <c r="BF221" i="13"/>
  <c r="T221" i="13"/>
  <c r="R221" i="13"/>
  <c r="P221" i="13"/>
  <c r="BI220" i="13"/>
  <c r="BH220" i="13"/>
  <c r="BG220" i="13"/>
  <c r="BF220" i="13"/>
  <c r="T220" i="13"/>
  <c r="R220" i="13"/>
  <c r="P220" i="13"/>
  <c r="BI218" i="13"/>
  <c r="BH218" i="13"/>
  <c r="BG218" i="13"/>
  <c r="BF218" i="13"/>
  <c r="T218" i="13"/>
  <c r="R218" i="13"/>
  <c r="P218" i="13"/>
  <c r="BI217" i="13"/>
  <c r="BH217" i="13"/>
  <c r="BG217" i="13"/>
  <c r="BF217" i="13"/>
  <c r="T217" i="13"/>
  <c r="R217" i="13"/>
  <c r="P217" i="13"/>
  <c r="BI215" i="13"/>
  <c r="BH215" i="13"/>
  <c r="BG215" i="13"/>
  <c r="BF215" i="13"/>
  <c r="T215" i="13"/>
  <c r="R215" i="13"/>
  <c r="P215" i="13"/>
  <c r="BI214" i="13"/>
  <c r="BH214" i="13"/>
  <c r="BG214" i="13"/>
  <c r="BF214" i="13"/>
  <c r="T214" i="13"/>
  <c r="R214" i="13"/>
  <c r="P214" i="13"/>
  <c r="BI213" i="13"/>
  <c r="BH213" i="13"/>
  <c r="BG213" i="13"/>
  <c r="BF213" i="13"/>
  <c r="T213" i="13"/>
  <c r="R213" i="13"/>
  <c r="P213" i="13"/>
  <c r="BI211" i="13"/>
  <c r="BH211" i="13"/>
  <c r="BG211" i="13"/>
  <c r="BF211" i="13"/>
  <c r="T211" i="13"/>
  <c r="R211" i="13"/>
  <c r="P211" i="13"/>
  <c r="BI210" i="13"/>
  <c r="BH210" i="13"/>
  <c r="BG210" i="13"/>
  <c r="BF210" i="13"/>
  <c r="T210" i="13"/>
  <c r="R210" i="13"/>
  <c r="P210" i="13"/>
  <c r="BI208" i="13"/>
  <c r="BH208" i="13"/>
  <c r="BG208" i="13"/>
  <c r="BF208" i="13"/>
  <c r="T208" i="13"/>
  <c r="R208" i="13"/>
  <c r="P208" i="13"/>
  <c r="BI206" i="13"/>
  <c r="BH206" i="13"/>
  <c r="BG206" i="13"/>
  <c r="BF206" i="13"/>
  <c r="T206" i="13"/>
  <c r="R206" i="13"/>
  <c r="P206" i="13"/>
  <c r="BI205" i="13"/>
  <c r="BH205" i="13"/>
  <c r="BG205" i="13"/>
  <c r="BF205" i="13"/>
  <c r="T205" i="13"/>
  <c r="R205" i="13"/>
  <c r="P205" i="13"/>
  <c r="BI203" i="13"/>
  <c r="BH203" i="13"/>
  <c r="BG203" i="13"/>
  <c r="BF203" i="13"/>
  <c r="T203" i="13"/>
  <c r="R203" i="13"/>
  <c r="P203" i="13"/>
  <c r="BI202" i="13"/>
  <c r="BH202" i="13"/>
  <c r="BG202" i="13"/>
  <c r="BF202" i="13"/>
  <c r="T202" i="13"/>
  <c r="R202" i="13"/>
  <c r="P202" i="13"/>
  <c r="BI201" i="13"/>
  <c r="BH201" i="13"/>
  <c r="BG201" i="13"/>
  <c r="BF201" i="13"/>
  <c r="T201" i="13"/>
  <c r="R201" i="13"/>
  <c r="P201" i="13"/>
  <c r="BI200" i="13"/>
  <c r="BH200" i="13"/>
  <c r="BG200" i="13"/>
  <c r="BF200" i="13"/>
  <c r="T200" i="13"/>
  <c r="R200" i="13"/>
  <c r="P200" i="13"/>
  <c r="BI198" i="13"/>
  <c r="BH198" i="13"/>
  <c r="BG198" i="13"/>
  <c r="BF198" i="13"/>
  <c r="T198" i="13"/>
  <c r="R198" i="13"/>
  <c r="P198" i="13"/>
  <c r="BI197" i="13"/>
  <c r="BH197" i="13"/>
  <c r="BG197" i="13"/>
  <c r="BF197" i="13"/>
  <c r="T197" i="13"/>
  <c r="R197" i="13"/>
  <c r="P197" i="13"/>
  <c r="BI195" i="13"/>
  <c r="BH195" i="13"/>
  <c r="BG195" i="13"/>
  <c r="BF195" i="13"/>
  <c r="T195" i="13"/>
  <c r="R195" i="13"/>
  <c r="P195" i="13"/>
  <c r="BI194" i="13"/>
  <c r="BH194" i="13"/>
  <c r="BG194" i="13"/>
  <c r="BF194" i="13"/>
  <c r="T194" i="13"/>
  <c r="R194" i="13"/>
  <c r="P194" i="13"/>
  <c r="BI192" i="13"/>
  <c r="BH192" i="13"/>
  <c r="BG192" i="13"/>
  <c r="BF192" i="13"/>
  <c r="T192" i="13"/>
  <c r="R192" i="13"/>
  <c r="P192" i="13"/>
  <c r="BI191" i="13"/>
  <c r="BH191" i="13"/>
  <c r="BG191" i="13"/>
  <c r="BF191" i="13"/>
  <c r="T191" i="13"/>
  <c r="R191" i="13"/>
  <c r="P191" i="13"/>
  <c r="BI189" i="13"/>
  <c r="BH189" i="13"/>
  <c r="BG189" i="13"/>
  <c r="BF189" i="13"/>
  <c r="T189" i="13"/>
  <c r="R189" i="13"/>
  <c r="P189" i="13"/>
  <c r="BI188" i="13"/>
  <c r="BH188" i="13"/>
  <c r="BG188" i="13"/>
  <c r="BF188" i="13"/>
  <c r="T188" i="13"/>
  <c r="R188" i="13"/>
  <c r="P188" i="13"/>
  <c r="BI186" i="13"/>
  <c r="BH186" i="13"/>
  <c r="BG186" i="13"/>
  <c r="BF186" i="13"/>
  <c r="T186" i="13"/>
  <c r="R186" i="13"/>
  <c r="P186" i="13"/>
  <c r="BI185" i="13"/>
  <c r="BH185" i="13"/>
  <c r="BG185" i="13"/>
  <c r="BF185" i="13"/>
  <c r="T185" i="13"/>
  <c r="R185" i="13"/>
  <c r="P185" i="13"/>
  <c r="BI183" i="13"/>
  <c r="BH183" i="13"/>
  <c r="BG183" i="13"/>
  <c r="BF183" i="13"/>
  <c r="T183" i="13"/>
  <c r="R183" i="13"/>
  <c r="P183" i="13"/>
  <c r="BI182" i="13"/>
  <c r="BH182" i="13"/>
  <c r="BG182" i="13"/>
  <c r="BF182" i="13"/>
  <c r="T182" i="13"/>
  <c r="R182" i="13"/>
  <c r="P182" i="13"/>
  <c r="BI180" i="13"/>
  <c r="BH180" i="13"/>
  <c r="BG180" i="13"/>
  <c r="BF180" i="13"/>
  <c r="T180" i="13"/>
  <c r="R180" i="13"/>
  <c r="P180" i="13"/>
  <c r="BI179" i="13"/>
  <c r="BH179" i="13"/>
  <c r="BG179" i="13"/>
  <c r="BF179" i="13"/>
  <c r="T179" i="13"/>
  <c r="R179" i="13"/>
  <c r="P179" i="13"/>
  <c r="BI177" i="13"/>
  <c r="BH177" i="13"/>
  <c r="BG177" i="13"/>
  <c r="BF177" i="13"/>
  <c r="T177" i="13"/>
  <c r="R177" i="13"/>
  <c r="P177" i="13"/>
  <c r="BI176" i="13"/>
  <c r="BH176" i="13"/>
  <c r="BG176" i="13"/>
  <c r="BF176" i="13"/>
  <c r="T176" i="13"/>
  <c r="R176" i="13"/>
  <c r="P176" i="13"/>
  <c r="BI175" i="13"/>
  <c r="BH175" i="13"/>
  <c r="BG175" i="13"/>
  <c r="BF175" i="13"/>
  <c r="T175" i="13"/>
  <c r="R175" i="13"/>
  <c r="P175" i="13"/>
  <c r="BI174" i="13"/>
  <c r="BH174" i="13"/>
  <c r="BG174" i="13"/>
  <c r="BF174" i="13"/>
  <c r="T174" i="13"/>
  <c r="R174" i="13"/>
  <c r="P174" i="13"/>
  <c r="BI172" i="13"/>
  <c r="BH172" i="13"/>
  <c r="BG172" i="13"/>
  <c r="BF172" i="13"/>
  <c r="T172" i="13"/>
  <c r="R172" i="13"/>
  <c r="P172" i="13"/>
  <c r="BI171" i="13"/>
  <c r="BH171" i="13"/>
  <c r="BG171" i="13"/>
  <c r="BF171" i="13"/>
  <c r="T171" i="13"/>
  <c r="R171" i="13"/>
  <c r="P171" i="13"/>
  <c r="BI170" i="13"/>
  <c r="BH170" i="13"/>
  <c r="BG170" i="13"/>
  <c r="BF170" i="13"/>
  <c r="T170" i="13"/>
  <c r="R170" i="13"/>
  <c r="P170" i="13"/>
  <c r="BI168" i="13"/>
  <c r="BH168" i="13"/>
  <c r="BG168" i="13"/>
  <c r="BF168" i="13"/>
  <c r="T168" i="13"/>
  <c r="R168" i="13"/>
  <c r="P168" i="13"/>
  <c r="BI167" i="13"/>
  <c r="BH167" i="13"/>
  <c r="BG167" i="13"/>
  <c r="BF167" i="13"/>
  <c r="T167" i="13"/>
  <c r="R167" i="13"/>
  <c r="P167" i="13"/>
  <c r="BI165" i="13"/>
  <c r="BH165" i="13"/>
  <c r="BG165" i="13"/>
  <c r="BF165" i="13"/>
  <c r="T165" i="13"/>
  <c r="R165" i="13"/>
  <c r="P165" i="13"/>
  <c r="BI164" i="13"/>
  <c r="BH164" i="13"/>
  <c r="BG164" i="13"/>
  <c r="BF164" i="13"/>
  <c r="T164" i="13"/>
  <c r="R164" i="13"/>
  <c r="P164" i="13"/>
  <c r="BI162" i="13"/>
  <c r="BH162" i="13"/>
  <c r="BG162" i="13"/>
  <c r="BF162" i="13"/>
  <c r="T162" i="13"/>
  <c r="R162" i="13"/>
  <c r="P162" i="13"/>
  <c r="BI161" i="13"/>
  <c r="BH161" i="13"/>
  <c r="BG161" i="13"/>
  <c r="BF161" i="13"/>
  <c r="T161" i="13"/>
  <c r="R161" i="13"/>
  <c r="P161" i="13"/>
  <c r="BI159" i="13"/>
  <c r="BH159" i="13"/>
  <c r="BG159" i="13"/>
  <c r="BF159" i="13"/>
  <c r="T159" i="13"/>
  <c r="R159" i="13"/>
  <c r="P159" i="13"/>
  <c r="BI158" i="13"/>
  <c r="BH158" i="13"/>
  <c r="BG158" i="13"/>
  <c r="BF158" i="13"/>
  <c r="T158" i="13"/>
  <c r="R158" i="13"/>
  <c r="P158" i="13"/>
  <c r="BI156" i="13"/>
  <c r="BH156" i="13"/>
  <c r="BG156" i="13"/>
  <c r="BF156" i="13"/>
  <c r="T156" i="13"/>
  <c r="R156" i="13"/>
  <c r="P156" i="13"/>
  <c r="BI155" i="13"/>
  <c r="BH155" i="13"/>
  <c r="BG155" i="13"/>
  <c r="BF155" i="13"/>
  <c r="T155" i="13"/>
  <c r="R155" i="13"/>
  <c r="P155" i="13"/>
  <c r="BI153" i="13"/>
  <c r="BH153" i="13"/>
  <c r="BG153" i="13"/>
  <c r="BF153" i="13"/>
  <c r="T153" i="13"/>
  <c r="R153" i="13"/>
  <c r="P153" i="13"/>
  <c r="BI151" i="13"/>
  <c r="BH151" i="13"/>
  <c r="BG151" i="13"/>
  <c r="BF151" i="13"/>
  <c r="T151" i="13"/>
  <c r="R151" i="13"/>
  <c r="P151" i="13"/>
  <c r="BI150" i="13"/>
  <c r="BH150" i="13"/>
  <c r="BG150" i="13"/>
  <c r="BF150" i="13"/>
  <c r="T150" i="13"/>
  <c r="R150" i="13"/>
  <c r="P150" i="13"/>
  <c r="BI148" i="13"/>
  <c r="BH148" i="13"/>
  <c r="BG148" i="13"/>
  <c r="BF148" i="13"/>
  <c r="T148" i="13"/>
  <c r="R148" i="13"/>
  <c r="P148" i="13"/>
  <c r="BI147" i="13"/>
  <c r="BH147" i="13"/>
  <c r="BG147" i="13"/>
  <c r="BF147" i="13"/>
  <c r="T147" i="13"/>
  <c r="R147" i="13"/>
  <c r="P147" i="13"/>
  <c r="BI145" i="13"/>
  <c r="BH145" i="13"/>
  <c r="BG145" i="13"/>
  <c r="BF145" i="13"/>
  <c r="T145" i="13"/>
  <c r="R145" i="13"/>
  <c r="P145" i="13"/>
  <c r="BI143" i="13"/>
  <c r="BH143" i="13"/>
  <c r="BG143" i="13"/>
  <c r="BF143" i="13"/>
  <c r="T143" i="13"/>
  <c r="R143" i="13"/>
  <c r="P143" i="13"/>
  <c r="BI141" i="13"/>
  <c r="BH141" i="13"/>
  <c r="BG141" i="13"/>
  <c r="BF141" i="13"/>
  <c r="T141" i="13"/>
  <c r="R141" i="13"/>
  <c r="P141" i="13"/>
  <c r="BI139" i="13"/>
  <c r="BH139" i="13"/>
  <c r="BG139" i="13"/>
  <c r="BF139" i="13"/>
  <c r="T139" i="13"/>
  <c r="R139" i="13"/>
  <c r="P139" i="13"/>
  <c r="BI137" i="13"/>
  <c r="BH137" i="13"/>
  <c r="BG137" i="13"/>
  <c r="BF137" i="13"/>
  <c r="T137" i="13"/>
  <c r="R137" i="13"/>
  <c r="P137" i="13"/>
  <c r="BI135" i="13"/>
  <c r="BH135" i="13"/>
  <c r="BG135" i="13"/>
  <c r="BF135" i="13"/>
  <c r="T135" i="13"/>
  <c r="R135" i="13"/>
  <c r="P135" i="13"/>
  <c r="BI133" i="13"/>
  <c r="BH133" i="13"/>
  <c r="BG133" i="13"/>
  <c r="BF133" i="13"/>
  <c r="T133" i="13"/>
  <c r="R133" i="13"/>
  <c r="P133" i="13"/>
  <c r="BI131" i="13"/>
  <c r="BH131" i="13"/>
  <c r="BG131" i="13"/>
  <c r="BF131" i="13"/>
  <c r="T131" i="13"/>
  <c r="R131" i="13"/>
  <c r="P131" i="13"/>
  <c r="BI129" i="13"/>
  <c r="BH129" i="13"/>
  <c r="BG129" i="13"/>
  <c r="BF129" i="13"/>
  <c r="T129" i="13"/>
  <c r="R129" i="13"/>
  <c r="P129" i="13"/>
  <c r="BI127" i="13"/>
  <c r="BH127" i="13"/>
  <c r="BG127" i="13"/>
  <c r="BF127" i="13"/>
  <c r="T127" i="13"/>
  <c r="R127" i="13"/>
  <c r="P127" i="13"/>
  <c r="BI125" i="13"/>
  <c r="BH125" i="13"/>
  <c r="BG125" i="13"/>
  <c r="BF125" i="13"/>
  <c r="T125" i="13"/>
  <c r="R125" i="13"/>
  <c r="P125" i="13"/>
  <c r="BI123" i="13"/>
  <c r="BH123" i="13"/>
  <c r="BG123" i="13"/>
  <c r="BF123" i="13"/>
  <c r="T123" i="13"/>
  <c r="R123" i="13"/>
  <c r="P123" i="13"/>
  <c r="BI121" i="13"/>
  <c r="BH121" i="13"/>
  <c r="BG121" i="13"/>
  <c r="BF121" i="13"/>
  <c r="T121" i="13"/>
  <c r="R121" i="13"/>
  <c r="P121" i="13"/>
  <c r="BI119" i="13"/>
  <c r="BH119" i="13"/>
  <c r="BG119" i="13"/>
  <c r="BF119" i="13"/>
  <c r="T119" i="13"/>
  <c r="R119" i="13"/>
  <c r="P119" i="13"/>
  <c r="BI117" i="13"/>
  <c r="BH117" i="13"/>
  <c r="BG117" i="13"/>
  <c r="BF117" i="13"/>
  <c r="T117" i="13"/>
  <c r="R117" i="13"/>
  <c r="P117" i="13"/>
  <c r="BI115" i="13"/>
  <c r="BH115" i="13"/>
  <c r="BG115" i="13"/>
  <c r="BF115" i="13"/>
  <c r="T115" i="13"/>
  <c r="R115" i="13"/>
  <c r="P115" i="13"/>
  <c r="BI114" i="13"/>
  <c r="BH114" i="13"/>
  <c r="BG114" i="13"/>
  <c r="BF114" i="13"/>
  <c r="T114" i="13"/>
  <c r="R114" i="13"/>
  <c r="P114" i="13"/>
  <c r="BI112" i="13"/>
  <c r="BH112" i="13"/>
  <c r="BG112" i="13"/>
  <c r="BF112" i="13"/>
  <c r="T112" i="13"/>
  <c r="R112" i="13"/>
  <c r="P112" i="13"/>
  <c r="BI110" i="13"/>
  <c r="BH110" i="13"/>
  <c r="BG110" i="13"/>
  <c r="BF110" i="13"/>
  <c r="T110" i="13"/>
  <c r="R110" i="13"/>
  <c r="P110" i="13"/>
  <c r="BI108" i="13"/>
  <c r="BH108" i="13"/>
  <c r="BG108" i="13"/>
  <c r="BF108" i="13"/>
  <c r="T108" i="13"/>
  <c r="R108" i="13"/>
  <c r="P108" i="13"/>
  <c r="BI106" i="13"/>
  <c r="BH106" i="13"/>
  <c r="BG106" i="13"/>
  <c r="BF106" i="13"/>
  <c r="T106" i="13"/>
  <c r="R106" i="13"/>
  <c r="P106" i="13"/>
  <c r="BI104" i="13"/>
  <c r="BH104" i="13"/>
  <c r="BG104" i="13"/>
  <c r="BF104" i="13"/>
  <c r="T104" i="13"/>
  <c r="R104" i="13"/>
  <c r="P104" i="13"/>
  <c r="BI102" i="13"/>
  <c r="BH102" i="13"/>
  <c r="BG102" i="13"/>
  <c r="BF102" i="13"/>
  <c r="T102" i="13"/>
  <c r="R102" i="13"/>
  <c r="P102" i="13"/>
  <c r="BI100" i="13"/>
  <c r="BH100" i="13"/>
  <c r="BG100" i="13"/>
  <c r="BF100" i="13"/>
  <c r="T100" i="13"/>
  <c r="R100" i="13"/>
  <c r="P100" i="13"/>
  <c r="BI96" i="13"/>
  <c r="BH96" i="13"/>
  <c r="BG96" i="13"/>
  <c r="BF96" i="13"/>
  <c r="T96" i="13"/>
  <c r="T95" i="13" s="1"/>
  <c r="R96" i="13"/>
  <c r="R95" i="13" s="1"/>
  <c r="P96" i="13"/>
  <c r="P95" i="13"/>
  <c r="BI94" i="13"/>
  <c r="BH94" i="13"/>
  <c r="BG94" i="13"/>
  <c r="BF94" i="13"/>
  <c r="T94" i="13"/>
  <c r="R94" i="13"/>
  <c r="P94" i="13"/>
  <c r="P93" i="13"/>
  <c r="J88" i="13"/>
  <c r="F88" i="13"/>
  <c r="F86" i="13"/>
  <c r="E84" i="13"/>
  <c r="J58" i="13"/>
  <c r="F58" i="13"/>
  <c r="F56" i="13"/>
  <c r="E54" i="13"/>
  <c r="J26" i="13"/>
  <c r="E26" i="13"/>
  <c r="J59" i="13"/>
  <c r="J25" i="13"/>
  <c r="J20" i="13"/>
  <c r="E20" i="13"/>
  <c r="F89" i="13"/>
  <c r="J19" i="13"/>
  <c r="J14" i="13"/>
  <c r="J56" i="13" s="1"/>
  <c r="E7" i="13"/>
  <c r="E80" i="13" s="1"/>
  <c r="J39" i="12"/>
  <c r="J38" i="12"/>
  <c r="AY68" i="1" s="1"/>
  <c r="J37" i="12"/>
  <c r="AX68" i="1"/>
  <c r="BI300" i="12"/>
  <c r="BH300" i="12"/>
  <c r="BG300" i="12"/>
  <c r="BF300" i="12"/>
  <c r="T300" i="12"/>
  <c r="R300" i="12"/>
  <c r="P300" i="12"/>
  <c r="BI296" i="12"/>
  <c r="BH296" i="12"/>
  <c r="BG296" i="12"/>
  <c r="BF296" i="12"/>
  <c r="T296" i="12"/>
  <c r="R296" i="12"/>
  <c r="P296" i="12"/>
  <c r="BI293" i="12"/>
  <c r="BH293" i="12"/>
  <c r="BG293" i="12"/>
  <c r="BF293" i="12"/>
  <c r="T293" i="12"/>
  <c r="R293" i="12"/>
  <c r="P293" i="12"/>
  <c r="BI290" i="12"/>
  <c r="BH290" i="12"/>
  <c r="BG290" i="12"/>
  <c r="BF290" i="12"/>
  <c r="T290" i="12"/>
  <c r="R290" i="12"/>
  <c r="P290" i="12"/>
  <c r="BI287" i="12"/>
  <c r="BH287" i="12"/>
  <c r="BG287" i="12"/>
  <c r="BF287" i="12"/>
  <c r="T287" i="12"/>
  <c r="R287" i="12"/>
  <c r="P287" i="12"/>
  <c r="BI285" i="12"/>
  <c r="BH285" i="12"/>
  <c r="BG285" i="12"/>
  <c r="BF285" i="12"/>
  <c r="T285" i="12"/>
  <c r="R285" i="12"/>
  <c r="P285" i="12"/>
  <c r="BI283" i="12"/>
  <c r="BH283" i="12"/>
  <c r="BG283" i="12"/>
  <c r="BF283" i="12"/>
  <c r="T283" i="12"/>
  <c r="R283" i="12"/>
  <c r="P283" i="12"/>
  <c r="BI280" i="12"/>
  <c r="BH280" i="12"/>
  <c r="BG280" i="12"/>
  <c r="BF280" i="12"/>
  <c r="T280" i="12"/>
  <c r="R280" i="12"/>
  <c r="P280" i="12"/>
  <c r="BI279" i="12"/>
  <c r="BH279" i="12"/>
  <c r="BG279" i="12"/>
  <c r="BF279" i="12"/>
  <c r="T279" i="12"/>
  <c r="R279" i="12"/>
  <c r="P279" i="12"/>
  <c r="BI277" i="12"/>
  <c r="BH277" i="12"/>
  <c r="BG277" i="12"/>
  <c r="BF277" i="12"/>
  <c r="T277" i="12"/>
  <c r="R277" i="12"/>
  <c r="P277" i="12"/>
  <c r="BI274" i="12"/>
  <c r="BH274" i="12"/>
  <c r="BG274" i="12"/>
  <c r="BF274" i="12"/>
  <c r="T274" i="12"/>
  <c r="R274" i="12"/>
  <c r="P274" i="12"/>
  <c r="BI273" i="12"/>
  <c r="BH273" i="12"/>
  <c r="BG273" i="12"/>
  <c r="BF273" i="12"/>
  <c r="T273" i="12"/>
  <c r="R273" i="12"/>
  <c r="P273" i="12"/>
  <c r="BI271" i="12"/>
  <c r="BH271" i="12"/>
  <c r="BG271" i="12"/>
  <c r="BF271" i="12"/>
  <c r="T271" i="12"/>
  <c r="R271" i="12"/>
  <c r="P271" i="12"/>
  <c r="BI270" i="12"/>
  <c r="BH270" i="12"/>
  <c r="BG270" i="12"/>
  <c r="BF270" i="12"/>
  <c r="T270" i="12"/>
  <c r="R270" i="12"/>
  <c r="P270" i="12"/>
  <c r="BI269" i="12"/>
  <c r="BH269" i="12"/>
  <c r="BG269" i="12"/>
  <c r="BF269" i="12"/>
  <c r="T269" i="12"/>
  <c r="R269" i="12"/>
  <c r="P269" i="12"/>
  <c r="BI267" i="12"/>
  <c r="BH267" i="12"/>
  <c r="BG267" i="12"/>
  <c r="BF267" i="12"/>
  <c r="T267" i="12"/>
  <c r="R267" i="12"/>
  <c r="P267" i="12"/>
  <c r="BI266" i="12"/>
  <c r="BH266" i="12"/>
  <c r="BG266" i="12"/>
  <c r="BF266" i="12"/>
  <c r="T266" i="12"/>
  <c r="R266" i="12"/>
  <c r="P266" i="12"/>
  <c r="BI264" i="12"/>
  <c r="BH264" i="12"/>
  <c r="BG264" i="12"/>
  <c r="BF264" i="12"/>
  <c r="T264" i="12"/>
  <c r="R264" i="12"/>
  <c r="P264" i="12"/>
  <c r="BI263" i="12"/>
  <c r="BH263" i="12"/>
  <c r="BG263" i="12"/>
  <c r="BF263" i="12"/>
  <c r="T263" i="12"/>
  <c r="R263" i="12"/>
  <c r="P263" i="12"/>
  <c r="BI262" i="12"/>
  <c r="BH262" i="12"/>
  <c r="BG262" i="12"/>
  <c r="BF262" i="12"/>
  <c r="T262" i="12"/>
  <c r="R262" i="12"/>
  <c r="P262" i="12"/>
  <c r="BI261" i="12"/>
  <c r="BH261" i="12"/>
  <c r="BG261" i="12"/>
  <c r="BF261" i="12"/>
  <c r="T261" i="12"/>
  <c r="R261" i="12"/>
  <c r="P261" i="12"/>
  <c r="BI258" i="12"/>
  <c r="BH258" i="12"/>
  <c r="BG258" i="12"/>
  <c r="BF258" i="12"/>
  <c r="T258" i="12"/>
  <c r="R258" i="12"/>
  <c r="P258" i="12"/>
  <c r="BI257" i="12"/>
  <c r="BH257" i="12"/>
  <c r="BG257" i="12"/>
  <c r="BF257" i="12"/>
  <c r="T257" i="12"/>
  <c r="R257" i="12"/>
  <c r="P257" i="12"/>
  <c r="BI255" i="12"/>
  <c r="BH255" i="12"/>
  <c r="BG255" i="12"/>
  <c r="BF255" i="12"/>
  <c r="T255" i="12"/>
  <c r="R255" i="12"/>
  <c r="P255" i="12"/>
  <c r="BI254" i="12"/>
  <c r="BH254" i="12"/>
  <c r="BG254" i="12"/>
  <c r="BF254" i="12"/>
  <c r="T254" i="12"/>
  <c r="R254" i="12"/>
  <c r="P254" i="12"/>
  <c r="BI252" i="12"/>
  <c r="BH252" i="12"/>
  <c r="BG252" i="12"/>
  <c r="BF252" i="12"/>
  <c r="T252" i="12"/>
  <c r="R252" i="12"/>
  <c r="P252" i="12"/>
  <c r="BI251" i="12"/>
  <c r="BH251" i="12"/>
  <c r="BG251" i="12"/>
  <c r="BF251" i="12"/>
  <c r="T251" i="12"/>
  <c r="R251" i="12"/>
  <c r="P251" i="12"/>
  <c r="BI250" i="12"/>
  <c r="BH250" i="12"/>
  <c r="BG250" i="12"/>
  <c r="BF250" i="12"/>
  <c r="T250" i="12"/>
  <c r="R250" i="12"/>
  <c r="P250" i="12"/>
  <c r="BI247" i="12"/>
  <c r="BH247" i="12"/>
  <c r="BG247" i="12"/>
  <c r="BF247" i="12"/>
  <c r="T247" i="12"/>
  <c r="R247" i="12"/>
  <c r="P247" i="12"/>
  <c r="BI246" i="12"/>
  <c r="BH246" i="12"/>
  <c r="BG246" i="12"/>
  <c r="BF246" i="12"/>
  <c r="T246" i="12"/>
  <c r="R246" i="12"/>
  <c r="P246" i="12"/>
  <c r="BI244" i="12"/>
  <c r="BH244" i="12"/>
  <c r="BG244" i="12"/>
  <c r="BF244" i="12"/>
  <c r="T244" i="12"/>
  <c r="R244" i="12"/>
  <c r="P244" i="12"/>
  <c r="BI243" i="12"/>
  <c r="BH243" i="12"/>
  <c r="BG243" i="12"/>
  <c r="BF243" i="12"/>
  <c r="T243" i="12"/>
  <c r="R243" i="12"/>
  <c r="P243" i="12"/>
  <c r="BI241" i="12"/>
  <c r="BH241" i="12"/>
  <c r="BG241" i="12"/>
  <c r="BF241" i="12"/>
  <c r="T241" i="12"/>
  <c r="R241" i="12"/>
  <c r="P241" i="12"/>
  <c r="BI240" i="12"/>
  <c r="BH240" i="12"/>
  <c r="BG240" i="12"/>
  <c r="BF240" i="12"/>
  <c r="T240" i="12"/>
  <c r="R240" i="12"/>
  <c r="P240" i="12"/>
  <c r="BI237" i="12"/>
  <c r="BH237" i="12"/>
  <c r="BG237" i="12"/>
  <c r="BF237" i="12"/>
  <c r="T237" i="12"/>
  <c r="R237" i="12"/>
  <c r="P237" i="12"/>
  <c r="BI236" i="12"/>
  <c r="BH236" i="12"/>
  <c r="BG236" i="12"/>
  <c r="BF236" i="12"/>
  <c r="T236" i="12"/>
  <c r="R236" i="12"/>
  <c r="P236" i="12"/>
  <c r="BI235" i="12"/>
  <c r="BH235" i="12"/>
  <c r="BG235" i="12"/>
  <c r="BF235" i="12"/>
  <c r="T235" i="12"/>
  <c r="R235" i="12"/>
  <c r="P235" i="12"/>
  <c r="BI234" i="12"/>
  <c r="BH234" i="12"/>
  <c r="BG234" i="12"/>
  <c r="BF234" i="12"/>
  <c r="T234" i="12"/>
  <c r="R234" i="12"/>
  <c r="P234" i="12"/>
  <c r="BI233" i="12"/>
  <c r="BH233" i="12"/>
  <c r="BG233" i="12"/>
  <c r="BF233" i="12"/>
  <c r="T233" i="12"/>
  <c r="R233" i="12"/>
  <c r="P233" i="12"/>
  <c r="BI232" i="12"/>
  <c r="BH232" i="12"/>
  <c r="BG232" i="12"/>
  <c r="BF232" i="12"/>
  <c r="T232" i="12"/>
  <c r="R232" i="12"/>
  <c r="P232" i="12"/>
  <c r="BI231" i="12"/>
  <c r="BH231" i="12"/>
  <c r="BG231" i="12"/>
  <c r="BF231" i="12"/>
  <c r="T231" i="12"/>
  <c r="R231" i="12"/>
  <c r="P231" i="12"/>
  <c r="BI230" i="12"/>
  <c r="BH230" i="12"/>
  <c r="BG230" i="12"/>
  <c r="BF230" i="12"/>
  <c r="T230" i="12"/>
  <c r="R230" i="12"/>
  <c r="P230" i="12"/>
  <c r="BI229" i="12"/>
  <c r="BH229" i="12"/>
  <c r="BG229" i="12"/>
  <c r="BF229" i="12"/>
  <c r="T229" i="12"/>
  <c r="R229" i="12"/>
  <c r="P229" i="12"/>
  <c r="BI228" i="12"/>
  <c r="BH228" i="12"/>
  <c r="BG228" i="12"/>
  <c r="BF228" i="12"/>
  <c r="T228" i="12"/>
  <c r="R228" i="12"/>
  <c r="P228" i="12"/>
  <c r="BI227" i="12"/>
  <c r="BH227" i="12"/>
  <c r="BG227" i="12"/>
  <c r="BF227" i="12"/>
  <c r="T227" i="12"/>
  <c r="R227" i="12"/>
  <c r="P227" i="12"/>
  <c r="BI226" i="12"/>
  <c r="BH226" i="12"/>
  <c r="BG226" i="12"/>
  <c r="BF226" i="12"/>
  <c r="T226" i="12"/>
  <c r="R226" i="12"/>
  <c r="P226" i="12"/>
  <c r="BI225" i="12"/>
  <c r="BH225" i="12"/>
  <c r="BG225" i="12"/>
  <c r="BF225" i="12"/>
  <c r="T225" i="12"/>
  <c r="R225" i="12"/>
  <c r="P225" i="12"/>
  <c r="BI224" i="12"/>
  <c r="BH224" i="12"/>
  <c r="BG224" i="12"/>
  <c r="BF224" i="12"/>
  <c r="T224" i="12"/>
  <c r="R224" i="12"/>
  <c r="P224" i="12"/>
  <c r="BI223" i="12"/>
  <c r="BH223" i="12"/>
  <c r="BG223" i="12"/>
  <c r="BF223" i="12"/>
  <c r="T223" i="12"/>
  <c r="R223" i="12"/>
  <c r="P223" i="12"/>
  <c r="BI222" i="12"/>
  <c r="BH222" i="12"/>
  <c r="BG222" i="12"/>
  <c r="BF222" i="12"/>
  <c r="T222" i="12"/>
  <c r="R222" i="12"/>
  <c r="P222" i="12"/>
  <c r="BI221" i="12"/>
  <c r="BH221" i="12"/>
  <c r="BG221" i="12"/>
  <c r="BF221" i="12"/>
  <c r="T221" i="12"/>
  <c r="R221" i="12"/>
  <c r="P221" i="12"/>
  <c r="BI218" i="12"/>
  <c r="BH218" i="12"/>
  <c r="BG218" i="12"/>
  <c r="BF218" i="12"/>
  <c r="T218" i="12"/>
  <c r="R218" i="12"/>
  <c r="P218" i="12"/>
  <c r="BI216" i="12"/>
  <c r="BH216" i="12"/>
  <c r="BG216" i="12"/>
  <c r="BF216" i="12"/>
  <c r="T216" i="12"/>
  <c r="R216" i="12"/>
  <c r="P216" i="12"/>
  <c r="BI213" i="12"/>
  <c r="BH213" i="12"/>
  <c r="BG213" i="12"/>
  <c r="BF213" i="12"/>
  <c r="T213" i="12"/>
  <c r="R213" i="12"/>
  <c r="P213" i="12"/>
  <c r="BI212" i="12"/>
  <c r="BH212" i="12"/>
  <c r="BG212" i="12"/>
  <c r="BF212" i="12"/>
  <c r="T212" i="12"/>
  <c r="R212" i="12"/>
  <c r="P212" i="12"/>
  <c r="BI210" i="12"/>
  <c r="BH210" i="12"/>
  <c r="BG210" i="12"/>
  <c r="BF210" i="12"/>
  <c r="T210" i="12"/>
  <c r="R210" i="12"/>
  <c r="P210" i="12"/>
  <c r="BI209" i="12"/>
  <c r="BH209" i="12"/>
  <c r="BG209" i="12"/>
  <c r="BF209" i="12"/>
  <c r="T209" i="12"/>
  <c r="R209" i="12"/>
  <c r="P209" i="12"/>
  <c r="BI206" i="12"/>
  <c r="BH206" i="12"/>
  <c r="BG206" i="12"/>
  <c r="BF206" i="12"/>
  <c r="T206" i="12"/>
  <c r="R206" i="12"/>
  <c r="P206" i="12"/>
  <c r="BI205" i="12"/>
  <c r="BH205" i="12"/>
  <c r="BG205" i="12"/>
  <c r="BF205" i="12"/>
  <c r="T205" i="12"/>
  <c r="R205" i="12"/>
  <c r="P205" i="12"/>
  <c r="BI202" i="12"/>
  <c r="BH202" i="12"/>
  <c r="BG202" i="12"/>
  <c r="BF202" i="12"/>
  <c r="T202" i="12"/>
  <c r="R202" i="12"/>
  <c r="P202" i="12"/>
  <c r="BI201" i="12"/>
  <c r="BH201" i="12"/>
  <c r="BG201" i="12"/>
  <c r="BF201" i="12"/>
  <c r="T201" i="12"/>
  <c r="R201" i="12"/>
  <c r="P201" i="12"/>
  <c r="BI198" i="12"/>
  <c r="BH198" i="12"/>
  <c r="BG198" i="12"/>
  <c r="BF198" i="12"/>
  <c r="T198" i="12"/>
  <c r="R198" i="12"/>
  <c r="P198" i="12"/>
  <c r="BI197" i="12"/>
  <c r="BH197" i="12"/>
  <c r="BG197" i="12"/>
  <c r="BF197" i="12"/>
  <c r="T197" i="12"/>
  <c r="R197" i="12"/>
  <c r="P197" i="12"/>
  <c r="BI196" i="12"/>
  <c r="BH196" i="12"/>
  <c r="BG196" i="12"/>
  <c r="BF196" i="12"/>
  <c r="T196" i="12"/>
  <c r="R196" i="12"/>
  <c r="P196" i="12"/>
  <c r="BI192" i="12"/>
  <c r="BH192" i="12"/>
  <c r="BG192" i="12"/>
  <c r="BF192" i="12"/>
  <c r="T192" i="12"/>
  <c r="R192" i="12"/>
  <c r="P192" i="12"/>
  <c r="BI191" i="12"/>
  <c r="BH191" i="12"/>
  <c r="BG191" i="12"/>
  <c r="BF191" i="12"/>
  <c r="T191" i="12"/>
  <c r="R191" i="12"/>
  <c r="P191" i="12"/>
  <c r="BI188" i="12"/>
  <c r="BH188" i="12"/>
  <c r="BG188" i="12"/>
  <c r="BF188" i="12"/>
  <c r="T188" i="12"/>
  <c r="R188" i="12"/>
  <c r="P188" i="12"/>
  <c r="BI187" i="12"/>
  <c r="BH187" i="12"/>
  <c r="BG187" i="12"/>
  <c r="BF187" i="12"/>
  <c r="T187" i="12"/>
  <c r="R187" i="12"/>
  <c r="P187" i="12"/>
  <c r="BI184" i="12"/>
  <c r="BH184" i="12"/>
  <c r="BG184" i="12"/>
  <c r="BF184" i="12"/>
  <c r="T184" i="12"/>
  <c r="R184" i="12"/>
  <c r="P184" i="12"/>
  <c r="BI183" i="12"/>
  <c r="BH183" i="12"/>
  <c r="BG183" i="12"/>
  <c r="BF183" i="12"/>
  <c r="T183" i="12"/>
  <c r="R183" i="12"/>
  <c r="P183" i="12"/>
  <c r="BI182" i="12"/>
  <c r="BH182" i="12"/>
  <c r="BG182" i="12"/>
  <c r="BF182" i="12"/>
  <c r="T182" i="12"/>
  <c r="R182" i="12"/>
  <c r="P182" i="12"/>
  <c r="BI181" i="12"/>
  <c r="BH181" i="12"/>
  <c r="BG181" i="12"/>
  <c r="BF181" i="12"/>
  <c r="T181" i="12"/>
  <c r="R181" i="12"/>
  <c r="P181" i="12"/>
  <c r="BI180" i="12"/>
  <c r="BH180" i="12"/>
  <c r="BG180" i="12"/>
  <c r="BF180" i="12"/>
  <c r="T180" i="12"/>
  <c r="R180" i="12"/>
  <c r="P180" i="12"/>
  <c r="BI177" i="12"/>
  <c r="BH177" i="12"/>
  <c r="BG177" i="12"/>
  <c r="BF177" i="12"/>
  <c r="T177" i="12"/>
  <c r="R177" i="12"/>
  <c r="P177" i="12"/>
  <c r="BI174" i="12"/>
  <c r="BH174" i="12"/>
  <c r="BG174" i="12"/>
  <c r="BF174" i="12"/>
  <c r="T174" i="12"/>
  <c r="R174" i="12"/>
  <c r="P174" i="12"/>
  <c r="BI170" i="12"/>
  <c r="BH170" i="12"/>
  <c r="BG170" i="12"/>
  <c r="BF170" i="12"/>
  <c r="T170" i="12"/>
  <c r="R170" i="12"/>
  <c r="P170" i="12"/>
  <c r="BI167" i="12"/>
  <c r="BH167" i="12"/>
  <c r="BG167" i="12"/>
  <c r="BF167" i="12"/>
  <c r="T167" i="12"/>
  <c r="R167" i="12"/>
  <c r="P167" i="12"/>
  <c r="BI165" i="12"/>
  <c r="BH165" i="12"/>
  <c r="BG165" i="12"/>
  <c r="BF165" i="12"/>
  <c r="T165" i="12"/>
  <c r="R165" i="12"/>
  <c r="P165" i="12"/>
  <c r="BI164" i="12"/>
  <c r="BH164" i="12"/>
  <c r="BG164" i="12"/>
  <c r="BF164" i="12"/>
  <c r="T164" i="12"/>
  <c r="R164" i="12"/>
  <c r="P164" i="12"/>
  <c r="BI162" i="12"/>
  <c r="BH162" i="12"/>
  <c r="BG162" i="12"/>
  <c r="BF162" i="12"/>
  <c r="T162" i="12"/>
  <c r="R162" i="12"/>
  <c r="P162" i="12"/>
  <c r="BI161" i="12"/>
  <c r="BH161" i="12"/>
  <c r="BG161" i="12"/>
  <c r="BF161" i="12"/>
  <c r="T161" i="12"/>
  <c r="R161" i="12"/>
  <c r="P161" i="12"/>
  <c r="BI160" i="12"/>
  <c r="BH160" i="12"/>
  <c r="BG160" i="12"/>
  <c r="BF160" i="12"/>
  <c r="T160" i="12"/>
  <c r="R160" i="12"/>
  <c r="P160" i="12"/>
  <c r="BI156" i="12"/>
  <c r="BH156" i="12"/>
  <c r="BG156" i="12"/>
  <c r="BF156" i="12"/>
  <c r="T156" i="12"/>
  <c r="R156" i="12"/>
  <c r="P156" i="12"/>
  <c r="BI153" i="12"/>
  <c r="BH153" i="12"/>
  <c r="BG153" i="12"/>
  <c r="BF153" i="12"/>
  <c r="T153" i="12"/>
  <c r="R153" i="12"/>
  <c r="P153" i="12"/>
  <c r="BI152" i="12"/>
  <c r="BH152" i="12"/>
  <c r="BG152" i="12"/>
  <c r="BF152" i="12"/>
  <c r="T152" i="12"/>
  <c r="R152" i="12"/>
  <c r="P152" i="12"/>
  <c r="BI150" i="12"/>
  <c r="BH150" i="12"/>
  <c r="BG150" i="12"/>
  <c r="BF150" i="12"/>
  <c r="T150" i="12"/>
  <c r="R150" i="12"/>
  <c r="P150" i="12"/>
  <c r="BI149" i="12"/>
  <c r="BH149" i="12"/>
  <c r="BG149" i="12"/>
  <c r="BF149" i="12"/>
  <c r="T149" i="12"/>
  <c r="R149" i="12"/>
  <c r="P149" i="12"/>
  <c r="BI147" i="12"/>
  <c r="BH147" i="12"/>
  <c r="BG147" i="12"/>
  <c r="BF147" i="12"/>
  <c r="T147" i="12"/>
  <c r="R147" i="12"/>
  <c r="P147" i="12"/>
  <c r="BI143" i="12"/>
  <c r="BH143" i="12"/>
  <c r="BG143" i="12"/>
  <c r="BF143" i="12"/>
  <c r="T143" i="12"/>
  <c r="T142" i="12"/>
  <c r="R143" i="12"/>
  <c r="R142" i="12"/>
  <c r="P143" i="12"/>
  <c r="P142" i="12" s="1"/>
  <c r="BI139" i="12"/>
  <c r="BH139" i="12"/>
  <c r="BG139" i="12"/>
  <c r="BF139" i="12"/>
  <c r="T139" i="12"/>
  <c r="T138" i="12"/>
  <c r="R139" i="12"/>
  <c r="R138" i="12"/>
  <c r="P139" i="12"/>
  <c r="P138" i="12" s="1"/>
  <c r="BI136" i="12"/>
  <c r="BH136" i="12"/>
  <c r="BG136" i="12"/>
  <c r="BF136" i="12"/>
  <c r="T136" i="12"/>
  <c r="R136" i="12"/>
  <c r="P136" i="12"/>
  <c r="BI133" i="12"/>
  <c r="BH133" i="12"/>
  <c r="BG133" i="12"/>
  <c r="BF133" i="12"/>
  <c r="T133" i="12"/>
  <c r="R133" i="12"/>
  <c r="P133" i="12"/>
  <c r="BI129" i="12"/>
  <c r="BH129" i="12"/>
  <c r="BG129" i="12"/>
  <c r="BF129" i="12"/>
  <c r="T129" i="12"/>
  <c r="R129" i="12"/>
  <c r="P129" i="12"/>
  <c r="BI126" i="12"/>
  <c r="BH126" i="12"/>
  <c r="BG126" i="12"/>
  <c r="BF126" i="12"/>
  <c r="T126" i="12"/>
  <c r="R126" i="12"/>
  <c r="P126" i="12"/>
  <c r="BI123" i="12"/>
  <c r="BH123" i="12"/>
  <c r="BG123" i="12"/>
  <c r="BF123" i="12"/>
  <c r="T123" i="12"/>
  <c r="R123" i="12"/>
  <c r="P123" i="12"/>
  <c r="BI121" i="12"/>
  <c r="BH121" i="12"/>
  <c r="BG121" i="12"/>
  <c r="BF121" i="12"/>
  <c r="T121" i="12"/>
  <c r="R121" i="12"/>
  <c r="P121" i="12"/>
  <c r="BI118" i="12"/>
  <c r="BH118" i="12"/>
  <c r="BG118" i="12"/>
  <c r="BF118" i="12"/>
  <c r="T118" i="12"/>
  <c r="R118" i="12"/>
  <c r="P118" i="12"/>
  <c r="BI115" i="12"/>
  <c r="BH115" i="12"/>
  <c r="BG115" i="12"/>
  <c r="BF115" i="12"/>
  <c r="T115" i="12"/>
  <c r="R115" i="12"/>
  <c r="P115" i="12"/>
  <c r="BI112" i="12"/>
  <c r="BH112" i="12"/>
  <c r="BG112" i="12"/>
  <c r="BF112" i="12"/>
  <c r="T112" i="12"/>
  <c r="R112" i="12"/>
  <c r="P112" i="12"/>
  <c r="BI109" i="12"/>
  <c r="BH109" i="12"/>
  <c r="BG109" i="12"/>
  <c r="BF109" i="12"/>
  <c r="T109" i="12"/>
  <c r="R109" i="12"/>
  <c r="P109" i="12"/>
  <c r="BI105" i="12"/>
  <c r="BH105" i="12"/>
  <c r="BG105" i="12"/>
  <c r="BF105" i="12"/>
  <c r="T105" i="12"/>
  <c r="R105" i="12"/>
  <c r="P105" i="12"/>
  <c r="BI101" i="12"/>
  <c r="BH101" i="12"/>
  <c r="BG101" i="12"/>
  <c r="BF101" i="12"/>
  <c r="T101" i="12"/>
  <c r="R101" i="12"/>
  <c r="P101" i="12"/>
  <c r="J94" i="12"/>
  <c r="F94" i="12"/>
  <c r="F92" i="12"/>
  <c r="E90" i="12"/>
  <c r="J58" i="12"/>
  <c r="F58" i="12"/>
  <c r="F56" i="12"/>
  <c r="E54" i="12"/>
  <c r="J26" i="12"/>
  <c r="E26" i="12"/>
  <c r="J95" i="12" s="1"/>
  <c r="J25" i="12"/>
  <c r="J20" i="12"/>
  <c r="E20" i="12"/>
  <c r="F59" i="12"/>
  <c r="J19" i="12"/>
  <c r="J14" i="12"/>
  <c r="J92" i="12"/>
  <c r="E7" i="12"/>
  <c r="E50" i="12"/>
  <c r="J39" i="11"/>
  <c r="J38" i="11"/>
  <c r="AY67" i="1" s="1"/>
  <c r="J37" i="11"/>
  <c r="AX67" i="1"/>
  <c r="BI219" i="11"/>
  <c r="BH219" i="11"/>
  <c r="BG219" i="11"/>
  <c r="BF219" i="11"/>
  <c r="T219" i="11"/>
  <c r="R219" i="11"/>
  <c r="P219" i="11"/>
  <c r="BI217" i="11"/>
  <c r="BH217" i="11"/>
  <c r="BG217" i="11"/>
  <c r="BF217" i="11"/>
  <c r="T217" i="11"/>
  <c r="R217" i="11"/>
  <c r="P217" i="11"/>
  <c r="BI213" i="11"/>
  <c r="BH213" i="11"/>
  <c r="BG213" i="11"/>
  <c r="BF213" i="11"/>
  <c r="T213" i="11"/>
  <c r="T212" i="11" s="1"/>
  <c r="R213" i="11"/>
  <c r="R212" i="11"/>
  <c r="P213" i="11"/>
  <c r="P212" i="11"/>
  <c r="BI209" i="11"/>
  <c r="BH209" i="11"/>
  <c r="BG209" i="11"/>
  <c r="BF209" i="11"/>
  <c r="T209" i="11"/>
  <c r="R209" i="11"/>
  <c r="P209" i="11"/>
  <c r="BI205" i="11"/>
  <c r="BH205" i="11"/>
  <c r="BG205" i="11"/>
  <c r="BF205" i="11"/>
  <c r="T205" i="11"/>
  <c r="R205" i="11"/>
  <c r="P205" i="11"/>
  <c r="BI202" i="11"/>
  <c r="BH202" i="11"/>
  <c r="BG202" i="11"/>
  <c r="BF202" i="11"/>
  <c r="T202" i="11"/>
  <c r="R202" i="11"/>
  <c r="P202" i="11"/>
  <c r="BI200" i="11"/>
  <c r="BH200" i="11"/>
  <c r="BG200" i="11"/>
  <c r="BF200" i="11"/>
  <c r="T200" i="11"/>
  <c r="R200" i="11"/>
  <c r="P200" i="11"/>
  <c r="BI195" i="11"/>
  <c r="BH195" i="11"/>
  <c r="BG195" i="11"/>
  <c r="BF195" i="11"/>
  <c r="T195" i="11"/>
  <c r="T194" i="11" s="1"/>
  <c r="R195" i="11"/>
  <c r="R194" i="11"/>
  <c r="P195" i="11"/>
  <c r="P194" i="11" s="1"/>
  <c r="BI192" i="11"/>
  <c r="BH192" i="11"/>
  <c r="BG192" i="11"/>
  <c r="BF192" i="11"/>
  <c r="T192" i="11"/>
  <c r="R192" i="11"/>
  <c r="P192" i="11"/>
  <c r="BI190" i="11"/>
  <c r="BH190" i="11"/>
  <c r="BG190" i="11"/>
  <c r="BF190" i="11"/>
  <c r="T190" i="11"/>
  <c r="R190" i="11"/>
  <c r="P190" i="11"/>
  <c r="BI188" i="11"/>
  <c r="BH188" i="11"/>
  <c r="BG188" i="11"/>
  <c r="BF188" i="11"/>
  <c r="T188" i="11"/>
  <c r="R188" i="11"/>
  <c r="P188" i="11"/>
  <c r="BI187" i="11"/>
  <c r="BH187" i="11"/>
  <c r="BG187" i="11"/>
  <c r="BF187" i="11"/>
  <c r="T187" i="11"/>
  <c r="R187" i="11"/>
  <c r="P187" i="11"/>
  <c r="BI185" i="11"/>
  <c r="BH185" i="11"/>
  <c r="BG185" i="11"/>
  <c r="BF185" i="11"/>
  <c r="T185" i="11"/>
  <c r="R185" i="11"/>
  <c r="P185" i="11"/>
  <c r="BI183" i="11"/>
  <c r="BH183" i="11"/>
  <c r="BG183" i="11"/>
  <c r="BF183" i="11"/>
  <c r="T183" i="11"/>
  <c r="R183" i="11"/>
  <c r="P183" i="11"/>
  <c r="BI182" i="11"/>
  <c r="BH182" i="11"/>
  <c r="BG182" i="11"/>
  <c r="BF182" i="11"/>
  <c r="T182" i="11"/>
  <c r="R182" i="11"/>
  <c r="P182" i="11"/>
  <c r="BI180" i="11"/>
  <c r="BH180" i="11"/>
  <c r="BG180" i="11"/>
  <c r="BF180" i="11"/>
  <c r="T180" i="11"/>
  <c r="R180" i="11"/>
  <c r="P180" i="11"/>
  <c r="BI179" i="11"/>
  <c r="BH179" i="11"/>
  <c r="BG179" i="11"/>
  <c r="BF179" i="11"/>
  <c r="T179" i="11"/>
  <c r="R179" i="11"/>
  <c r="P179" i="11"/>
  <c r="BI177" i="11"/>
  <c r="BH177" i="11"/>
  <c r="BG177" i="11"/>
  <c r="BF177" i="11"/>
  <c r="T177" i="11"/>
  <c r="R177" i="11"/>
  <c r="P177" i="11"/>
  <c r="BI176" i="11"/>
  <c r="BH176" i="11"/>
  <c r="BG176" i="11"/>
  <c r="BF176" i="11"/>
  <c r="T176" i="11"/>
  <c r="R176" i="11"/>
  <c r="P176" i="11"/>
  <c r="BI175" i="11"/>
  <c r="BH175" i="11"/>
  <c r="BG175" i="11"/>
  <c r="BF175" i="11"/>
  <c r="T175" i="11"/>
  <c r="R175" i="11"/>
  <c r="P175" i="11"/>
  <c r="BI172" i="11"/>
  <c r="BH172" i="11"/>
  <c r="BG172" i="11"/>
  <c r="BF172" i="11"/>
  <c r="T172" i="11"/>
  <c r="R172" i="11"/>
  <c r="P172" i="11"/>
  <c r="BI171" i="11"/>
  <c r="BH171" i="11"/>
  <c r="BG171" i="11"/>
  <c r="BF171" i="11"/>
  <c r="T171" i="11"/>
  <c r="R171" i="11"/>
  <c r="P171" i="11"/>
  <c r="BI169" i="11"/>
  <c r="BH169" i="11"/>
  <c r="BG169" i="11"/>
  <c r="BF169" i="11"/>
  <c r="T169" i="11"/>
  <c r="R169" i="11"/>
  <c r="P169" i="11"/>
  <c r="BI168" i="11"/>
  <c r="BH168" i="11"/>
  <c r="BG168" i="11"/>
  <c r="BF168" i="11"/>
  <c r="T168" i="11"/>
  <c r="R168" i="11"/>
  <c r="P168" i="11"/>
  <c r="BI166" i="11"/>
  <c r="BH166" i="11"/>
  <c r="BG166" i="11"/>
  <c r="BF166" i="11"/>
  <c r="T166" i="11"/>
  <c r="R166" i="11"/>
  <c r="P166" i="11"/>
  <c r="BI163" i="11"/>
  <c r="BH163" i="11"/>
  <c r="BG163" i="11"/>
  <c r="BF163" i="11"/>
  <c r="T163" i="11"/>
  <c r="R163" i="11"/>
  <c r="P163" i="11"/>
  <c r="BI161" i="11"/>
  <c r="BH161" i="11"/>
  <c r="BG161" i="11"/>
  <c r="BF161" i="11"/>
  <c r="T161" i="11"/>
  <c r="R161" i="11"/>
  <c r="P161" i="11"/>
  <c r="BI158" i="11"/>
  <c r="BH158" i="11"/>
  <c r="BG158" i="11"/>
  <c r="BF158" i="11"/>
  <c r="T158" i="11"/>
  <c r="R158" i="11"/>
  <c r="P158" i="11"/>
  <c r="BI156" i="11"/>
  <c r="BH156" i="11"/>
  <c r="BG156" i="11"/>
  <c r="BF156" i="11"/>
  <c r="T156" i="11"/>
  <c r="R156" i="11"/>
  <c r="P156" i="11"/>
  <c r="BI153" i="11"/>
  <c r="BH153" i="11"/>
  <c r="BG153" i="11"/>
  <c r="BF153" i="11"/>
  <c r="T153" i="11"/>
  <c r="R153" i="11"/>
  <c r="P153" i="11"/>
  <c r="BI151" i="11"/>
  <c r="BH151" i="11"/>
  <c r="BG151" i="11"/>
  <c r="BF151" i="11"/>
  <c r="T151" i="11"/>
  <c r="R151" i="11"/>
  <c r="P151" i="11"/>
  <c r="BI143" i="11"/>
  <c r="BH143" i="11"/>
  <c r="BG143" i="11"/>
  <c r="BF143" i="11"/>
  <c r="T143" i="11"/>
  <c r="T142" i="11"/>
  <c r="R143" i="11"/>
  <c r="R142" i="11"/>
  <c r="P143" i="11"/>
  <c r="P142" i="11" s="1"/>
  <c r="BI140" i="11"/>
  <c r="BH140" i="11"/>
  <c r="BG140" i="11"/>
  <c r="BF140" i="11"/>
  <c r="T140" i="11"/>
  <c r="R140" i="11"/>
  <c r="P140" i="11"/>
  <c r="BI133" i="11"/>
  <c r="BH133" i="11"/>
  <c r="BG133" i="11"/>
  <c r="BF133" i="11"/>
  <c r="T133" i="11"/>
  <c r="R133" i="11"/>
  <c r="P133" i="11"/>
  <c r="BI131" i="11"/>
  <c r="BH131" i="11"/>
  <c r="BG131" i="11"/>
  <c r="BF131" i="11"/>
  <c r="T131" i="11"/>
  <c r="R131" i="11"/>
  <c r="P131" i="11"/>
  <c r="BI126" i="11"/>
  <c r="BH126" i="11"/>
  <c r="BG126" i="11"/>
  <c r="BF126" i="11"/>
  <c r="T126" i="11"/>
  <c r="R126" i="11"/>
  <c r="P126" i="11"/>
  <c r="BI123" i="11"/>
  <c r="BH123" i="11"/>
  <c r="BG123" i="11"/>
  <c r="BF123" i="11"/>
  <c r="T123" i="11"/>
  <c r="R123" i="11"/>
  <c r="P123" i="11"/>
  <c r="BI120" i="11"/>
  <c r="BH120" i="11"/>
  <c r="BG120" i="11"/>
  <c r="BF120" i="11"/>
  <c r="T120" i="11"/>
  <c r="R120" i="11"/>
  <c r="P120" i="11"/>
  <c r="BI117" i="11"/>
  <c r="BH117" i="11"/>
  <c r="BG117" i="11"/>
  <c r="BF117" i="11"/>
  <c r="T117" i="11"/>
  <c r="R117" i="11"/>
  <c r="P117" i="11"/>
  <c r="BI110" i="11"/>
  <c r="BH110" i="11"/>
  <c r="BG110" i="11"/>
  <c r="BF110" i="11"/>
  <c r="T110" i="11"/>
  <c r="R110" i="11"/>
  <c r="P110" i="11"/>
  <c r="BI108" i="11"/>
  <c r="BH108" i="11"/>
  <c r="BG108" i="11"/>
  <c r="BF108" i="11"/>
  <c r="T108" i="11"/>
  <c r="R108" i="11"/>
  <c r="P108" i="11"/>
  <c r="BI106" i="11"/>
  <c r="BH106" i="11"/>
  <c r="BG106" i="11"/>
  <c r="BF106" i="11"/>
  <c r="T106" i="11"/>
  <c r="R106" i="11"/>
  <c r="P106" i="11"/>
  <c r="BI104" i="11"/>
  <c r="BH104" i="11"/>
  <c r="BG104" i="11"/>
  <c r="BF104" i="11"/>
  <c r="T104" i="11"/>
  <c r="R104" i="11"/>
  <c r="P104" i="11"/>
  <c r="BI102" i="11"/>
  <c r="BH102" i="11"/>
  <c r="BG102" i="11"/>
  <c r="BF102" i="11"/>
  <c r="T102" i="11"/>
  <c r="R102" i="11"/>
  <c r="P102" i="11"/>
  <c r="BI100" i="11"/>
  <c r="BH100" i="11"/>
  <c r="BG100" i="11"/>
  <c r="BF100" i="11"/>
  <c r="T100" i="11"/>
  <c r="R100" i="11"/>
  <c r="P100" i="11"/>
  <c r="BI97" i="11"/>
  <c r="BH97" i="11"/>
  <c r="BG97" i="11"/>
  <c r="BF97" i="11"/>
  <c r="T97" i="11"/>
  <c r="R97" i="11"/>
  <c r="P97" i="11"/>
  <c r="J90" i="11"/>
  <c r="F90" i="11"/>
  <c r="F88" i="11"/>
  <c r="E86" i="11"/>
  <c r="J58" i="11"/>
  <c r="F58" i="11"/>
  <c r="F56" i="11"/>
  <c r="E54" i="11"/>
  <c r="J26" i="11"/>
  <c r="E26" i="11"/>
  <c r="J91" i="11"/>
  <c r="J25" i="11"/>
  <c r="J20" i="11"/>
  <c r="E20" i="11"/>
  <c r="F91" i="11"/>
  <c r="J19" i="11"/>
  <c r="J14" i="11"/>
  <c r="J88" i="11"/>
  <c r="E7" i="11"/>
  <c r="E82" i="11" s="1"/>
  <c r="J39" i="10"/>
  <c r="J38" i="10"/>
  <c r="AY66" i="1"/>
  <c r="J37" i="10"/>
  <c r="AX66" i="1"/>
  <c r="BI577" i="10"/>
  <c r="BH577" i="10"/>
  <c r="BG577" i="10"/>
  <c r="BF577" i="10"/>
  <c r="T577" i="10"/>
  <c r="T576" i="10" s="1"/>
  <c r="R577" i="10"/>
  <c r="R576" i="10"/>
  <c r="P577" i="10"/>
  <c r="P576" i="10" s="1"/>
  <c r="BI573" i="10"/>
  <c r="BH573" i="10"/>
  <c r="BG573" i="10"/>
  <c r="BF573" i="10"/>
  <c r="T573" i="10"/>
  <c r="R573" i="10"/>
  <c r="P573" i="10"/>
  <c r="BI568" i="10"/>
  <c r="BH568" i="10"/>
  <c r="BG568" i="10"/>
  <c r="BF568" i="10"/>
  <c r="T568" i="10"/>
  <c r="R568" i="10"/>
  <c r="P568" i="10"/>
  <c r="BI564" i="10"/>
  <c r="BH564" i="10"/>
  <c r="BG564" i="10"/>
  <c r="BF564" i="10"/>
  <c r="T564" i="10"/>
  <c r="R564" i="10"/>
  <c r="P564" i="10"/>
  <c r="BI561" i="10"/>
  <c r="BH561" i="10"/>
  <c r="BG561" i="10"/>
  <c r="BF561" i="10"/>
  <c r="T561" i="10"/>
  <c r="R561" i="10"/>
  <c r="P561" i="10"/>
  <c r="BI557" i="10"/>
  <c r="BH557" i="10"/>
  <c r="BG557" i="10"/>
  <c r="BF557" i="10"/>
  <c r="T557" i="10"/>
  <c r="R557" i="10"/>
  <c r="P557" i="10"/>
  <c r="BI552" i="10"/>
  <c r="BH552" i="10"/>
  <c r="BG552" i="10"/>
  <c r="BF552" i="10"/>
  <c r="T552" i="10"/>
  <c r="R552" i="10"/>
  <c r="P552" i="10"/>
  <c r="BI546" i="10"/>
  <c r="BH546" i="10"/>
  <c r="BG546" i="10"/>
  <c r="BF546" i="10"/>
  <c r="T546" i="10"/>
  <c r="R546" i="10"/>
  <c r="P546" i="10"/>
  <c r="BI542" i="10"/>
  <c r="BH542" i="10"/>
  <c r="BG542" i="10"/>
  <c r="BF542" i="10"/>
  <c r="T542" i="10"/>
  <c r="R542" i="10"/>
  <c r="P542" i="10"/>
  <c r="BI538" i="10"/>
  <c r="BH538" i="10"/>
  <c r="BG538" i="10"/>
  <c r="BF538" i="10"/>
  <c r="T538" i="10"/>
  <c r="R538" i="10"/>
  <c r="P538" i="10"/>
  <c r="BI534" i="10"/>
  <c r="BH534" i="10"/>
  <c r="BG534" i="10"/>
  <c r="BF534" i="10"/>
  <c r="T534" i="10"/>
  <c r="R534" i="10"/>
  <c r="P534" i="10"/>
  <c r="BI531" i="10"/>
  <c r="BH531" i="10"/>
  <c r="BG531" i="10"/>
  <c r="BF531" i="10"/>
  <c r="T531" i="10"/>
  <c r="R531" i="10"/>
  <c r="P531" i="10"/>
  <c r="BI527" i="10"/>
  <c r="BH527" i="10"/>
  <c r="BG527" i="10"/>
  <c r="BF527" i="10"/>
  <c r="T527" i="10"/>
  <c r="R527" i="10"/>
  <c r="P527" i="10"/>
  <c r="BI524" i="10"/>
  <c r="BH524" i="10"/>
  <c r="BG524" i="10"/>
  <c r="BF524" i="10"/>
  <c r="T524" i="10"/>
  <c r="R524" i="10"/>
  <c r="P524" i="10"/>
  <c r="BI519" i="10"/>
  <c r="BH519" i="10"/>
  <c r="BG519" i="10"/>
  <c r="BF519" i="10"/>
  <c r="T519" i="10"/>
  <c r="R519" i="10"/>
  <c r="P519" i="10"/>
  <c r="BI515" i="10"/>
  <c r="BH515" i="10"/>
  <c r="BG515" i="10"/>
  <c r="BF515" i="10"/>
  <c r="T515" i="10"/>
  <c r="R515" i="10"/>
  <c r="P515" i="10"/>
  <c r="BI512" i="10"/>
  <c r="BH512" i="10"/>
  <c r="BG512" i="10"/>
  <c r="BF512" i="10"/>
  <c r="T512" i="10"/>
  <c r="R512" i="10"/>
  <c r="P512" i="10"/>
  <c r="BI510" i="10"/>
  <c r="BH510" i="10"/>
  <c r="BG510" i="10"/>
  <c r="BF510" i="10"/>
  <c r="T510" i="10"/>
  <c r="R510" i="10"/>
  <c r="P510" i="10"/>
  <c r="BI506" i="10"/>
  <c r="BH506" i="10"/>
  <c r="BG506" i="10"/>
  <c r="BF506" i="10"/>
  <c r="T506" i="10"/>
  <c r="R506" i="10"/>
  <c r="P506" i="10"/>
  <c r="BI504" i="10"/>
  <c r="BH504" i="10"/>
  <c r="BG504" i="10"/>
  <c r="BF504" i="10"/>
  <c r="T504" i="10"/>
  <c r="R504" i="10"/>
  <c r="P504" i="10"/>
  <c r="BI501" i="10"/>
  <c r="BH501" i="10"/>
  <c r="BG501" i="10"/>
  <c r="BF501" i="10"/>
  <c r="T501" i="10"/>
  <c r="R501" i="10"/>
  <c r="P501" i="10"/>
  <c r="BI499" i="10"/>
  <c r="BH499" i="10"/>
  <c r="BG499" i="10"/>
  <c r="BF499" i="10"/>
  <c r="T499" i="10"/>
  <c r="R499" i="10"/>
  <c r="P499" i="10"/>
  <c r="BI495" i="10"/>
  <c r="BH495" i="10"/>
  <c r="BG495" i="10"/>
  <c r="BF495" i="10"/>
  <c r="T495" i="10"/>
  <c r="R495" i="10"/>
  <c r="P495" i="10"/>
  <c r="BI492" i="10"/>
  <c r="BH492" i="10"/>
  <c r="BG492" i="10"/>
  <c r="BF492" i="10"/>
  <c r="T492" i="10"/>
  <c r="R492" i="10"/>
  <c r="P492" i="10"/>
  <c r="BI488" i="10"/>
  <c r="BH488" i="10"/>
  <c r="BG488" i="10"/>
  <c r="BF488" i="10"/>
  <c r="T488" i="10"/>
  <c r="R488" i="10"/>
  <c r="P488" i="10"/>
  <c r="BI484" i="10"/>
  <c r="BH484" i="10"/>
  <c r="BG484" i="10"/>
  <c r="BF484" i="10"/>
  <c r="T484" i="10"/>
  <c r="R484" i="10"/>
  <c r="P484" i="10"/>
  <c r="BI482" i="10"/>
  <c r="BH482" i="10"/>
  <c r="BG482" i="10"/>
  <c r="BF482" i="10"/>
  <c r="T482" i="10"/>
  <c r="R482" i="10"/>
  <c r="P482" i="10"/>
  <c r="BI480" i="10"/>
  <c r="BH480" i="10"/>
  <c r="BG480" i="10"/>
  <c r="BF480" i="10"/>
  <c r="T480" i="10"/>
  <c r="R480" i="10"/>
  <c r="P480" i="10"/>
  <c r="BI476" i="10"/>
  <c r="BH476" i="10"/>
  <c r="BG476" i="10"/>
  <c r="BF476" i="10"/>
  <c r="T476" i="10"/>
  <c r="R476" i="10"/>
  <c r="P476" i="10"/>
  <c r="BI472" i="10"/>
  <c r="BH472" i="10"/>
  <c r="BG472" i="10"/>
  <c r="BF472" i="10"/>
  <c r="T472" i="10"/>
  <c r="R472" i="10"/>
  <c r="P472" i="10"/>
  <c r="BI468" i="10"/>
  <c r="BH468" i="10"/>
  <c r="BG468" i="10"/>
  <c r="BF468" i="10"/>
  <c r="T468" i="10"/>
  <c r="R468" i="10"/>
  <c r="P468" i="10"/>
  <c r="BI467" i="10"/>
  <c r="BH467" i="10"/>
  <c r="BG467" i="10"/>
  <c r="BF467" i="10"/>
  <c r="T467" i="10"/>
  <c r="R467" i="10"/>
  <c r="P467" i="10"/>
  <c r="BI464" i="10"/>
  <c r="BH464" i="10"/>
  <c r="BG464" i="10"/>
  <c r="BF464" i="10"/>
  <c r="T464" i="10"/>
  <c r="R464" i="10"/>
  <c r="P464" i="10"/>
  <c r="BI459" i="10"/>
  <c r="BH459" i="10"/>
  <c r="BG459" i="10"/>
  <c r="BF459" i="10"/>
  <c r="T459" i="10"/>
  <c r="R459" i="10"/>
  <c r="P459" i="10"/>
  <c r="BI454" i="10"/>
  <c r="BH454" i="10"/>
  <c r="BG454" i="10"/>
  <c r="BF454" i="10"/>
  <c r="T454" i="10"/>
  <c r="R454" i="10"/>
  <c r="P454" i="10"/>
  <c r="BI450" i="10"/>
  <c r="BH450" i="10"/>
  <c r="BG450" i="10"/>
  <c r="BF450" i="10"/>
  <c r="T450" i="10"/>
  <c r="R450" i="10"/>
  <c r="P450" i="10"/>
  <c r="BI448" i="10"/>
  <c r="BH448" i="10"/>
  <c r="BG448" i="10"/>
  <c r="BF448" i="10"/>
  <c r="T448" i="10"/>
  <c r="R448" i="10"/>
  <c r="P448" i="10"/>
  <c r="BI446" i="10"/>
  <c r="BH446" i="10"/>
  <c r="BG446" i="10"/>
  <c r="BF446" i="10"/>
  <c r="T446" i="10"/>
  <c r="R446" i="10"/>
  <c r="P446" i="10"/>
  <c r="BI444" i="10"/>
  <c r="BH444" i="10"/>
  <c r="BG444" i="10"/>
  <c r="BF444" i="10"/>
  <c r="T444" i="10"/>
  <c r="R444" i="10"/>
  <c r="P444" i="10"/>
  <c r="BI441" i="10"/>
  <c r="BH441" i="10"/>
  <c r="BG441" i="10"/>
  <c r="BF441" i="10"/>
  <c r="T441" i="10"/>
  <c r="R441" i="10"/>
  <c r="P441" i="10"/>
  <c r="BI439" i="10"/>
  <c r="BH439" i="10"/>
  <c r="BG439" i="10"/>
  <c r="BF439" i="10"/>
  <c r="T439" i="10"/>
  <c r="R439" i="10"/>
  <c r="P439" i="10"/>
  <c r="BI433" i="10"/>
  <c r="BH433" i="10"/>
  <c r="BG433" i="10"/>
  <c r="BF433" i="10"/>
  <c r="T433" i="10"/>
  <c r="R433" i="10"/>
  <c r="P433" i="10"/>
  <c r="BI428" i="10"/>
  <c r="BH428" i="10"/>
  <c r="BG428" i="10"/>
  <c r="BF428" i="10"/>
  <c r="T428" i="10"/>
  <c r="R428" i="10"/>
  <c r="P428" i="10"/>
  <c r="BI422" i="10"/>
  <c r="BH422" i="10"/>
  <c r="BG422" i="10"/>
  <c r="BF422" i="10"/>
  <c r="T422" i="10"/>
  <c r="R422" i="10"/>
  <c r="P422" i="10"/>
  <c r="BI418" i="10"/>
  <c r="BH418" i="10"/>
  <c r="BG418" i="10"/>
  <c r="BF418" i="10"/>
  <c r="T418" i="10"/>
  <c r="T417" i="10" s="1"/>
  <c r="R418" i="10"/>
  <c r="R417" i="10"/>
  <c r="P418" i="10"/>
  <c r="P417" i="10"/>
  <c r="BI415" i="10"/>
  <c r="BH415" i="10"/>
  <c r="BG415" i="10"/>
  <c r="BF415" i="10"/>
  <c r="T415" i="10"/>
  <c r="R415" i="10"/>
  <c r="P415" i="10"/>
  <c r="BI412" i="10"/>
  <c r="BH412" i="10"/>
  <c r="BG412" i="10"/>
  <c r="BF412" i="10"/>
  <c r="T412" i="10"/>
  <c r="R412" i="10"/>
  <c r="P412" i="10"/>
  <c r="BI408" i="10"/>
  <c r="BH408" i="10"/>
  <c r="BG408" i="10"/>
  <c r="BF408" i="10"/>
  <c r="T408" i="10"/>
  <c r="R408" i="10"/>
  <c r="P408" i="10"/>
  <c r="BI405" i="10"/>
  <c r="BH405" i="10"/>
  <c r="BG405" i="10"/>
  <c r="BF405" i="10"/>
  <c r="T405" i="10"/>
  <c r="R405" i="10"/>
  <c r="P405" i="10"/>
  <c r="BI403" i="10"/>
  <c r="BH403" i="10"/>
  <c r="BG403" i="10"/>
  <c r="BF403" i="10"/>
  <c r="T403" i="10"/>
  <c r="R403" i="10"/>
  <c r="P403" i="10"/>
  <c r="BI399" i="10"/>
  <c r="BH399" i="10"/>
  <c r="BG399" i="10"/>
  <c r="BF399" i="10"/>
  <c r="T399" i="10"/>
  <c r="R399" i="10"/>
  <c r="P399" i="10"/>
  <c r="BI397" i="10"/>
  <c r="BH397" i="10"/>
  <c r="BG397" i="10"/>
  <c r="BF397" i="10"/>
  <c r="T397" i="10"/>
  <c r="R397" i="10"/>
  <c r="P397" i="10"/>
  <c r="BI394" i="10"/>
  <c r="BH394" i="10"/>
  <c r="BG394" i="10"/>
  <c r="BF394" i="10"/>
  <c r="T394" i="10"/>
  <c r="R394" i="10"/>
  <c r="P394" i="10"/>
  <c r="BI392" i="10"/>
  <c r="BH392" i="10"/>
  <c r="BG392" i="10"/>
  <c r="BF392" i="10"/>
  <c r="T392" i="10"/>
  <c r="R392" i="10"/>
  <c r="P392" i="10"/>
  <c r="BI390" i="10"/>
  <c r="BH390" i="10"/>
  <c r="BG390" i="10"/>
  <c r="BF390" i="10"/>
  <c r="T390" i="10"/>
  <c r="R390" i="10"/>
  <c r="P390" i="10"/>
  <c r="BI385" i="10"/>
  <c r="BH385" i="10"/>
  <c r="BG385" i="10"/>
  <c r="BF385" i="10"/>
  <c r="T385" i="10"/>
  <c r="R385" i="10"/>
  <c r="P385" i="10"/>
  <c r="BI381" i="10"/>
  <c r="BH381" i="10"/>
  <c r="BG381" i="10"/>
  <c r="BF381" i="10"/>
  <c r="T381" i="10"/>
  <c r="R381" i="10"/>
  <c r="P381" i="10"/>
  <c r="BI378" i="10"/>
  <c r="BH378" i="10"/>
  <c r="BG378" i="10"/>
  <c r="BF378" i="10"/>
  <c r="T378" i="10"/>
  <c r="R378" i="10"/>
  <c r="P378" i="10"/>
  <c r="BI376" i="10"/>
  <c r="BH376" i="10"/>
  <c r="BG376" i="10"/>
  <c r="BF376" i="10"/>
  <c r="T376" i="10"/>
  <c r="R376" i="10"/>
  <c r="P376" i="10"/>
  <c r="BI374" i="10"/>
  <c r="BH374" i="10"/>
  <c r="BG374" i="10"/>
  <c r="BF374" i="10"/>
  <c r="T374" i="10"/>
  <c r="R374" i="10"/>
  <c r="P374" i="10"/>
  <c r="BI369" i="10"/>
  <c r="BH369" i="10"/>
  <c r="BG369" i="10"/>
  <c r="BF369" i="10"/>
  <c r="T369" i="10"/>
  <c r="R369" i="10"/>
  <c r="P369" i="10"/>
  <c r="BI363" i="10"/>
  <c r="BH363" i="10"/>
  <c r="BG363" i="10"/>
  <c r="BF363" i="10"/>
  <c r="T363" i="10"/>
  <c r="R363" i="10"/>
  <c r="P363" i="10"/>
  <c r="BI357" i="10"/>
  <c r="BH357" i="10"/>
  <c r="BG357" i="10"/>
  <c r="BF357" i="10"/>
  <c r="T357" i="10"/>
  <c r="R357" i="10"/>
  <c r="P357" i="10"/>
  <c r="BI352" i="10"/>
  <c r="BH352" i="10"/>
  <c r="BG352" i="10"/>
  <c r="BF352" i="10"/>
  <c r="T352" i="10"/>
  <c r="R352" i="10"/>
  <c r="P352" i="10"/>
  <c r="BI347" i="10"/>
  <c r="BH347" i="10"/>
  <c r="BG347" i="10"/>
  <c r="BF347" i="10"/>
  <c r="T347" i="10"/>
  <c r="R347" i="10"/>
  <c r="P347" i="10"/>
  <c r="BI345" i="10"/>
  <c r="BH345" i="10"/>
  <c r="BG345" i="10"/>
  <c r="BF345" i="10"/>
  <c r="T345" i="10"/>
  <c r="R345" i="10"/>
  <c r="P345" i="10"/>
  <c r="BI342" i="10"/>
  <c r="BH342" i="10"/>
  <c r="BG342" i="10"/>
  <c r="BF342" i="10"/>
  <c r="T342" i="10"/>
  <c r="R342" i="10"/>
  <c r="P342" i="10"/>
  <c r="BI336" i="10"/>
  <c r="BH336" i="10"/>
  <c r="BG336" i="10"/>
  <c r="BF336" i="10"/>
  <c r="T336" i="10"/>
  <c r="R336" i="10"/>
  <c r="P336" i="10"/>
  <c r="BI333" i="10"/>
  <c r="BH333" i="10"/>
  <c r="BG333" i="10"/>
  <c r="BF333" i="10"/>
  <c r="T333" i="10"/>
  <c r="R333" i="10"/>
  <c r="P333" i="10"/>
  <c r="BI331" i="10"/>
  <c r="BH331" i="10"/>
  <c r="BG331" i="10"/>
  <c r="BF331" i="10"/>
  <c r="T331" i="10"/>
  <c r="R331" i="10"/>
  <c r="P331" i="10"/>
  <c r="BI329" i="10"/>
  <c r="BH329" i="10"/>
  <c r="BG329" i="10"/>
  <c r="BF329" i="10"/>
  <c r="T329" i="10"/>
  <c r="R329" i="10"/>
  <c r="P329" i="10"/>
  <c r="BI326" i="10"/>
  <c r="BH326" i="10"/>
  <c r="BG326" i="10"/>
  <c r="BF326" i="10"/>
  <c r="T326" i="10"/>
  <c r="R326" i="10"/>
  <c r="P326" i="10"/>
  <c r="BI320" i="10"/>
  <c r="BH320" i="10"/>
  <c r="BG320" i="10"/>
  <c r="BF320" i="10"/>
  <c r="T320" i="10"/>
  <c r="R320" i="10"/>
  <c r="P320" i="10"/>
  <c r="BI313" i="10"/>
  <c r="BH313" i="10"/>
  <c r="BG313" i="10"/>
  <c r="BF313" i="10"/>
  <c r="T313" i="10"/>
  <c r="R313" i="10"/>
  <c r="P313" i="10"/>
  <c r="BI311" i="10"/>
  <c r="BH311" i="10"/>
  <c r="BG311" i="10"/>
  <c r="BF311" i="10"/>
  <c r="T311" i="10"/>
  <c r="R311" i="10"/>
  <c r="P311" i="10"/>
  <c r="BI305" i="10"/>
  <c r="BH305" i="10"/>
  <c r="BG305" i="10"/>
  <c r="BF305" i="10"/>
  <c r="T305" i="10"/>
  <c r="R305" i="10"/>
  <c r="P305" i="10"/>
  <c r="BI300" i="10"/>
  <c r="BH300" i="10"/>
  <c r="BG300" i="10"/>
  <c r="BF300" i="10"/>
  <c r="T300" i="10"/>
  <c r="R300" i="10"/>
  <c r="P300" i="10"/>
  <c r="BI298" i="10"/>
  <c r="BH298" i="10"/>
  <c r="BG298" i="10"/>
  <c r="BF298" i="10"/>
  <c r="T298" i="10"/>
  <c r="R298" i="10"/>
  <c r="P298" i="10"/>
  <c r="BI295" i="10"/>
  <c r="BH295" i="10"/>
  <c r="BG295" i="10"/>
  <c r="BF295" i="10"/>
  <c r="T295" i="10"/>
  <c r="R295" i="10"/>
  <c r="P295" i="10"/>
  <c r="BI292" i="10"/>
  <c r="BH292" i="10"/>
  <c r="BG292" i="10"/>
  <c r="BF292" i="10"/>
  <c r="T292" i="10"/>
  <c r="R292" i="10"/>
  <c r="P292" i="10"/>
  <c r="BI289" i="10"/>
  <c r="BH289" i="10"/>
  <c r="BG289" i="10"/>
  <c r="BF289" i="10"/>
  <c r="T289" i="10"/>
  <c r="R289" i="10"/>
  <c r="P289" i="10"/>
  <c r="BI281" i="10"/>
  <c r="BH281" i="10"/>
  <c r="BG281" i="10"/>
  <c r="BF281" i="10"/>
  <c r="T281" i="10"/>
  <c r="R281" i="10"/>
  <c r="P281" i="10"/>
  <c r="BI279" i="10"/>
  <c r="BH279" i="10"/>
  <c r="BG279" i="10"/>
  <c r="BF279" i="10"/>
  <c r="T279" i="10"/>
  <c r="R279" i="10"/>
  <c r="P279" i="10"/>
  <c r="BI277" i="10"/>
  <c r="BH277" i="10"/>
  <c r="BG277" i="10"/>
  <c r="BF277" i="10"/>
  <c r="T277" i="10"/>
  <c r="R277" i="10"/>
  <c r="P277" i="10"/>
  <c r="BI266" i="10"/>
  <c r="BH266" i="10"/>
  <c r="BG266" i="10"/>
  <c r="BF266" i="10"/>
  <c r="T266" i="10"/>
  <c r="R266" i="10"/>
  <c r="P266" i="10"/>
  <c r="BI261" i="10"/>
  <c r="BH261" i="10"/>
  <c r="BG261" i="10"/>
  <c r="BF261" i="10"/>
  <c r="T261" i="10"/>
  <c r="R261" i="10"/>
  <c r="P261" i="10"/>
  <c r="BI257" i="10"/>
  <c r="BH257" i="10"/>
  <c r="BG257" i="10"/>
  <c r="BF257" i="10"/>
  <c r="T257" i="10"/>
  <c r="R257" i="10"/>
  <c r="P257" i="10"/>
  <c r="BI252" i="10"/>
  <c r="BH252" i="10"/>
  <c r="BG252" i="10"/>
  <c r="BF252" i="10"/>
  <c r="T252" i="10"/>
  <c r="R252" i="10"/>
  <c r="P252" i="10"/>
  <c r="BI250" i="10"/>
  <c r="BH250" i="10"/>
  <c r="BG250" i="10"/>
  <c r="BF250" i="10"/>
  <c r="T250" i="10"/>
  <c r="R250" i="10"/>
  <c r="P250" i="10"/>
  <c r="BI247" i="10"/>
  <c r="BH247" i="10"/>
  <c r="BG247" i="10"/>
  <c r="BF247" i="10"/>
  <c r="T247" i="10"/>
  <c r="R247" i="10"/>
  <c r="P247" i="10"/>
  <c r="BI244" i="10"/>
  <c r="BH244" i="10"/>
  <c r="BG244" i="10"/>
  <c r="BF244" i="10"/>
  <c r="T244" i="10"/>
  <c r="R244" i="10"/>
  <c r="P244" i="10"/>
  <c r="BI241" i="10"/>
  <c r="BH241" i="10"/>
  <c r="BG241" i="10"/>
  <c r="BF241" i="10"/>
  <c r="T241" i="10"/>
  <c r="R241" i="10"/>
  <c r="P241" i="10"/>
  <c r="BI236" i="10"/>
  <c r="BH236" i="10"/>
  <c r="BG236" i="10"/>
  <c r="BF236" i="10"/>
  <c r="T236" i="10"/>
  <c r="R236" i="10"/>
  <c r="P236" i="10"/>
  <c r="BI234" i="10"/>
  <c r="BH234" i="10"/>
  <c r="BG234" i="10"/>
  <c r="BF234" i="10"/>
  <c r="T234" i="10"/>
  <c r="R234" i="10"/>
  <c r="P234" i="10"/>
  <c r="BI230" i="10"/>
  <c r="BH230" i="10"/>
  <c r="BG230" i="10"/>
  <c r="BF230" i="10"/>
  <c r="T230" i="10"/>
  <c r="R230" i="10"/>
  <c r="P230" i="10"/>
  <c r="BI226" i="10"/>
  <c r="BH226" i="10"/>
  <c r="BG226" i="10"/>
  <c r="BF226" i="10"/>
  <c r="T226" i="10"/>
  <c r="R226" i="10"/>
  <c r="P226" i="10"/>
  <c r="BI224" i="10"/>
  <c r="BH224" i="10"/>
  <c r="BG224" i="10"/>
  <c r="BF224" i="10"/>
  <c r="T224" i="10"/>
  <c r="R224" i="10"/>
  <c r="P224" i="10"/>
  <c r="BI218" i="10"/>
  <c r="BH218" i="10"/>
  <c r="BG218" i="10"/>
  <c r="BF218" i="10"/>
  <c r="T218" i="10"/>
  <c r="R218" i="10"/>
  <c r="P218" i="10"/>
  <c r="BI216" i="10"/>
  <c r="BH216" i="10"/>
  <c r="BG216" i="10"/>
  <c r="BF216" i="10"/>
  <c r="T216" i="10"/>
  <c r="R216" i="10"/>
  <c r="P216" i="10"/>
  <c r="BI211" i="10"/>
  <c r="BH211" i="10"/>
  <c r="BG211" i="10"/>
  <c r="BF211" i="10"/>
  <c r="T211" i="10"/>
  <c r="R211" i="10"/>
  <c r="P211" i="10"/>
  <c r="BI206" i="10"/>
  <c r="BH206" i="10"/>
  <c r="BG206" i="10"/>
  <c r="BF206" i="10"/>
  <c r="T206" i="10"/>
  <c r="R206" i="10"/>
  <c r="P206" i="10"/>
  <c r="BI201" i="10"/>
  <c r="BH201" i="10"/>
  <c r="BG201" i="10"/>
  <c r="BF201" i="10"/>
  <c r="T201" i="10"/>
  <c r="R201" i="10"/>
  <c r="P201" i="10"/>
  <c r="BI199" i="10"/>
  <c r="BH199" i="10"/>
  <c r="BG199" i="10"/>
  <c r="BF199" i="10"/>
  <c r="T199" i="10"/>
  <c r="R199" i="10"/>
  <c r="P199" i="10"/>
  <c r="BI195" i="10"/>
  <c r="BH195" i="10"/>
  <c r="BG195" i="10"/>
  <c r="BF195" i="10"/>
  <c r="T195" i="10"/>
  <c r="R195" i="10"/>
  <c r="P195" i="10"/>
  <c r="BI193" i="10"/>
  <c r="BH193" i="10"/>
  <c r="BG193" i="10"/>
  <c r="BF193" i="10"/>
  <c r="T193" i="10"/>
  <c r="R193" i="10"/>
  <c r="P193" i="10"/>
  <c r="BI188" i="10"/>
  <c r="BH188" i="10"/>
  <c r="BG188" i="10"/>
  <c r="BF188" i="10"/>
  <c r="T188" i="10"/>
  <c r="R188" i="10"/>
  <c r="P188" i="10"/>
  <c r="BI186" i="10"/>
  <c r="BH186" i="10"/>
  <c r="BG186" i="10"/>
  <c r="BF186" i="10"/>
  <c r="T186" i="10"/>
  <c r="R186" i="10"/>
  <c r="P186" i="10"/>
  <c r="BI180" i="10"/>
  <c r="BH180" i="10"/>
  <c r="BG180" i="10"/>
  <c r="BF180" i="10"/>
  <c r="T180" i="10"/>
  <c r="R180" i="10"/>
  <c r="P180" i="10"/>
  <c r="BI178" i="10"/>
  <c r="BH178" i="10"/>
  <c r="BG178" i="10"/>
  <c r="BF178" i="10"/>
  <c r="T178" i="10"/>
  <c r="R178" i="10"/>
  <c r="P178" i="10"/>
  <c r="BI175" i="10"/>
  <c r="BH175" i="10"/>
  <c r="BG175" i="10"/>
  <c r="BF175" i="10"/>
  <c r="T175" i="10"/>
  <c r="R175" i="10"/>
  <c r="P175" i="10"/>
  <c r="BI173" i="10"/>
  <c r="BH173" i="10"/>
  <c r="BG173" i="10"/>
  <c r="BF173" i="10"/>
  <c r="T173" i="10"/>
  <c r="R173" i="10"/>
  <c r="P173" i="10"/>
  <c r="BI157" i="10"/>
  <c r="BH157" i="10"/>
  <c r="BG157" i="10"/>
  <c r="BF157" i="10"/>
  <c r="T157" i="10"/>
  <c r="R157" i="10"/>
  <c r="P157" i="10"/>
  <c r="BI154" i="10"/>
  <c r="BH154" i="10"/>
  <c r="BG154" i="10"/>
  <c r="BF154" i="10"/>
  <c r="T154" i="10"/>
  <c r="R154" i="10"/>
  <c r="P154" i="10"/>
  <c r="BI151" i="10"/>
  <c r="BH151" i="10"/>
  <c r="BG151" i="10"/>
  <c r="BF151" i="10"/>
  <c r="T151" i="10"/>
  <c r="R151" i="10"/>
  <c r="P151" i="10"/>
  <c r="BI148" i="10"/>
  <c r="BH148" i="10"/>
  <c r="BG148" i="10"/>
  <c r="BF148" i="10"/>
  <c r="T148" i="10"/>
  <c r="R148" i="10"/>
  <c r="P148" i="10"/>
  <c r="BI143" i="10"/>
  <c r="BH143" i="10"/>
  <c r="BG143" i="10"/>
  <c r="BF143" i="10"/>
  <c r="T143" i="10"/>
  <c r="R143" i="10"/>
  <c r="P143" i="10"/>
  <c r="BI139" i="10"/>
  <c r="BH139" i="10"/>
  <c r="BG139" i="10"/>
  <c r="BF139" i="10"/>
  <c r="T139" i="10"/>
  <c r="R139" i="10"/>
  <c r="P139" i="10"/>
  <c r="BI134" i="10"/>
  <c r="BH134" i="10"/>
  <c r="BG134" i="10"/>
  <c r="BF134" i="10"/>
  <c r="T134" i="10"/>
  <c r="R134" i="10"/>
  <c r="P134" i="10"/>
  <c r="BI130" i="10"/>
  <c r="BH130" i="10"/>
  <c r="BG130" i="10"/>
  <c r="BF130" i="10"/>
  <c r="T130" i="10"/>
  <c r="R130" i="10"/>
  <c r="P130" i="10"/>
  <c r="BI127" i="10"/>
  <c r="BH127" i="10"/>
  <c r="BG127" i="10"/>
  <c r="BF127" i="10"/>
  <c r="T127" i="10"/>
  <c r="R127" i="10"/>
  <c r="P127" i="10"/>
  <c r="BI124" i="10"/>
  <c r="BH124" i="10"/>
  <c r="BG124" i="10"/>
  <c r="BF124" i="10"/>
  <c r="T124" i="10"/>
  <c r="R124" i="10"/>
  <c r="P124" i="10"/>
  <c r="BI122" i="10"/>
  <c r="BH122" i="10"/>
  <c r="BG122" i="10"/>
  <c r="BF122" i="10"/>
  <c r="T122" i="10"/>
  <c r="R122" i="10"/>
  <c r="P122" i="10"/>
  <c r="BI119" i="10"/>
  <c r="BH119" i="10"/>
  <c r="BG119" i="10"/>
  <c r="BF119" i="10"/>
  <c r="T119" i="10"/>
  <c r="R119" i="10"/>
  <c r="P119" i="10"/>
  <c r="BI117" i="10"/>
  <c r="BH117" i="10"/>
  <c r="BG117" i="10"/>
  <c r="BF117" i="10"/>
  <c r="T117" i="10"/>
  <c r="R117" i="10"/>
  <c r="P117" i="10"/>
  <c r="BI115" i="10"/>
  <c r="BH115" i="10"/>
  <c r="BG115" i="10"/>
  <c r="BF115" i="10"/>
  <c r="T115" i="10"/>
  <c r="R115" i="10"/>
  <c r="P115" i="10"/>
  <c r="BI113" i="10"/>
  <c r="BH113" i="10"/>
  <c r="BG113" i="10"/>
  <c r="BF113" i="10"/>
  <c r="T113" i="10"/>
  <c r="R113" i="10"/>
  <c r="P113" i="10"/>
  <c r="BI106" i="10"/>
  <c r="BH106" i="10"/>
  <c r="BG106" i="10"/>
  <c r="BF106" i="10"/>
  <c r="T106" i="10"/>
  <c r="R106" i="10"/>
  <c r="P106" i="10"/>
  <c r="J99" i="10"/>
  <c r="F99" i="10"/>
  <c r="F97" i="10"/>
  <c r="E95" i="10"/>
  <c r="J58" i="10"/>
  <c r="F58" i="10"/>
  <c r="F56" i="10"/>
  <c r="E54" i="10"/>
  <c r="J26" i="10"/>
  <c r="E26" i="10"/>
  <c r="J100" i="10"/>
  <c r="J25" i="10"/>
  <c r="J20" i="10"/>
  <c r="E20" i="10"/>
  <c r="F100" i="10"/>
  <c r="J19" i="10"/>
  <c r="J14" i="10"/>
  <c r="J56" i="10"/>
  <c r="E7" i="10"/>
  <c r="E91" i="10"/>
  <c r="J39" i="9"/>
  <c r="J38" i="9"/>
  <c r="AY64" i="1" s="1"/>
  <c r="J37" i="9"/>
  <c r="AX64" i="1"/>
  <c r="BI163" i="9"/>
  <c r="BH163" i="9"/>
  <c r="BG163" i="9"/>
  <c r="BF163" i="9"/>
  <c r="T163" i="9"/>
  <c r="R163" i="9"/>
  <c r="P163" i="9"/>
  <c r="BI161" i="9"/>
  <c r="BH161" i="9"/>
  <c r="BG161" i="9"/>
  <c r="BF161" i="9"/>
  <c r="T161" i="9"/>
  <c r="R161" i="9"/>
  <c r="P161" i="9"/>
  <c r="BI159" i="9"/>
  <c r="BH159" i="9"/>
  <c r="BG159" i="9"/>
  <c r="BF159" i="9"/>
  <c r="T159" i="9"/>
  <c r="R159" i="9"/>
  <c r="P159" i="9"/>
  <c r="BI157" i="9"/>
  <c r="BH157" i="9"/>
  <c r="BG157" i="9"/>
  <c r="BF157" i="9"/>
  <c r="T157" i="9"/>
  <c r="R157" i="9"/>
  <c r="P157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3" i="9"/>
  <c r="BH123" i="9"/>
  <c r="BG123" i="9"/>
  <c r="BF123" i="9"/>
  <c r="T123" i="9"/>
  <c r="R123" i="9"/>
  <c r="P123" i="9"/>
  <c r="BI121" i="9"/>
  <c r="BH121" i="9"/>
  <c r="BG121" i="9"/>
  <c r="BF121" i="9"/>
  <c r="T121" i="9"/>
  <c r="R121" i="9"/>
  <c r="P121" i="9"/>
  <c r="BI120" i="9"/>
  <c r="BH120" i="9"/>
  <c r="BG120" i="9"/>
  <c r="BF120" i="9"/>
  <c r="T120" i="9"/>
  <c r="R120" i="9"/>
  <c r="P120" i="9"/>
  <c r="BI118" i="9"/>
  <c r="BH118" i="9"/>
  <c r="BG118" i="9"/>
  <c r="BF118" i="9"/>
  <c r="T118" i="9"/>
  <c r="R118" i="9"/>
  <c r="P118" i="9"/>
  <c r="BI116" i="9"/>
  <c r="BH116" i="9"/>
  <c r="BG116" i="9"/>
  <c r="BF116" i="9"/>
  <c r="T116" i="9"/>
  <c r="R116" i="9"/>
  <c r="P116" i="9"/>
  <c r="BI114" i="9"/>
  <c r="BH114" i="9"/>
  <c r="BG114" i="9"/>
  <c r="BF114" i="9"/>
  <c r="T114" i="9"/>
  <c r="R114" i="9"/>
  <c r="P114" i="9"/>
  <c r="BI112" i="9"/>
  <c r="BH112" i="9"/>
  <c r="BG112" i="9"/>
  <c r="BF112" i="9"/>
  <c r="T112" i="9"/>
  <c r="R112" i="9"/>
  <c r="P112" i="9"/>
  <c r="BI110" i="9"/>
  <c r="BH110" i="9"/>
  <c r="BG110" i="9"/>
  <c r="BF110" i="9"/>
  <c r="T110" i="9"/>
  <c r="R110" i="9"/>
  <c r="P110" i="9"/>
  <c r="BI108" i="9"/>
  <c r="BH108" i="9"/>
  <c r="BG108" i="9"/>
  <c r="BF108" i="9"/>
  <c r="T108" i="9"/>
  <c r="R108" i="9"/>
  <c r="P108" i="9"/>
  <c r="BI106" i="9"/>
  <c r="BH106" i="9"/>
  <c r="BG106" i="9"/>
  <c r="BF106" i="9"/>
  <c r="T106" i="9"/>
  <c r="R106" i="9"/>
  <c r="P106" i="9"/>
  <c r="BI104" i="9"/>
  <c r="BH104" i="9"/>
  <c r="BG104" i="9"/>
  <c r="BF104" i="9"/>
  <c r="T104" i="9"/>
  <c r="R104" i="9"/>
  <c r="P104" i="9"/>
  <c r="BI102" i="9"/>
  <c r="BH102" i="9"/>
  <c r="BG102" i="9"/>
  <c r="BF102" i="9"/>
  <c r="T102" i="9"/>
  <c r="R102" i="9"/>
  <c r="P102" i="9"/>
  <c r="BI100" i="9"/>
  <c r="BH100" i="9"/>
  <c r="BG100" i="9"/>
  <c r="BF100" i="9"/>
  <c r="T100" i="9"/>
  <c r="R100" i="9"/>
  <c r="P100" i="9"/>
  <c r="BI98" i="9"/>
  <c r="BH98" i="9"/>
  <c r="BG98" i="9"/>
  <c r="BF98" i="9"/>
  <c r="T98" i="9"/>
  <c r="R98" i="9"/>
  <c r="P98" i="9"/>
  <c r="BI94" i="9"/>
  <c r="BH94" i="9"/>
  <c r="BG94" i="9"/>
  <c r="BF94" i="9"/>
  <c r="T94" i="9"/>
  <c r="T93" i="9" s="1"/>
  <c r="T91" i="9" s="1"/>
  <c r="R94" i="9"/>
  <c r="R93" i="9"/>
  <c r="R91" i="9" s="1"/>
  <c r="P94" i="9"/>
  <c r="P93" i="9"/>
  <c r="BI92" i="9"/>
  <c r="BH92" i="9"/>
  <c r="BG92" i="9"/>
  <c r="BF92" i="9"/>
  <c r="T92" i="9"/>
  <c r="R92" i="9"/>
  <c r="P92" i="9"/>
  <c r="P91" i="9" s="1"/>
  <c r="J86" i="9"/>
  <c r="F86" i="9"/>
  <c r="F84" i="9"/>
  <c r="E82" i="9"/>
  <c r="J58" i="9"/>
  <c r="F58" i="9"/>
  <c r="F56" i="9"/>
  <c r="E54" i="9"/>
  <c r="J26" i="9"/>
  <c r="E26" i="9"/>
  <c r="J87" i="9" s="1"/>
  <c r="J25" i="9"/>
  <c r="J20" i="9"/>
  <c r="E20" i="9"/>
  <c r="F87" i="9" s="1"/>
  <c r="J19" i="9"/>
  <c r="J14" i="9"/>
  <c r="J56" i="9"/>
  <c r="E7" i="9"/>
  <c r="E50" i="9"/>
  <c r="J39" i="8"/>
  <c r="J38" i="8"/>
  <c r="AY63" i="1"/>
  <c r="J37" i="8"/>
  <c r="AX63" i="1"/>
  <c r="BI156" i="8"/>
  <c r="BH156" i="8"/>
  <c r="BG156" i="8"/>
  <c r="BF156" i="8"/>
  <c r="T156" i="8"/>
  <c r="T155" i="8"/>
  <c r="R156" i="8"/>
  <c r="R155" i="8" s="1"/>
  <c r="P156" i="8"/>
  <c r="P155" i="8"/>
  <c r="BI153" i="8"/>
  <c r="BH153" i="8"/>
  <c r="BG153" i="8"/>
  <c r="BF153" i="8"/>
  <c r="T153" i="8"/>
  <c r="R153" i="8"/>
  <c r="P153" i="8"/>
  <c r="BI151" i="8"/>
  <c r="BH151" i="8"/>
  <c r="BG151" i="8"/>
  <c r="BF151" i="8"/>
  <c r="T151" i="8"/>
  <c r="R151" i="8"/>
  <c r="P151" i="8"/>
  <c r="BI149" i="8"/>
  <c r="BH149" i="8"/>
  <c r="BG149" i="8"/>
  <c r="BF149" i="8"/>
  <c r="T149" i="8"/>
  <c r="R149" i="8"/>
  <c r="P149" i="8"/>
  <c r="BI147" i="8"/>
  <c r="BH147" i="8"/>
  <c r="BG147" i="8"/>
  <c r="BF147" i="8"/>
  <c r="T147" i="8"/>
  <c r="R147" i="8"/>
  <c r="P147" i="8"/>
  <c r="BI145" i="8"/>
  <c r="BH145" i="8"/>
  <c r="BG145" i="8"/>
  <c r="BF145" i="8"/>
  <c r="T145" i="8"/>
  <c r="R145" i="8"/>
  <c r="P145" i="8"/>
  <c r="BI143" i="8"/>
  <c r="BH143" i="8"/>
  <c r="BG143" i="8"/>
  <c r="BF143" i="8"/>
  <c r="T143" i="8"/>
  <c r="R143" i="8"/>
  <c r="P143" i="8"/>
  <c r="BI141" i="8"/>
  <c r="BH141" i="8"/>
  <c r="BG141" i="8"/>
  <c r="BF141" i="8"/>
  <c r="T141" i="8"/>
  <c r="R141" i="8"/>
  <c r="P141" i="8"/>
  <c r="BI139" i="8"/>
  <c r="BH139" i="8"/>
  <c r="BG139" i="8"/>
  <c r="BF139" i="8"/>
  <c r="T139" i="8"/>
  <c r="R139" i="8"/>
  <c r="P139" i="8"/>
  <c r="BI136" i="8"/>
  <c r="BH136" i="8"/>
  <c r="BG136" i="8"/>
  <c r="BF136" i="8"/>
  <c r="T136" i="8"/>
  <c r="R136" i="8"/>
  <c r="P136" i="8"/>
  <c r="BI133" i="8"/>
  <c r="BH133" i="8"/>
  <c r="BG133" i="8"/>
  <c r="BF133" i="8"/>
  <c r="T133" i="8"/>
  <c r="R133" i="8"/>
  <c r="P133" i="8"/>
  <c r="BI130" i="8"/>
  <c r="BH130" i="8"/>
  <c r="BG130" i="8"/>
  <c r="BF130" i="8"/>
  <c r="T130" i="8"/>
  <c r="R130" i="8"/>
  <c r="P130" i="8"/>
  <c r="BI128" i="8"/>
  <c r="BH128" i="8"/>
  <c r="BG128" i="8"/>
  <c r="BF128" i="8"/>
  <c r="T128" i="8"/>
  <c r="R128" i="8"/>
  <c r="P128" i="8"/>
  <c r="BI126" i="8"/>
  <c r="BH126" i="8"/>
  <c r="BG126" i="8"/>
  <c r="BF126" i="8"/>
  <c r="T126" i="8"/>
  <c r="R126" i="8"/>
  <c r="P126" i="8"/>
  <c r="BI124" i="8"/>
  <c r="BH124" i="8"/>
  <c r="BG124" i="8"/>
  <c r="BF124" i="8"/>
  <c r="T124" i="8"/>
  <c r="R124" i="8"/>
  <c r="P124" i="8"/>
  <c r="BI122" i="8"/>
  <c r="BH122" i="8"/>
  <c r="BG122" i="8"/>
  <c r="BF122" i="8"/>
  <c r="T122" i="8"/>
  <c r="R122" i="8"/>
  <c r="P122" i="8"/>
  <c r="BI120" i="8"/>
  <c r="BH120" i="8"/>
  <c r="BG120" i="8"/>
  <c r="BF120" i="8"/>
  <c r="T120" i="8"/>
  <c r="R120" i="8"/>
  <c r="P120" i="8"/>
  <c r="BI118" i="8"/>
  <c r="BH118" i="8"/>
  <c r="BG118" i="8"/>
  <c r="BF118" i="8"/>
  <c r="T118" i="8"/>
  <c r="R118" i="8"/>
  <c r="P118" i="8"/>
  <c r="BI116" i="8"/>
  <c r="BH116" i="8"/>
  <c r="BG116" i="8"/>
  <c r="BF116" i="8"/>
  <c r="T116" i="8"/>
  <c r="R116" i="8"/>
  <c r="P116" i="8"/>
  <c r="BI115" i="8"/>
  <c r="BH115" i="8"/>
  <c r="BG115" i="8"/>
  <c r="BF115" i="8"/>
  <c r="T115" i="8"/>
  <c r="R115" i="8"/>
  <c r="P115" i="8"/>
  <c r="BI114" i="8"/>
  <c r="BH114" i="8"/>
  <c r="BG114" i="8"/>
  <c r="BF114" i="8"/>
  <c r="T114" i="8"/>
  <c r="R114" i="8"/>
  <c r="P114" i="8"/>
  <c r="BI113" i="8"/>
  <c r="BH113" i="8"/>
  <c r="BG113" i="8"/>
  <c r="BF113" i="8"/>
  <c r="T113" i="8"/>
  <c r="R113" i="8"/>
  <c r="P113" i="8"/>
  <c r="BI112" i="8"/>
  <c r="BH112" i="8"/>
  <c r="BG112" i="8"/>
  <c r="BF112" i="8"/>
  <c r="T112" i="8"/>
  <c r="R112" i="8"/>
  <c r="P112" i="8"/>
  <c r="BI110" i="8"/>
  <c r="BH110" i="8"/>
  <c r="BG110" i="8"/>
  <c r="BF110" i="8"/>
  <c r="T110" i="8"/>
  <c r="R110" i="8"/>
  <c r="P110" i="8"/>
  <c r="BI108" i="8"/>
  <c r="BH108" i="8"/>
  <c r="BG108" i="8"/>
  <c r="BF108" i="8"/>
  <c r="T108" i="8"/>
  <c r="R108" i="8"/>
  <c r="P108" i="8"/>
  <c r="BI106" i="8"/>
  <c r="BH106" i="8"/>
  <c r="BG106" i="8"/>
  <c r="BF106" i="8"/>
  <c r="T106" i="8"/>
  <c r="R106" i="8"/>
  <c r="P106" i="8"/>
  <c r="BI104" i="8"/>
  <c r="BH104" i="8"/>
  <c r="BG104" i="8"/>
  <c r="BF104" i="8"/>
  <c r="T104" i="8"/>
  <c r="R104" i="8"/>
  <c r="P104" i="8"/>
  <c r="BI102" i="8"/>
  <c r="BH102" i="8"/>
  <c r="BG102" i="8"/>
  <c r="BF102" i="8"/>
  <c r="T102" i="8"/>
  <c r="R102" i="8"/>
  <c r="P102" i="8"/>
  <c r="BI100" i="8"/>
  <c r="BH100" i="8"/>
  <c r="BG100" i="8"/>
  <c r="BF100" i="8"/>
  <c r="T100" i="8"/>
  <c r="R100" i="8"/>
  <c r="P100" i="8"/>
  <c r="BI95" i="8"/>
  <c r="BH95" i="8"/>
  <c r="BG95" i="8"/>
  <c r="BF95" i="8"/>
  <c r="T95" i="8"/>
  <c r="T94" i="8"/>
  <c r="T93" i="8"/>
  <c r="R95" i="8"/>
  <c r="R94" i="8"/>
  <c r="R93" i="8" s="1"/>
  <c r="P95" i="8"/>
  <c r="P94" i="8"/>
  <c r="P93" i="8" s="1"/>
  <c r="J88" i="8"/>
  <c r="F88" i="8"/>
  <c r="F86" i="8"/>
  <c r="E84" i="8"/>
  <c r="J58" i="8"/>
  <c r="F58" i="8"/>
  <c r="F56" i="8"/>
  <c r="E54" i="8"/>
  <c r="J26" i="8"/>
  <c r="E26" i="8"/>
  <c r="J59" i="8"/>
  <c r="J25" i="8"/>
  <c r="J20" i="8"/>
  <c r="E20" i="8"/>
  <c r="F89" i="8"/>
  <c r="J19" i="8"/>
  <c r="J14" i="8"/>
  <c r="J86" i="8"/>
  <c r="E7" i="8"/>
  <c r="E50" i="8" s="1"/>
  <c r="J39" i="7"/>
  <c r="J38" i="7"/>
  <c r="AY62" i="1"/>
  <c r="J37" i="7"/>
  <c r="AX62" i="1"/>
  <c r="BI148" i="7"/>
  <c r="BH148" i="7"/>
  <c r="BG148" i="7"/>
  <c r="BF148" i="7"/>
  <c r="T148" i="7"/>
  <c r="T147" i="7" s="1"/>
  <c r="R148" i="7"/>
  <c r="R147" i="7"/>
  <c r="P148" i="7"/>
  <c r="P147" i="7" s="1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BI128" i="7"/>
  <c r="BH128" i="7"/>
  <c r="BG128" i="7"/>
  <c r="BF128" i="7"/>
  <c r="T128" i="7"/>
  <c r="R128" i="7"/>
  <c r="P128" i="7"/>
  <c r="BI126" i="7"/>
  <c r="BH126" i="7"/>
  <c r="BG126" i="7"/>
  <c r="BF126" i="7"/>
  <c r="T126" i="7"/>
  <c r="R126" i="7"/>
  <c r="P126" i="7"/>
  <c r="BI124" i="7"/>
  <c r="BH124" i="7"/>
  <c r="BG124" i="7"/>
  <c r="BF124" i="7"/>
  <c r="T124" i="7"/>
  <c r="R124" i="7"/>
  <c r="P124" i="7"/>
  <c r="BI122" i="7"/>
  <c r="BH122" i="7"/>
  <c r="BG122" i="7"/>
  <c r="BF122" i="7"/>
  <c r="T122" i="7"/>
  <c r="R122" i="7"/>
  <c r="P122" i="7"/>
  <c r="BI120" i="7"/>
  <c r="BH120" i="7"/>
  <c r="BG120" i="7"/>
  <c r="BF120" i="7"/>
  <c r="T120" i="7"/>
  <c r="R120" i="7"/>
  <c r="P120" i="7"/>
  <c r="BI118" i="7"/>
  <c r="BH118" i="7"/>
  <c r="BG118" i="7"/>
  <c r="BF118" i="7"/>
  <c r="T118" i="7"/>
  <c r="R118" i="7"/>
  <c r="P118" i="7"/>
  <c r="BI116" i="7"/>
  <c r="BH116" i="7"/>
  <c r="BG116" i="7"/>
  <c r="BF116" i="7"/>
  <c r="T116" i="7"/>
  <c r="R116" i="7"/>
  <c r="P116" i="7"/>
  <c r="BI114" i="7"/>
  <c r="BH114" i="7"/>
  <c r="BG114" i="7"/>
  <c r="BF114" i="7"/>
  <c r="T114" i="7"/>
  <c r="R114" i="7"/>
  <c r="P114" i="7"/>
  <c r="BI113" i="7"/>
  <c r="BH113" i="7"/>
  <c r="BG113" i="7"/>
  <c r="BF113" i="7"/>
  <c r="T113" i="7"/>
  <c r="R113" i="7"/>
  <c r="P113" i="7"/>
  <c r="BI112" i="7"/>
  <c r="BH112" i="7"/>
  <c r="BG112" i="7"/>
  <c r="BF112" i="7"/>
  <c r="T112" i="7"/>
  <c r="R112" i="7"/>
  <c r="P112" i="7"/>
  <c r="BI111" i="7"/>
  <c r="BH111" i="7"/>
  <c r="BG111" i="7"/>
  <c r="BF111" i="7"/>
  <c r="T111" i="7"/>
  <c r="R111" i="7"/>
  <c r="P111" i="7"/>
  <c r="BI109" i="7"/>
  <c r="BH109" i="7"/>
  <c r="BG109" i="7"/>
  <c r="BF109" i="7"/>
  <c r="T109" i="7"/>
  <c r="R109" i="7"/>
  <c r="P109" i="7"/>
  <c r="BI107" i="7"/>
  <c r="BH107" i="7"/>
  <c r="BG107" i="7"/>
  <c r="BF107" i="7"/>
  <c r="T107" i="7"/>
  <c r="R107" i="7"/>
  <c r="P107" i="7"/>
  <c r="BI105" i="7"/>
  <c r="BH105" i="7"/>
  <c r="BG105" i="7"/>
  <c r="BF105" i="7"/>
  <c r="T105" i="7"/>
  <c r="R105" i="7"/>
  <c r="P105" i="7"/>
  <c r="BI103" i="7"/>
  <c r="BH103" i="7"/>
  <c r="BG103" i="7"/>
  <c r="BF103" i="7"/>
  <c r="T103" i="7"/>
  <c r="R103" i="7"/>
  <c r="P103" i="7"/>
  <c r="BI101" i="7"/>
  <c r="BH101" i="7"/>
  <c r="BG101" i="7"/>
  <c r="BF101" i="7"/>
  <c r="T101" i="7"/>
  <c r="R101" i="7"/>
  <c r="P101" i="7"/>
  <c r="BI99" i="7"/>
  <c r="BH99" i="7"/>
  <c r="BG99" i="7"/>
  <c r="BF99" i="7"/>
  <c r="T99" i="7"/>
  <c r="R99" i="7"/>
  <c r="P99" i="7"/>
  <c r="BI94" i="7"/>
  <c r="BH94" i="7"/>
  <c r="BG94" i="7"/>
  <c r="BF94" i="7"/>
  <c r="T94" i="7"/>
  <c r="T93" i="7"/>
  <c r="T92" i="7" s="1"/>
  <c r="R94" i="7"/>
  <c r="R93" i="7"/>
  <c r="R92" i="7" s="1"/>
  <c r="P94" i="7"/>
  <c r="P93" i="7"/>
  <c r="P92" i="7"/>
  <c r="J87" i="7"/>
  <c r="F87" i="7"/>
  <c r="F85" i="7"/>
  <c r="E83" i="7"/>
  <c r="J58" i="7"/>
  <c r="F58" i="7"/>
  <c r="F56" i="7"/>
  <c r="E54" i="7"/>
  <c r="J26" i="7"/>
  <c r="E26" i="7"/>
  <c r="J88" i="7"/>
  <c r="J25" i="7"/>
  <c r="J20" i="7"/>
  <c r="E20" i="7"/>
  <c r="F59" i="7"/>
  <c r="J19" i="7"/>
  <c r="J14" i="7"/>
  <c r="J56" i="7"/>
  <c r="E7" i="7"/>
  <c r="E79" i="7"/>
  <c r="J119" i="6"/>
  <c r="J66" i="6" s="1"/>
  <c r="J39" i="6"/>
  <c r="J38" i="6"/>
  <c r="AY61" i="1" s="1"/>
  <c r="J37" i="6"/>
  <c r="AX61" i="1" s="1"/>
  <c r="BI414" i="6"/>
  <c r="BH414" i="6"/>
  <c r="BG414" i="6"/>
  <c r="BF414" i="6"/>
  <c r="T414" i="6"/>
  <c r="T413" i="6" s="1"/>
  <c r="R414" i="6"/>
  <c r="R413" i="6"/>
  <c r="P414" i="6"/>
  <c r="P413" i="6" s="1"/>
  <c r="BI410" i="6"/>
  <c r="BH410" i="6"/>
  <c r="BG410" i="6"/>
  <c r="BF410" i="6"/>
  <c r="T410" i="6"/>
  <c r="R410" i="6"/>
  <c r="P410" i="6"/>
  <c r="BI402" i="6"/>
  <c r="BH402" i="6"/>
  <c r="BG402" i="6"/>
  <c r="BF402" i="6"/>
  <c r="T402" i="6"/>
  <c r="R402" i="6"/>
  <c r="P402" i="6"/>
  <c r="BI399" i="6"/>
  <c r="BH399" i="6"/>
  <c r="BG399" i="6"/>
  <c r="BF399" i="6"/>
  <c r="T399" i="6"/>
  <c r="R399" i="6"/>
  <c r="P399" i="6"/>
  <c r="BI392" i="6"/>
  <c r="BH392" i="6"/>
  <c r="BG392" i="6"/>
  <c r="BF392" i="6"/>
  <c r="T392" i="6"/>
  <c r="T391" i="6" s="1"/>
  <c r="R392" i="6"/>
  <c r="R391" i="6" s="1"/>
  <c r="P392" i="6"/>
  <c r="P391" i="6" s="1"/>
  <c r="BI389" i="6"/>
  <c r="BH389" i="6"/>
  <c r="BG389" i="6"/>
  <c r="BF389" i="6"/>
  <c r="T389" i="6"/>
  <c r="R389" i="6"/>
  <c r="P389" i="6"/>
  <c r="BI387" i="6"/>
  <c r="BH387" i="6"/>
  <c r="BG387" i="6"/>
  <c r="BF387" i="6"/>
  <c r="T387" i="6"/>
  <c r="R387" i="6"/>
  <c r="P387" i="6"/>
  <c r="BI379" i="6"/>
  <c r="BH379" i="6"/>
  <c r="BG379" i="6"/>
  <c r="BF379" i="6"/>
  <c r="T379" i="6"/>
  <c r="R379" i="6"/>
  <c r="P379" i="6"/>
  <c r="BI377" i="6"/>
  <c r="BH377" i="6"/>
  <c r="BG377" i="6"/>
  <c r="BF377" i="6"/>
  <c r="T377" i="6"/>
  <c r="R377" i="6"/>
  <c r="P377" i="6"/>
  <c r="BI375" i="6"/>
  <c r="BH375" i="6"/>
  <c r="BG375" i="6"/>
  <c r="BF375" i="6"/>
  <c r="T375" i="6"/>
  <c r="R375" i="6"/>
  <c r="P375" i="6"/>
  <c r="BI373" i="6"/>
  <c r="BH373" i="6"/>
  <c r="BG373" i="6"/>
  <c r="BF373" i="6"/>
  <c r="T373" i="6"/>
  <c r="R373" i="6"/>
  <c r="P373" i="6"/>
  <c r="BI369" i="6"/>
  <c r="BH369" i="6"/>
  <c r="BG369" i="6"/>
  <c r="BF369" i="6"/>
  <c r="T369" i="6"/>
  <c r="R369" i="6"/>
  <c r="P369" i="6"/>
  <c r="BI366" i="6"/>
  <c r="BH366" i="6"/>
  <c r="BG366" i="6"/>
  <c r="BF366" i="6"/>
  <c r="T366" i="6"/>
  <c r="R366" i="6"/>
  <c r="P366" i="6"/>
  <c r="BI363" i="6"/>
  <c r="BH363" i="6"/>
  <c r="BG363" i="6"/>
  <c r="BF363" i="6"/>
  <c r="T363" i="6"/>
  <c r="R363" i="6"/>
  <c r="P363" i="6"/>
  <c r="BI361" i="6"/>
  <c r="BH361" i="6"/>
  <c r="BG361" i="6"/>
  <c r="BF361" i="6"/>
  <c r="T361" i="6"/>
  <c r="R361" i="6"/>
  <c r="P361" i="6"/>
  <c r="BI356" i="6"/>
  <c r="BH356" i="6"/>
  <c r="BG356" i="6"/>
  <c r="BF356" i="6"/>
  <c r="T356" i="6"/>
  <c r="R356" i="6"/>
  <c r="P356" i="6"/>
  <c r="BI353" i="6"/>
  <c r="BH353" i="6"/>
  <c r="BG353" i="6"/>
  <c r="BF353" i="6"/>
  <c r="T353" i="6"/>
  <c r="R353" i="6"/>
  <c r="P353" i="6"/>
  <c r="BI351" i="6"/>
  <c r="BH351" i="6"/>
  <c r="BG351" i="6"/>
  <c r="BF351" i="6"/>
  <c r="T351" i="6"/>
  <c r="R351" i="6"/>
  <c r="P351" i="6"/>
  <c r="BI349" i="6"/>
  <c r="BH349" i="6"/>
  <c r="BG349" i="6"/>
  <c r="BF349" i="6"/>
  <c r="T349" i="6"/>
  <c r="R349" i="6"/>
  <c r="P349" i="6"/>
  <c r="BI347" i="6"/>
  <c r="BH347" i="6"/>
  <c r="BG347" i="6"/>
  <c r="BF347" i="6"/>
  <c r="T347" i="6"/>
  <c r="R347" i="6"/>
  <c r="P347" i="6"/>
  <c r="BI344" i="6"/>
  <c r="BH344" i="6"/>
  <c r="BG344" i="6"/>
  <c r="BF344" i="6"/>
  <c r="T344" i="6"/>
  <c r="R344" i="6"/>
  <c r="P344" i="6"/>
  <c r="BI342" i="6"/>
  <c r="BH342" i="6"/>
  <c r="BG342" i="6"/>
  <c r="BF342" i="6"/>
  <c r="T342" i="6"/>
  <c r="R342" i="6"/>
  <c r="P342" i="6"/>
  <c r="BI336" i="6"/>
  <c r="BH336" i="6"/>
  <c r="BG336" i="6"/>
  <c r="BF336" i="6"/>
  <c r="T336" i="6"/>
  <c r="R336" i="6"/>
  <c r="P336" i="6"/>
  <c r="BI332" i="6"/>
  <c r="BH332" i="6"/>
  <c r="BG332" i="6"/>
  <c r="BF332" i="6"/>
  <c r="T332" i="6"/>
  <c r="T331" i="6" s="1"/>
  <c r="R332" i="6"/>
  <c r="R331" i="6"/>
  <c r="P332" i="6"/>
  <c r="P331" i="6"/>
  <c r="BI328" i="6"/>
  <c r="BH328" i="6"/>
  <c r="BG328" i="6"/>
  <c r="BF328" i="6"/>
  <c r="T328" i="6"/>
  <c r="R328" i="6"/>
  <c r="P328" i="6"/>
  <c r="BI324" i="6"/>
  <c r="BH324" i="6"/>
  <c r="BG324" i="6"/>
  <c r="BF324" i="6"/>
  <c r="T324" i="6"/>
  <c r="R324" i="6"/>
  <c r="P324" i="6"/>
  <c r="BI322" i="6"/>
  <c r="BH322" i="6"/>
  <c r="BG322" i="6"/>
  <c r="BF322" i="6"/>
  <c r="T322" i="6"/>
  <c r="R322" i="6"/>
  <c r="P322" i="6"/>
  <c r="BI319" i="6"/>
  <c r="BH319" i="6"/>
  <c r="BG319" i="6"/>
  <c r="BF319" i="6"/>
  <c r="T319" i="6"/>
  <c r="R319" i="6"/>
  <c r="P319" i="6"/>
  <c r="BI317" i="6"/>
  <c r="BH317" i="6"/>
  <c r="BG317" i="6"/>
  <c r="BF317" i="6"/>
  <c r="T317" i="6"/>
  <c r="R317" i="6"/>
  <c r="P317" i="6"/>
  <c r="BI313" i="6"/>
  <c r="BH313" i="6"/>
  <c r="BG313" i="6"/>
  <c r="BF313" i="6"/>
  <c r="T313" i="6"/>
  <c r="R313" i="6"/>
  <c r="P313" i="6"/>
  <c r="BI310" i="6"/>
  <c r="BH310" i="6"/>
  <c r="BG310" i="6"/>
  <c r="BF310" i="6"/>
  <c r="T310" i="6"/>
  <c r="R310" i="6"/>
  <c r="P310" i="6"/>
  <c r="BI305" i="6"/>
  <c r="BH305" i="6"/>
  <c r="BG305" i="6"/>
  <c r="BF305" i="6"/>
  <c r="T305" i="6"/>
  <c r="R305" i="6"/>
  <c r="P305" i="6"/>
  <c r="BI302" i="6"/>
  <c r="BH302" i="6"/>
  <c r="BG302" i="6"/>
  <c r="BF302" i="6"/>
  <c r="T302" i="6"/>
  <c r="R302" i="6"/>
  <c r="P302" i="6"/>
  <c r="BI297" i="6"/>
  <c r="BH297" i="6"/>
  <c r="BG297" i="6"/>
  <c r="BF297" i="6"/>
  <c r="T297" i="6"/>
  <c r="R297" i="6"/>
  <c r="P297" i="6"/>
  <c r="BI292" i="6"/>
  <c r="BH292" i="6"/>
  <c r="BG292" i="6"/>
  <c r="BF292" i="6"/>
  <c r="T292" i="6"/>
  <c r="R292" i="6"/>
  <c r="P292" i="6"/>
  <c r="BI287" i="6"/>
  <c r="BH287" i="6"/>
  <c r="BG287" i="6"/>
  <c r="BF287" i="6"/>
  <c r="T287" i="6"/>
  <c r="R287" i="6"/>
  <c r="P287" i="6"/>
  <c r="BI282" i="6"/>
  <c r="BH282" i="6"/>
  <c r="BG282" i="6"/>
  <c r="BF282" i="6"/>
  <c r="T282" i="6"/>
  <c r="R282" i="6"/>
  <c r="P282" i="6"/>
  <c r="BI277" i="6"/>
  <c r="BH277" i="6"/>
  <c r="BG277" i="6"/>
  <c r="BF277" i="6"/>
  <c r="T277" i="6"/>
  <c r="R277" i="6"/>
  <c r="P277" i="6"/>
  <c r="BI269" i="6"/>
  <c r="BH269" i="6"/>
  <c r="BG269" i="6"/>
  <c r="BF269" i="6"/>
  <c r="T269" i="6"/>
  <c r="R269" i="6"/>
  <c r="P269" i="6"/>
  <c r="BI261" i="6"/>
  <c r="BH261" i="6"/>
  <c r="BG261" i="6"/>
  <c r="BF261" i="6"/>
  <c r="T261" i="6"/>
  <c r="R261" i="6"/>
  <c r="P261" i="6"/>
  <c r="BI255" i="6"/>
  <c r="BH255" i="6"/>
  <c r="BG255" i="6"/>
  <c r="BF255" i="6"/>
  <c r="T255" i="6"/>
  <c r="R255" i="6"/>
  <c r="P255" i="6"/>
  <c r="BI252" i="6"/>
  <c r="BH252" i="6"/>
  <c r="BG252" i="6"/>
  <c r="BF252" i="6"/>
  <c r="T252" i="6"/>
  <c r="R252" i="6"/>
  <c r="P252" i="6"/>
  <c r="BI249" i="6"/>
  <c r="BH249" i="6"/>
  <c r="BG249" i="6"/>
  <c r="BF249" i="6"/>
  <c r="T249" i="6"/>
  <c r="R249" i="6"/>
  <c r="P249" i="6"/>
  <c r="BI245" i="6"/>
  <c r="BH245" i="6"/>
  <c r="BG245" i="6"/>
  <c r="BF245" i="6"/>
  <c r="T245" i="6"/>
  <c r="R245" i="6"/>
  <c r="P245" i="6"/>
  <c r="BI242" i="6"/>
  <c r="BH242" i="6"/>
  <c r="BG242" i="6"/>
  <c r="BF242" i="6"/>
  <c r="T242" i="6"/>
  <c r="R242" i="6"/>
  <c r="P242" i="6"/>
  <c r="BI240" i="6"/>
  <c r="BH240" i="6"/>
  <c r="BG240" i="6"/>
  <c r="BF240" i="6"/>
  <c r="T240" i="6"/>
  <c r="R240" i="6"/>
  <c r="P240" i="6"/>
  <c r="BI238" i="6"/>
  <c r="BH238" i="6"/>
  <c r="BG238" i="6"/>
  <c r="BF238" i="6"/>
  <c r="T238" i="6"/>
  <c r="R238" i="6"/>
  <c r="P238" i="6"/>
  <c r="BI231" i="6"/>
  <c r="BH231" i="6"/>
  <c r="BG231" i="6"/>
  <c r="BF231" i="6"/>
  <c r="T231" i="6"/>
  <c r="R231" i="6"/>
  <c r="P231" i="6"/>
  <c r="BI229" i="6"/>
  <c r="BH229" i="6"/>
  <c r="BG229" i="6"/>
  <c r="BF229" i="6"/>
  <c r="T229" i="6"/>
  <c r="R229" i="6"/>
  <c r="P229" i="6"/>
  <c r="BI222" i="6"/>
  <c r="BH222" i="6"/>
  <c r="BG222" i="6"/>
  <c r="BF222" i="6"/>
  <c r="T222" i="6"/>
  <c r="R222" i="6"/>
  <c r="P222" i="6"/>
  <c r="BI218" i="6"/>
  <c r="BH218" i="6"/>
  <c r="BG218" i="6"/>
  <c r="BF218" i="6"/>
  <c r="T218" i="6"/>
  <c r="R218" i="6"/>
  <c r="P218" i="6"/>
  <c r="BI216" i="6"/>
  <c r="BH216" i="6"/>
  <c r="BG216" i="6"/>
  <c r="BF216" i="6"/>
  <c r="T216" i="6"/>
  <c r="R216" i="6"/>
  <c r="P216" i="6"/>
  <c r="BI213" i="6"/>
  <c r="BH213" i="6"/>
  <c r="BG213" i="6"/>
  <c r="BF213" i="6"/>
  <c r="T213" i="6"/>
  <c r="R213" i="6"/>
  <c r="P213" i="6"/>
  <c r="BI209" i="6"/>
  <c r="BH209" i="6"/>
  <c r="BG209" i="6"/>
  <c r="BF209" i="6"/>
  <c r="T209" i="6"/>
  <c r="R209" i="6"/>
  <c r="P209" i="6"/>
  <c r="BI207" i="6"/>
  <c r="BH207" i="6"/>
  <c r="BG207" i="6"/>
  <c r="BF207" i="6"/>
  <c r="T207" i="6"/>
  <c r="R207" i="6"/>
  <c r="P207" i="6"/>
  <c r="BI204" i="6"/>
  <c r="BH204" i="6"/>
  <c r="BG204" i="6"/>
  <c r="BF204" i="6"/>
  <c r="T204" i="6"/>
  <c r="R204" i="6"/>
  <c r="P204" i="6"/>
  <c r="BI196" i="6"/>
  <c r="BH196" i="6"/>
  <c r="BG196" i="6"/>
  <c r="BF196" i="6"/>
  <c r="T196" i="6"/>
  <c r="R196" i="6"/>
  <c r="P196" i="6"/>
  <c r="BI192" i="6"/>
  <c r="BH192" i="6"/>
  <c r="BG192" i="6"/>
  <c r="BF192" i="6"/>
  <c r="T192" i="6"/>
  <c r="R192" i="6"/>
  <c r="P192" i="6"/>
  <c r="BI190" i="6"/>
  <c r="BH190" i="6"/>
  <c r="BG190" i="6"/>
  <c r="BF190" i="6"/>
  <c r="T190" i="6"/>
  <c r="R190" i="6"/>
  <c r="P190" i="6"/>
  <c r="BI187" i="6"/>
  <c r="BH187" i="6"/>
  <c r="BG187" i="6"/>
  <c r="BF187" i="6"/>
  <c r="T187" i="6"/>
  <c r="R187" i="6"/>
  <c r="P187" i="6"/>
  <c r="BI185" i="6"/>
  <c r="BH185" i="6"/>
  <c r="BG185" i="6"/>
  <c r="BF185" i="6"/>
  <c r="T185" i="6"/>
  <c r="R185" i="6"/>
  <c r="P185" i="6"/>
  <c r="BI177" i="6"/>
  <c r="BH177" i="6"/>
  <c r="BG177" i="6"/>
  <c r="BF177" i="6"/>
  <c r="T177" i="6"/>
  <c r="R177" i="6"/>
  <c r="P177" i="6"/>
  <c r="BI173" i="6"/>
  <c r="BH173" i="6"/>
  <c r="BG173" i="6"/>
  <c r="BF173" i="6"/>
  <c r="T173" i="6"/>
  <c r="R173" i="6"/>
  <c r="P173" i="6"/>
  <c r="BI169" i="6"/>
  <c r="BH169" i="6"/>
  <c r="BG169" i="6"/>
  <c r="BF169" i="6"/>
  <c r="T169" i="6"/>
  <c r="R169" i="6"/>
  <c r="P169" i="6"/>
  <c r="BI167" i="6"/>
  <c r="BH167" i="6"/>
  <c r="BG167" i="6"/>
  <c r="BF167" i="6"/>
  <c r="T167" i="6"/>
  <c r="R167" i="6"/>
  <c r="P167" i="6"/>
  <c r="BI165" i="6"/>
  <c r="BH165" i="6"/>
  <c r="BG165" i="6"/>
  <c r="BF165" i="6"/>
  <c r="T165" i="6"/>
  <c r="R165" i="6"/>
  <c r="P165" i="6"/>
  <c r="BI160" i="6"/>
  <c r="BH160" i="6"/>
  <c r="BG160" i="6"/>
  <c r="BF160" i="6"/>
  <c r="T160" i="6"/>
  <c r="R160" i="6"/>
  <c r="P160" i="6"/>
  <c r="BI155" i="6"/>
  <c r="BH155" i="6"/>
  <c r="BG155" i="6"/>
  <c r="BF155" i="6"/>
  <c r="T155" i="6"/>
  <c r="R155" i="6"/>
  <c r="P155" i="6"/>
  <c r="BI151" i="6"/>
  <c r="BH151" i="6"/>
  <c r="BG151" i="6"/>
  <c r="BF151" i="6"/>
  <c r="T151" i="6"/>
  <c r="R151" i="6"/>
  <c r="P151" i="6"/>
  <c r="BI147" i="6"/>
  <c r="BH147" i="6"/>
  <c r="BG147" i="6"/>
  <c r="BF147" i="6"/>
  <c r="T147" i="6"/>
  <c r="R147" i="6"/>
  <c r="P147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R138" i="6"/>
  <c r="P138" i="6"/>
  <c r="BI134" i="6"/>
  <c r="BH134" i="6"/>
  <c r="BG134" i="6"/>
  <c r="BF134" i="6"/>
  <c r="T134" i="6"/>
  <c r="R134" i="6"/>
  <c r="P134" i="6"/>
  <c r="BI130" i="6"/>
  <c r="BH130" i="6"/>
  <c r="BG130" i="6"/>
  <c r="BF130" i="6"/>
  <c r="T130" i="6"/>
  <c r="R130" i="6"/>
  <c r="P130" i="6"/>
  <c r="BI125" i="6"/>
  <c r="BH125" i="6"/>
  <c r="BG125" i="6"/>
  <c r="BF125" i="6"/>
  <c r="T125" i="6"/>
  <c r="R125" i="6"/>
  <c r="P125" i="6"/>
  <c r="BI121" i="6"/>
  <c r="BH121" i="6"/>
  <c r="BG121" i="6"/>
  <c r="BF121" i="6"/>
  <c r="T121" i="6"/>
  <c r="R121" i="6"/>
  <c r="P121" i="6"/>
  <c r="BI117" i="6"/>
  <c r="BH117" i="6"/>
  <c r="BG117" i="6"/>
  <c r="BF117" i="6"/>
  <c r="T117" i="6"/>
  <c r="R117" i="6"/>
  <c r="P117" i="6"/>
  <c r="BI112" i="6"/>
  <c r="BH112" i="6"/>
  <c r="BG112" i="6"/>
  <c r="BF112" i="6"/>
  <c r="T112" i="6"/>
  <c r="R112" i="6"/>
  <c r="P112" i="6"/>
  <c r="BI110" i="6"/>
  <c r="BH110" i="6"/>
  <c r="BG110" i="6"/>
  <c r="BF110" i="6"/>
  <c r="T110" i="6"/>
  <c r="R110" i="6"/>
  <c r="P110" i="6"/>
  <c r="BI108" i="6"/>
  <c r="BH108" i="6"/>
  <c r="BG108" i="6"/>
  <c r="BF108" i="6"/>
  <c r="T108" i="6"/>
  <c r="R108" i="6"/>
  <c r="P108" i="6"/>
  <c r="BI104" i="6"/>
  <c r="BH104" i="6"/>
  <c r="BG104" i="6"/>
  <c r="BF104" i="6"/>
  <c r="T104" i="6"/>
  <c r="R104" i="6"/>
  <c r="P104" i="6"/>
  <c r="J97" i="6"/>
  <c r="F97" i="6"/>
  <c r="F95" i="6"/>
  <c r="E93" i="6"/>
  <c r="J58" i="6"/>
  <c r="F58" i="6"/>
  <c r="F56" i="6"/>
  <c r="E54" i="6"/>
  <c r="J26" i="6"/>
  <c r="E26" i="6"/>
  <c r="J98" i="6"/>
  <c r="J25" i="6"/>
  <c r="J20" i="6"/>
  <c r="E20" i="6"/>
  <c r="F98" i="6" s="1"/>
  <c r="J19" i="6"/>
  <c r="J14" i="6"/>
  <c r="J95" i="6" s="1"/>
  <c r="E7" i="6"/>
  <c r="E50" i="6"/>
  <c r="J39" i="5"/>
  <c r="J38" i="5"/>
  <c r="AY59" i="1" s="1"/>
  <c r="J37" i="5"/>
  <c r="AX59" i="1" s="1"/>
  <c r="BI116" i="5"/>
  <c r="BH116" i="5"/>
  <c r="BG116" i="5"/>
  <c r="BF116" i="5"/>
  <c r="T116" i="5"/>
  <c r="R116" i="5"/>
  <c r="P116" i="5"/>
  <c r="BI113" i="5"/>
  <c r="BH113" i="5"/>
  <c r="BG113" i="5"/>
  <c r="BF113" i="5"/>
  <c r="T113" i="5"/>
  <c r="R113" i="5"/>
  <c r="P113" i="5"/>
  <c r="BI109" i="5"/>
  <c r="BH109" i="5"/>
  <c r="BG109" i="5"/>
  <c r="BF109" i="5"/>
  <c r="T109" i="5"/>
  <c r="R109" i="5"/>
  <c r="P109" i="5"/>
  <c r="BI104" i="5"/>
  <c r="BH104" i="5"/>
  <c r="BG104" i="5"/>
  <c r="BF104" i="5"/>
  <c r="T104" i="5"/>
  <c r="R104" i="5"/>
  <c r="P104" i="5"/>
  <c r="BI102" i="5"/>
  <c r="BH102" i="5"/>
  <c r="BG102" i="5"/>
  <c r="BF102" i="5"/>
  <c r="T102" i="5"/>
  <c r="R102" i="5"/>
  <c r="P102" i="5"/>
  <c r="BI98" i="5"/>
  <c r="BH98" i="5"/>
  <c r="BG98" i="5"/>
  <c r="BF98" i="5"/>
  <c r="T98" i="5"/>
  <c r="R98" i="5"/>
  <c r="P98" i="5"/>
  <c r="BI96" i="5"/>
  <c r="BH96" i="5"/>
  <c r="BG96" i="5"/>
  <c r="BF96" i="5"/>
  <c r="T96" i="5"/>
  <c r="R96" i="5"/>
  <c r="P96" i="5"/>
  <c r="BI91" i="5"/>
  <c r="BH91" i="5"/>
  <c r="BG91" i="5"/>
  <c r="BF91" i="5"/>
  <c r="T91" i="5"/>
  <c r="R91" i="5"/>
  <c r="P91" i="5"/>
  <c r="J84" i="5"/>
  <c r="F84" i="5"/>
  <c r="F82" i="5"/>
  <c r="J58" i="5"/>
  <c r="F58" i="5"/>
  <c r="F56" i="5"/>
  <c r="J26" i="5"/>
  <c r="E26" i="5"/>
  <c r="J85" i="5"/>
  <c r="J25" i="5"/>
  <c r="J20" i="5"/>
  <c r="E20" i="5"/>
  <c r="F59" i="5" s="1"/>
  <c r="J19" i="5"/>
  <c r="J14" i="5"/>
  <c r="J82" i="5" s="1"/>
  <c r="E7" i="5"/>
  <c r="E76" i="5" s="1"/>
  <c r="J39" i="4"/>
  <c r="J38" i="4"/>
  <c r="AY58" i="1"/>
  <c r="J37" i="4"/>
  <c r="AX58" i="1" s="1"/>
  <c r="BI209" i="4"/>
  <c r="BH209" i="4"/>
  <c r="BG209" i="4"/>
  <c r="BF209" i="4"/>
  <c r="T209" i="4"/>
  <c r="T208" i="4"/>
  <c r="T207" i="4" s="1"/>
  <c r="R209" i="4"/>
  <c r="R208" i="4" s="1"/>
  <c r="R207" i="4" s="1"/>
  <c r="P209" i="4"/>
  <c r="P208" i="4" s="1"/>
  <c r="P207" i="4" s="1"/>
  <c r="BI205" i="4"/>
  <c r="BH205" i="4"/>
  <c r="BG205" i="4"/>
  <c r="BF205" i="4"/>
  <c r="T205" i="4"/>
  <c r="R205" i="4"/>
  <c r="P205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7" i="4"/>
  <c r="BH187" i="4"/>
  <c r="BG187" i="4"/>
  <c r="BF187" i="4"/>
  <c r="T187" i="4"/>
  <c r="R187" i="4"/>
  <c r="P187" i="4"/>
  <c r="BI183" i="4"/>
  <c r="BH183" i="4"/>
  <c r="BG183" i="4"/>
  <c r="BF183" i="4"/>
  <c r="T183" i="4"/>
  <c r="T182" i="4"/>
  <c r="R183" i="4"/>
  <c r="R182" i="4"/>
  <c r="P183" i="4"/>
  <c r="P182" i="4"/>
  <c r="BI180" i="4"/>
  <c r="BH180" i="4"/>
  <c r="BG180" i="4"/>
  <c r="BF180" i="4"/>
  <c r="T180" i="4"/>
  <c r="R180" i="4"/>
  <c r="P180" i="4"/>
  <c r="BI176" i="4"/>
  <c r="BH176" i="4"/>
  <c r="BG176" i="4"/>
  <c r="BF176" i="4"/>
  <c r="T176" i="4"/>
  <c r="R176" i="4"/>
  <c r="P176" i="4"/>
  <c r="BI171" i="4"/>
  <c r="BH171" i="4"/>
  <c r="BG171" i="4"/>
  <c r="BF171" i="4"/>
  <c r="T171" i="4"/>
  <c r="R171" i="4"/>
  <c r="P171" i="4"/>
  <c r="BI167" i="4"/>
  <c r="BH167" i="4"/>
  <c r="BG167" i="4"/>
  <c r="BF167" i="4"/>
  <c r="T167" i="4"/>
  <c r="R167" i="4"/>
  <c r="P167" i="4"/>
  <c r="BI164" i="4"/>
  <c r="BH164" i="4"/>
  <c r="BG164" i="4"/>
  <c r="BF164" i="4"/>
  <c r="T164" i="4"/>
  <c r="R164" i="4"/>
  <c r="P164" i="4"/>
  <c r="BI160" i="4"/>
  <c r="BH160" i="4"/>
  <c r="BG160" i="4"/>
  <c r="BF160" i="4"/>
  <c r="T160" i="4"/>
  <c r="R160" i="4"/>
  <c r="P160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3" i="4"/>
  <c r="BH143" i="4"/>
  <c r="BG143" i="4"/>
  <c r="BF143" i="4"/>
  <c r="T143" i="4"/>
  <c r="R143" i="4"/>
  <c r="P143" i="4"/>
  <c r="BI133" i="4"/>
  <c r="BH133" i="4"/>
  <c r="BG133" i="4"/>
  <c r="BF133" i="4"/>
  <c r="T133" i="4"/>
  <c r="R133" i="4"/>
  <c r="P133" i="4"/>
  <c r="BI125" i="4"/>
  <c r="BH125" i="4"/>
  <c r="BG125" i="4"/>
  <c r="BF125" i="4"/>
  <c r="T125" i="4"/>
  <c r="R125" i="4"/>
  <c r="P125" i="4"/>
  <c r="BI123" i="4"/>
  <c r="BH123" i="4"/>
  <c r="BG123" i="4"/>
  <c r="BF123" i="4"/>
  <c r="T123" i="4"/>
  <c r="R123" i="4"/>
  <c r="P123" i="4"/>
  <c r="BI120" i="4"/>
  <c r="BH120" i="4"/>
  <c r="BG120" i="4"/>
  <c r="BF120" i="4"/>
  <c r="T120" i="4"/>
  <c r="R120" i="4"/>
  <c r="P120" i="4"/>
  <c r="BI117" i="4"/>
  <c r="BH117" i="4"/>
  <c r="BG117" i="4"/>
  <c r="BF117" i="4"/>
  <c r="T117" i="4"/>
  <c r="R117" i="4"/>
  <c r="P117" i="4"/>
  <c r="BI115" i="4"/>
  <c r="BH115" i="4"/>
  <c r="BG115" i="4"/>
  <c r="BF115" i="4"/>
  <c r="T115" i="4"/>
  <c r="R115" i="4"/>
  <c r="P115" i="4"/>
  <c r="BI104" i="4"/>
  <c r="BH104" i="4"/>
  <c r="BG104" i="4"/>
  <c r="BF104" i="4"/>
  <c r="T104" i="4"/>
  <c r="T103" i="4"/>
  <c r="R104" i="4"/>
  <c r="R103" i="4"/>
  <c r="P104" i="4"/>
  <c r="P103" i="4"/>
  <c r="BI99" i="4"/>
  <c r="BH99" i="4"/>
  <c r="BG99" i="4"/>
  <c r="BF99" i="4"/>
  <c r="T99" i="4"/>
  <c r="T98" i="4" s="1"/>
  <c r="R99" i="4"/>
  <c r="R98" i="4" s="1"/>
  <c r="P99" i="4"/>
  <c r="P98" i="4" s="1"/>
  <c r="J92" i="4"/>
  <c r="F92" i="4"/>
  <c r="F90" i="4"/>
  <c r="J58" i="4"/>
  <c r="F58" i="4"/>
  <c r="F56" i="4"/>
  <c r="J26" i="4"/>
  <c r="E26" i="4"/>
  <c r="J59" i="4"/>
  <c r="J25" i="4"/>
  <c r="J20" i="4"/>
  <c r="E20" i="4"/>
  <c r="F59" i="4"/>
  <c r="J19" i="4"/>
  <c r="J14" i="4"/>
  <c r="J90" i="4" s="1"/>
  <c r="E7" i="4"/>
  <c r="E84" i="4" s="1"/>
  <c r="J39" i="3"/>
  <c r="J38" i="3"/>
  <c r="AY57" i="1"/>
  <c r="J37" i="3"/>
  <c r="AX57" i="1"/>
  <c r="BI190" i="3"/>
  <c r="BH190" i="3"/>
  <c r="BG190" i="3"/>
  <c r="BF190" i="3"/>
  <c r="T190" i="3"/>
  <c r="R190" i="3"/>
  <c r="P190" i="3"/>
  <c r="BI184" i="3"/>
  <c r="BH184" i="3"/>
  <c r="BG184" i="3"/>
  <c r="BF184" i="3"/>
  <c r="T184" i="3"/>
  <c r="R184" i="3"/>
  <c r="P184" i="3"/>
  <c r="BI181" i="3"/>
  <c r="BH181" i="3"/>
  <c r="BG181" i="3"/>
  <c r="BF181" i="3"/>
  <c r="T181" i="3"/>
  <c r="R181" i="3"/>
  <c r="P181" i="3"/>
  <c r="BI177" i="3"/>
  <c r="BH177" i="3"/>
  <c r="BG177" i="3"/>
  <c r="BF177" i="3"/>
  <c r="T177" i="3"/>
  <c r="T176" i="3"/>
  <c r="R177" i="3"/>
  <c r="R176" i="3"/>
  <c r="P177" i="3"/>
  <c r="P176" i="3"/>
  <c r="BI173" i="3"/>
  <c r="BH173" i="3"/>
  <c r="BG173" i="3"/>
  <c r="BF173" i="3"/>
  <c r="T173" i="3"/>
  <c r="R173" i="3"/>
  <c r="P173" i="3"/>
  <c r="BI169" i="3"/>
  <c r="BH169" i="3"/>
  <c r="BG169" i="3"/>
  <c r="BF169" i="3"/>
  <c r="T169" i="3"/>
  <c r="R169" i="3"/>
  <c r="P169" i="3"/>
  <c r="BI164" i="3"/>
  <c r="BH164" i="3"/>
  <c r="BG164" i="3"/>
  <c r="BF164" i="3"/>
  <c r="T164" i="3"/>
  <c r="R164" i="3"/>
  <c r="P164" i="3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3" i="3"/>
  <c r="BH153" i="3"/>
  <c r="BG153" i="3"/>
  <c r="BF153" i="3"/>
  <c r="T153" i="3"/>
  <c r="R153" i="3"/>
  <c r="P153" i="3"/>
  <c r="BI148" i="3"/>
  <c r="BH148" i="3"/>
  <c r="BG148" i="3"/>
  <c r="BF148" i="3"/>
  <c r="T148" i="3"/>
  <c r="R148" i="3"/>
  <c r="P148" i="3"/>
  <c r="BI143" i="3"/>
  <c r="BH143" i="3"/>
  <c r="BG143" i="3"/>
  <c r="BF143" i="3"/>
  <c r="T143" i="3"/>
  <c r="R143" i="3"/>
  <c r="P143" i="3"/>
  <c r="BI119" i="3"/>
  <c r="BH119" i="3"/>
  <c r="BG119" i="3"/>
  <c r="BF119" i="3"/>
  <c r="T119" i="3"/>
  <c r="R119" i="3"/>
  <c r="P119" i="3"/>
  <c r="BI113" i="3"/>
  <c r="BH113" i="3"/>
  <c r="BG113" i="3"/>
  <c r="BF113" i="3"/>
  <c r="T113" i="3"/>
  <c r="R113" i="3"/>
  <c r="P113" i="3"/>
  <c r="BI111" i="3"/>
  <c r="BH111" i="3"/>
  <c r="BG111" i="3"/>
  <c r="BF111" i="3"/>
  <c r="T111" i="3"/>
  <c r="R111" i="3"/>
  <c r="P111" i="3"/>
  <c r="BI108" i="3"/>
  <c r="BH108" i="3"/>
  <c r="BG108" i="3"/>
  <c r="BF108" i="3"/>
  <c r="T108" i="3"/>
  <c r="R108" i="3"/>
  <c r="P108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95" i="3"/>
  <c r="BH95" i="3"/>
  <c r="BG95" i="3"/>
  <c r="BF95" i="3"/>
  <c r="T95" i="3"/>
  <c r="T94" i="3" s="1"/>
  <c r="R95" i="3"/>
  <c r="R94" i="3"/>
  <c r="P95" i="3"/>
  <c r="P94" i="3"/>
  <c r="J88" i="3"/>
  <c r="F88" i="3"/>
  <c r="F86" i="3"/>
  <c r="J58" i="3"/>
  <c r="F58" i="3"/>
  <c r="F56" i="3"/>
  <c r="J26" i="3"/>
  <c r="E26" i="3"/>
  <c r="J89" i="3" s="1"/>
  <c r="J25" i="3"/>
  <c r="J20" i="3"/>
  <c r="E20" i="3"/>
  <c r="F89" i="3"/>
  <c r="J19" i="3"/>
  <c r="J14" i="3"/>
  <c r="J86" i="3" s="1"/>
  <c r="E7" i="3"/>
  <c r="E80" i="3"/>
  <c r="J39" i="2"/>
  <c r="J38" i="2"/>
  <c r="AY56" i="1"/>
  <c r="J37" i="2"/>
  <c r="AX56" i="1" s="1"/>
  <c r="BI221" i="2"/>
  <c r="BH221" i="2"/>
  <c r="BG221" i="2"/>
  <c r="BF221" i="2"/>
  <c r="T221" i="2"/>
  <c r="R221" i="2"/>
  <c r="P221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09" i="2"/>
  <c r="BH209" i="2"/>
  <c r="BG209" i="2"/>
  <c r="BF209" i="2"/>
  <c r="T209" i="2"/>
  <c r="T208" i="2" s="1"/>
  <c r="R209" i="2"/>
  <c r="R208" i="2" s="1"/>
  <c r="P209" i="2"/>
  <c r="P208" i="2" s="1"/>
  <c r="BI206" i="2"/>
  <c r="BH206" i="2"/>
  <c r="BG206" i="2"/>
  <c r="BF206" i="2"/>
  <c r="T206" i="2"/>
  <c r="R206" i="2"/>
  <c r="P206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1" i="2"/>
  <c r="BH191" i="2"/>
  <c r="BG191" i="2"/>
  <c r="BF191" i="2"/>
  <c r="T191" i="2"/>
  <c r="R191" i="2"/>
  <c r="P191" i="2"/>
  <c r="BI182" i="2"/>
  <c r="BH182" i="2"/>
  <c r="BG182" i="2"/>
  <c r="BF182" i="2"/>
  <c r="T182" i="2"/>
  <c r="R182" i="2"/>
  <c r="P182" i="2"/>
  <c r="BI174" i="2"/>
  <c r="BH174" i="2"/>
  <c r="BG174" i="2"/>
  <c r="BF174" i="2"/>
  <c r="T174" i="2"/>
  <c r="R174" i="2"/>
  <c r="P174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58" i="2"/>
  <c r="BH158" i="2"/>
  <c r="BG158" i="2"/>
  <c r="BF158" i="2"/>
  <c r="T158" i="2"/>
  <c r="R158" i="2"/>
  <c r="P158" i="2"/>
  <c r="BI133" i="2"/>
  <c r="BH133" i="2"/>
  <c r="BG133" i="2"/>
  <c r="BF133" i="2"/>
  <c r="T133" i="2"/>
  <c r="R133" i="2"/>
  <c r="P133" i="2"/>
  <c r="BI127" i="2"/>
  <c r="BH127" i="2"/>
  <c r="BG127" i="2"/>
  <c r="BF127" i="2"/>
  <c r="T127" i="2"/>
  <c r="R127" i="2"/>
  <c r="P127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8" i="2"/>
  <c r="BH118" i="2"/>
  <c r="BG118" i="2"/>
  <c r="BF118" i="2"/>
  <c r="T118" i="2"/>
  <c r="R118" i="2"/>
  <c r="P118" i="2"/>
  <c r="BI116" i="2"/>
  <c r="BH116" i="2"/>
  <c r="BG116" i="2"/>
  <c r="BF116" i="2"/>
  <c r="T116" i="2"/>
  <c r="R116" i="2"/>
  <c r="P116" i="2"/>
  <c r="BI114" i="2"/>
  <c r="BH114" i="2"/>
  <c r="BG114" i="2"/>
  <c r="BF114" i="2"/>
  <c r="T114" i="2"/>
  <c r="R114" i="2"/>
  <c r="P114" i="2"/>
  <c r="BI107" i="2"/>
  <c r="BH107" i="2"/>
  <c r="BG107" i="2"/>
  <c r="BF107" i="2"/>
  <c r="T107" i="2"/>
  <c r="T106" i="2"/>
  <c r="R107" i="2"/>
  <c r="R106" i="2"/>
  <c r="P107" i="2"/>
  <c r="P106" i="2"/>
  <c r="BI102" i="2"/>
  <c r="BH102" i="2"/>
  <c r="BG102" i="2"/>
  <c r="BF102" i="2"/>
  <c r="T102" i="2"/>
  <c r="R102" i="2"/>
  <c r="P102" i="2"/>
  <c r="BI99" i="2"/>
  <c r="BH99" i="2"/>
  <c r="BG99" i="2"/>
  <c r="BF99" i="2"/>
  <c r="T99" i="2"/>
  <c r="R99" i="2"/>
  <c r="P99" i="2"/>
  <c r="BI96" i="2"/>
  <c r="BH96" i="2"/>
  <c r="BG96" i="2"/>
  <c r="BF96" i="2"/>
  <c r="T96" i="2"/>
  <c r="R96" i="2"/>
  <c r="P96" i="2"/>
  <c r="J89" i="2"/>
  <c r="F89" i="2"/>
  <c r="F87" i="2"/>
  <c r="J58" i="2"/>
  <c r="F58" i="2"/>
  <c r="F56" i="2"/>
  <c r="J26" i="2"/>
  <c r="E26" i="2"/>
  <c r="J90" i="2" s="1"/>
  <c r="J25" i="2"/>
  <c r="J20" i="2"/>
  <c r="E20" i="2"/>
  <c r="F90" i="2" s="1"/>
  <c r="J19" i="2"/>
  <c r="J14" i="2"/>
  <c r="J87" i="2" s="1"/>
  <c r="E7" i="2"/>
  <c r="E81" i="2" s="1"/>
  <c r="L50" i="1"/>
  <c r="AM50" i="1"/>
  <c r="AM49" i="1"/>
  <c r="L49" i="1"/>
  <c r="AM47" i="1"/>
  <c r="L47" i="1"/>
  <c r="L45" i="1"/>
  <c r="L44" i="1"/>
  <c r="BK209" i="2"/>
  <c r="J216" i="2"/>
  <c r="J191" i="2"/>
  <c r="BK163" i="2"/>
  <c r="BK114" i="2"/>
  <c r="J221" i="2"/>
  <c r="BK191" i="2"/>
  <c r="J158" i="2"/>
  <c r="BK118" i="2"/>
  <c r="J96" i="2"/>
  <c r="BK221" i="2"/>
  <c r="BK216" i="2"/>
  <c r="J163" i="2"/>
  <c r="J114" i="2"/>
  <c r="AS65" i="1"/>
  <c r="BK104" i="3"/>
  <c r="J177" i="3"/>
  <c r="BK160" i="3"/>
  <c r="BK111" i="3"/>
  <c r="BK177" i="3"/>
  <c r="J108" i="3"/>
  <c r="BK173" i="3"/>
  <c r="BK148" i="3"/>
  <c r="J95" i="3"/>
  <c r="BK164" i="4"/>
  <c r="J104" i="4"/>
  <c r="J196" i="4"/>
  <c r="J176" i="4"/>
  <c r="J133" i="4"/>
  <c r="J99" i="4"/>
  <c r="J187" i="4"/>
  <c r="J160" i="4"/>
  <c r="BK133" i="4"/>
  <c r="BK117" i="4"/>
  <c r="BK203" i="4"/>
  <c r="BK194" i="4"/>
  <c r="BK187" i="4"/>
  <c r="J375" i="6"/>
  <c r="BK356" i="6"/>
  <c r="BK332" i="6"/>
  <c r="BK319" i="6"/>
  <c r="J297" i="6"/>
  <c r="J252" i="6"/>
  <c r="J229" i="6"/>
  <c r="BK190" i="6"/>
  <c r="J167" i="6"/>
  <c r="BK147" i="6"/>
  <c r="J117" i="6"/>
  <c r="J414" i="6"/>
  <c r="BK361" i="6"/>
  <c r="BK347" i="6"/>
  <c r="J313" i="6"/>
  <c r="J277" i="6"/>
  <c r="BK252" i="6"/>
  <c r="J240" i="6"/>
  <c r="J190" i="6"/>
  <c r="J155" i="6"/>
  <c r="BK125" i="6"/>
  <c r="BK414" i="6"/>
  <c r="BK389" i="6"/>
  <c r="J361" i="6"/>
  <c r="BK342" i="6"/>
  <c r="J328" i="6"/>
  <c r="J287" i="6"/>
  <c r="J242" i="6"/>
  <c r="BK216" i="6"/>
  <c r="J185" i="6"/>
  <c r="J142" i="6"/>
  <c r="J125" i="6"/>
  <c r="BK387" i="6"/>
  <c r="BK363" i="6"/>
  <c r="BK317" i="6"/>
  <c r="BK277" i="6"/>
  <c r="BK231" i="6"/>
  <c r="J216" i="6"/>
  <c r="J204" i="6"/>
  <c r="BK167" i="6"/>
  <c r="BK142" i="6"/>
  <c r="BK112" i="6"/>
  <c r="BK143" i="7"/>
  <c r="BK135" i="7"/>
  <c r="BK128" i="7"/>
  <c r="BK114" i="7"/>
  <c r="J105" i="7"/>
  <c r="J139" i="7"/>
  <c r="J128" i="7"/>
  <c r="J118" i="7"/>
  <c r="J109" i="7"/>
  <c r="J143" i="7"/>
  <c r="J122" i="7"/>
  <c r="BK109" i="7"/>
  <c r="J99" i="7"/>
  <c r="BK110" i="8"/>
  <c r="J95" i="8"/>
  <c r="J147" i="8"/>
  <c r="BK133" i="8"/>
  <c r="J122" i="8"/>
  <c r="BK114" i="8"/>
  <c r="BK95" i="8"/>
  <c r="BK147" i="8"/>
  <c r="J139" i="8"/>
  <c r="BK124" i="8"/>
  <c r="BK115" i="8"/>
  <c r="J110" i="8"/>
  <c r="BK151" i="8"/>
  <c r="BK136" i="8"/>
  <c r="J120" i="8"/>
  <c r="BK112" i="8"/>
  <c r="BK161" i="9"/>
  <c r="J146" i="9"/>
  <c r="BK138" i="9"/>
  <c r="BK116" i="9"/>
  <c r="BK106" i="9"/>
  <c r="BK155" i="9"/>
  <c r="J140" i="9"/>
  <c r="J132" i="9"/>
  <c r="J112" i="9"/>
  <c r="BK163" i="9"/>
  <c r="BK152" i="9"/>
  <c r="J129" i="9"/>
  <c r="J121" i="9"/>
  <c r="J110" i="9"/>
  <c r="BK98" i="9"/>
  <c r="BK153" i="9"/>
  <c r="J147" i="9"/>
  <c r="J138" i="9"/>
  <c r="BK132" i="9"/>
  <c r="J118" i="9"/>
  <c r="J108" i="9"/>
  <c r="J94" i="9"/>
  <c r="BK561" i="10"/>
  <c r="J531" i="10"/>
  <c r="J506" i="10"/>
  <c r="J488" i="10"/>
  <c r="J467" i="10"/>
  <c r="BK422" i="10"/>
  <c r="BK394" i="10"/>
  <c r="J381" i="10"/>
  <c r="J289" i="10"/>
  <c r="BK244" i="10"/>
  <c r="J218" i="10"/>
  <c r="BK201" i="10"/>
  <c r="BK175" i="10"/>
  <c r="J139" i="10"/>
  <c r="J124" i="10"/>
  <c r="J546" i="10"/>
  <c r="J504" i="10"/>
  <c r="BK488" i="10"/>
  <c r="J476" i="10"/>
  <c r="J464" i="10"/>
  <c r="J408" i="10"/>
  <c r="BK381" i="10"/>
  <c r="J357" i="10"/>
  <c r="J336" i="10"/>
  <c r="BK300" i="10"/>
  <c r="BK261" i="10"/>
  <c r="J224" i="10"/>
  <c r="BK180" i="10"/>
  <c r="J127" i="10"/>
  <c r="J577" i="10"/>
  <c r="BK534" i="10"/>
  <c r="J512" i="10"/>
  <c r="BK499" i="10"/>
  <c r="BK464" i="10"/>
  <c r="BK446" i="10"/>
  <c r="BK418" i="10"/>
  <c r="J399" i="10"/>
  <c r="J374" i="10"/>
  <c r="BK342" i="10"/>
  <c r="J329" i="10"/>
  <c r="BK292" i="10"/>
  <c r="J266" i="10"/>
  <c r="BK234" i="10"/>
  <c r="J206" i="10"/>
  <c r="J154" i="10"/>
  <c r="BK139" i="10"/>
  <c r="J106" i="10"/>
  <c r="J564" i="10"/>
  <c r="J534" i="10"/>
  <c r="BK506" i="10"/>
  <c r="J450" i="10"/>
  <c r="BK428" i="10"/>
  <c r="BK405" i="10"/>
  <c r="BK369" i="10"/>
  <c r="J347" i="10"/>
  <c r="J320" i="10"/>
  <c r="BK295" i="10"/>
  <c r="J261" i="10"/>
  <c r="BK236" i="10"/>
  <c r="BK211" i="10"/>
  <c r="J186" i="10"/>
  <c r="J157" i="10"/>
  <c r="BK124" i="10"/>
  <c r="BK179" i="11"/>
  <c r="J169" i="11"/>
  <c r="J133" i="11"/>
  <c r="BK110" i="11"/>
  <c r="J213" i="11"/>
  <c r="J183" i="11"/>
  <c r="J168" i="11"/>
  <c r="BK153" i="11"/>
  <c r="BK108" i="11"/>
  <c r="J100" i="11"/>
  <c r="J195" i="11"/>
  <c r="BK180" i="11"/>
  <c r="J175" i="11"/>
  <c r="BK133" i="11"/>
  <c r="J102" i="11"/>
  <c r="BK192" i="11"/>
  <c r="BK182" i="11"/>
  <c r="BK163" i="11"/>
  <c r="BK143" i="11"/>
  <c r="J106" i="11"/>
  <c r="BK285" i="12"/>
  <c r="BK273" i="12"/>
  <c r="BK264" i="12"/>
  <c r="BK244" i="12"/>
  <c r="BK237" i="12"/>
  <c r="J218" i="12"/>
  <c r="BK202" i="12"/>
  <c r="J201" i="12"/>
  <c r="BK197" i="12"/>
  <c r="BK184" i="12"/>
  <c r="BK183" i="12"/>
  <c r="J182" i="12"/>
  <c r="BK174" i="12"/>
  <c r="BK162" i="12"/>
  <c r="BK150" i="12"/>
  <c r="J129" i="12"/>
  <c r="BK293" i="12"/>
  <c r="J280" i="12"/>
  <c r="BK270" i="12"/>
  <c r="J264" i="12"/>
  <c r="BK257" i="12"/>
  <c r="J252" i="12"/>
  <c r="BK234" i="12"/>
  <c r="BK222" i="12"/>
  <c r="BK205" i="12"/>
  <c r="BK187" i="12"/>
  <c r="J161" i="12"/>
  <c r="J143" i="12"/>
  <c r="BK118" i="12"/>
  <c r="BK109" i="12"/>
  <c r="J300" i="12"/>
  <c r="BK252" i="12"/>
  <c r="J246" i="12"/>
  <c r="J234" i="12"/>
  <c r="BK230" i="12"/>
  <c r="J184" i="12"/>
  <c r="BK156" i="12"/>
  <c r="BK126" i="12"/>
  <c r="J287" i="12"/>
  <c r="J271" i="12"/>
  <c r="J266" i="12"/>
  <c r="J257" i="12"/>
  <c r="J250" i="12"/>
  <c r="J233" i="12"/>
  <c r="BK227" i="12"/>
  <c r="J224" i="12"/>
  <c r="J202" i="12"/>
  <c r="J197" i="12"/>
  <c r="BK188" i="12"/>
  <c r="BK160" i="12"/>
  <c r="J136" i="12"/>
  <c r="BK267" i="13"/>
  <c r="BK254" i="13"/>
  <c r="J240" i="13"/>
  <c r="J228" i="13"/>
  <c r="J218" i="13"/>
  <c r="J206" i="13"/>
  <c r="J195" i="13"/>
  <c r="BK179" i="13"/>
  <c r="BK172" i="13"/>
  <c r="J165" i="13"/>
  <c r="J153" i="13"/>
  <c r="BK139" i="13"/>
  <c r="BK127" i="13"/>
  <c r="J115" i="13"/>
  <c r="BK108" i="13"/>
  <c r="BK100" i="13"/>
  <c r="J256" i="13"/>
  <c r="BK228" i="13"/>
  <c r="BK215" i="13"/>
  <c r="BK203" i="13"/>
  <c r="J194" i="13"/>
  <c r="BK185" i="13"/>
  <c r="J171" i="13"/>
  <c r="J162" i="13"/>
  <c r="J148" i="13"/>
  <c r="J139" i="13"/>
  <c r="BK117" i="13"/>
  <c r="J96" i="13"/>
  <c r="J260" i="13"/>
  <c r="BK250" i="13"/>
  <c r="J241" i="13"/>
  <c r="J231" i="13"/>
  <c r="J211" i="13"/>
  <c r="J202" i="13"/>
  <c r="BK186" i="13"/>
  <c r="J176" i="13"/>
  <c r="J159" i="13"/>
  <c r="BK153" i="13"/>
  <c r="J129" i="13"/>
  <c r="J114" i="13"/>
  <c r="J94" i="13"/>
  <c r="J243" i="13"/>
  <c r="J236" i="13"/>
  <c r="BK231" i="13"/>
  <c r="BK225" i="13"/>
  <c r="BK220" i="13"/>
  <c r="J210" i="13"/>
  <c r="BK202" i="13"/>
  <c r="J185" i="13"/>
  <c r="BK177" i="13"/>
  <c r="J167" i="13"/>
  <c r="BK148" i="13"/>
  <c r="BK129" i="13"/>
  <c r="J110" i="13"/>
  <c r="BK360" i="14"/>
  <c r="J341" i="14"/>
  <c r="BK313" i="14"/>
  <c r="BK294" i="14"/>
  <c r="J260" i="14"/>
  <c r="J237" i="14"/>
  <c r="BK211" i="14"/>
  <c r="J185" i="14"/>
  <c r="BK134" i="14"/>
  <c r="BK112" i="14"/>
  <c r="BK374" i="14"/>
  <c r="BK358" i="14"/>
  <c r="J348" i="14"/>
  <c r="BK302" i="14"/>
  <c r="BK271" i="14"/>
  <c r="J254" i="14"/>
  <c r="J216" i="14"/>
  <c r="J196" i="14"/>
  <c r="J156" i="14"/>
  <c r="J134" i="14"/>
  <c r="BK101" i="14"/>
  <c r="J360" i="14"/>
  <c r="J351" i="14"/>
  <c r="J331" i="14"/>
  <c r="J304" i="14"/>
  <c r="BK278" i="14"/>
  <c r="BK250" i="14"/>
  <c r="BK237" i="14"/>
  <c r="J204" i="14"/>
  <c r="J179" i="14"/>
  <c r="J166" i="14"/>
  <c r="BK138" i="14"/>
  <c r="J107" i="14"/>
  <c r="BK348" i="14"/>
  <c r="J309" i="14"/>
  <c r="J286" i="14"/>
  <c r="BK254" i="14"/>
  <c r="J206" i="14"/>
  <c r="BK168" i="14"/>
  <c r="J158" i="14"/>
  <c r="J145" i="14"/>
  <c r="BK131" i="14"/>
  <c r="J112" i="14"/>
  <c r="J343" i="15"/>
  <c r="J328" i="15"/>
  <c r="J313" i="15"/>
  <c r="BK287" i="15"/>
  <c r="BK271" i="15"/>
  <c r="BK251" i="15"/>
  <c r="BK229" i="15"/>
  <c r="BK212" i="15"/>
  <c r="BK170" i="15"/>
  <c r="BK137" i="15"/>
  <c r="BK109" i="15"/>
  <c r="J358" i="15"/>
  <c r="J346" i="15"/>
  <c r="BK313" i="15"/>
  <c r="J294" i="15"/>
  <c r="J271" i="15"/>
  <c r="BK261" i="15"/>
  <c r="J250" i="15"/>
  <c r="J225" i="15"/>
  <c r="BK215" i="15"/>
  <c r="J207" i="15"/>
  <c r="BK178" i="15"/>
  <c r="BK140" i="15"/>
  <c r="BK113" i="15"/>
  <c r="J349" i="15"/>
  <c r="BK339" i="15"/>
  <c r="BK328" i="15"/>
  <c r="BK292" i="15"/>
  <c r="J274" i="15"/>
  <c r="J263" i="15"/>
  <c r="BK243" i="15"/>
  <c r="BK187" i="15"/>
  <c r="BK176" i="15"/>
  <c r="J146" i="15"/>
  <c r="BK126" i="15"/>
  <c r="BK341" i="15"/>
  <c r="BK330" i="15"/>
  <c r="J317" i="15"/>
  <c r="BK297" i="15"/>
  <c r="J276" i="15"/>
  <c r="J251" i="15"/>
  <c r="J240" i="15"/>
  <c r="J217" i="15"/>
  <c r="BK197" i="15"/>
  <c r="J182" i="15"/>
  <c r="BK106" i="15"/>
  <c r="BK158" i="16"/>
  <c r="J147" i="16"/>
  <c r="J138" i="16"/>
  <c r="BK114" i="16"/>
  <c r="BK103" i="16"/>
  <c r="J158" i="16"/>
  <c r="J149" i="16"/>
  <c r="BK137" i="16"/>
  <c r="BK132" i="16"/>
  <c r="J125" i="16"/>
  <c r="J115" i="16"/>
  <c r="BK97" i="16"/>
  <c r="J164" i="16"/>
  <c r="J141" i="16"/>
  <c r="J131" i="16"/>
  <c r="J122" i="16"/>
  <c r="BK112" i="16"/>
  <c r="BK99" i="16"/>
  <c r="BK162" i="16"/>
  <c r="BK146" i="16"/>
  <c r="J135" i="16"/>
  <c r="BK123" i="16"/>
  <c r="J112" i="16"/>
  <c r="BK96" i="16"/>
  <c r="BK87" i="17"/>
  <c r="J241" i="18"/>
  <c r="BK223" i="18"/>
  <c r="BK206" i="18"/>
  <c r="J169" i="18"/>
  <c r="J144" i="18"/>
  <c r="BK110" i="18"/>
  <c r="J233" i="18"/>
  <c r="J204" i="18"/>
  <c r="BK151" i="18"/>
  <c r="J128" i="18"/>
  <c r="BK241" i="18"/>
  <c r="BK197" i="18"/>
  <c r="BK164" i="18"/>
  <c r="J146" i="18"/>
  <c r="J110" i="18"/>
  <c r="J223" i="18"/>
  <c r="BK204" i="18"/>
  <c r="J190" i="18"/>
  <c r="BK163" i="18"/>
  <c r="BK144" i="18"/>
  <c r="J118" i="18"/>
  <c r="BK155" i="19"/>
  <c r="BK135" i="19"/>
  <c r="J119" i="19"/>
  <c r="BK146" i="19"/>
  <c r="J125" i="19"/>
  <c r="BK105" i="19"/>
  <c r="BK94" i="19"/>
  <c r="BK147" i="19"/>
  <c r="BK132" i="19"/>
  <c r="J114" i="19"/>
  <c r="BK96" i="19"/>
  <c r="J147" i="19"/>
  <c r="J135" i="19"/>
  <c r="BK142" i="20"/>
  <c r="BK125" i="20"/>
  <c r="BK119" i="20"/>
  <c r="J112" i="20"/>
  <c r="BK94" i="20"/>
  <c r="BK146" i="20"/>
  <c r="J135" i="20"/>
  <c r="J117" i="20"/>
  <c r="BK96" i="20"/>
  <c r="BK137" i="20"/>
  <c r="J125" i="20"/>
  <c r="BK122" i="20"/>
  <c r="BK104" i="20"/>
  <c r="J146" i="20"/>
  <c r="BK132" i="20"/>
  <c r="BK110" i="20"/>
  <c r="J177" i="21"/>
  <c r="J172" i="21"/>
  <c r="BK155" i="21"/>
  <c r="J127" i="21"/>
  <c r="J202" i="21"/>
  <c r="J183" i="21"/>
  <c r="BK132" i="21"/>
  <c r="BK193" i="21"/>
  <c r="BK172" i="21"/>
  <c r="J162" i="21"/>
  <c r="J146" i="21"/>
  <c r="J121" i="21"/>
  <c r="BK100" i="21"/>
  <c r="BK208" i="21"/>
  <c r="BK185" i="21"/>
  <c r="J165" i="21"/>
  <c r="J149" i="21"/>
  <c r="J118" i="21"/>
  <c r="BK104" i="21"/>
  <c r="BK117" i="22"/>
  <c r="BK109" i="22"/>
  <c r="J122" i="22"/>
  <c r="J105" i="22"/>
  <c r="BK105" i="22"/>
  <c r="J93" i="22"/>
  <c r="BK97" i="22"/>
  <c r="BK145" i="23"/>
  <c r="J123" i="23"/>
  <c r="BK97" i="23"/>
  <c r="BK157" i="23"/>
  <c r="J139" i="23"/>
  <c r="BK119" i="23"/>
  <c r="BK103" i="23"/>
  <c r="BK90" i="23"/>
  <c r="J152" i="23"/>
  <c r="BK139" i="23"/>
  <c r="BK110" i="23"/>
  <c r="J95" i="23"/>
  <c r="J206" i="2"/>
  <c r="J127" i="2"/>
  <c r="J209" i="2"/>
  <c r="J167" i="2"/>
  <c r="J121" i="2"/>
  <c r="J107" i="2"/>
  <c r="BK206" i="2"/>
  <c r="J182" i="2"/>
  <c r="BK133" i="2"/>
  <c r="BK102" i="2"/>
  <c r="AS55" i="1"/>
  <c r="BK158" i="2"/>
  <c r="AS75" i="1"/>
  <c r="J143" i="3"/>
  <c r="BK95" i="3"/>
  <c r="J173" i="3"/>
  <c r="J119" i="3"/>
  <c r="J190" i="3"/>
  <c r="BK113" i="3"/>
  <c r="BK164" i="3"/>
  <c r="J113" i="3"/>
  <c r="J167" i="4"/>
  <c r="BK120" i="4"/>
  <c r="J201" i="4"/>
  <c r="J189" i="4"/>
  <c r="BK171" i="4"/>
  <c r="BK123" i="4"/>
  <c r="J194" i="4"/>
  <c r="J171" i="4"/>
  <c r="BK143" i="4"/>
  <c r="J120" i="4"/>
  <c r="BK205" i="4"/>
  <c r="BK180" i="4"/>
  <c r="J164" i="4"/>
  <c r="J152" i="4"/>
  <c r="BK115" i="4"/>
  <c r="BK99" i="4"/>
  <c r="BK116" i="5"/>
  <c r="BK109" i="5"/>
  <c r="J104" i="5"/>
  <c r="J102" i="5"/>
  <c r="J98" i="5"/>
  <c r="J96" i="5"/>
  <c r="BK102" i="5"/>
  <c r="BK91" i="5"/>
  <c r="BK113" i="5"/>
  <c r="J113" i="5"/>
  <c r="J109" i="5"/>
  <c r="BK104" i="5"/>
  <c r="BK98" i="5"/>
  <c r="BK96" i="5"/>
  <c r="J116" i="5"/>
  <c r="J91" i="5"/>
  <c r="BK410" i="6"/>
  <c r="J387" i="6"/>
  <c r="J366" i="6"/>
  <c r="J336" i="6"/>
  <c r="BK313" i="6"/>
  <c r="BK287" i="6"/>
  <c r="BK240" i="6"/>
  <c r="BK218" i="6"/>
  <c r="BK196" i="6"/>
  <c r="BK187" i="6"/>
  <c r="BK155" i="6"/>
  <c r="J147" i="6"/>
  <c r="J112" i="6"/>
  <c r="BK402" i="6"/>
  <c r="BK379" i="6"/>
  <c r="J353" i="6"/>
  <c r="J322" i="6"/>
  <c r="J310" i="6"/>
  <c r="BK269" i="6"/>
  <c r="J245" i="6"/>
  <c r="J207" i="6"/>
  <c r="BK160" i="6"/>
  <c r="BK130" i="6"/>
  <c r="BK110" i="6"/>
  <c r="BK399" i="6"/>
  <c r="BK375" i="6"/>
  <c r="J363" i="6"/>
  <c r="BK351" i="6"/>
  <c r="BK336" i="6"/>
  <c r="BK302" i="6"/>
  <c r="BK249" i="6"/>
  <c r="J196" i="6"/>
  <c r="J151" i="6"/>
  <c r="BK134" i="6"/>
  <c r="J104" i="6"/>
  <c r="J377" i="6"/>
  <c r="J332" i="6"/>
  <c r="BK292" i="6"/>
  <c r="J249" i="6"/>
  <c r="J218" i="6"/>
  <c r="BK192" i="6"/>
  <c r="BK169" i="6"/>
  <c r="J134" i="6"/>
  <c r="BK104" i="6"/>
  <c r="BK139" i="7"/>
  <c r="BK124" i="7"/>
  <c r="J113" i="7"/>
  <c r="J101" i="7"/>
  <c r="J137" i="7"/>
  <c r="J131" i="7"/>
  <c r="J120" i="7"/>
  <c r="J111" i="7"/>
  <c r="BK141" i="7"/>
  <c r="BK120" i="7"/>
  <c r="BK112" i="7"/>
  <c r="BK101" i="7"/>
  <c r="BK94" i="7"/>
  <c r="BK102" i="8"/>
  <c r="BK118" i="8"/>
  <c r="J108" i="8"/>
  <c r="J102" i="8"/>
  <c r="J153" i="8"/>
  <c r="J145" i="8"/>
  <c r="J133" i="8"/>
  <c r="J118" i="8"/>
  <c r="BK113" i="8"/>
  <c r="BK156" i="8"/>
  <c r="BK141" i="8"/>
  <c r="BK128" i="8"/>
  <c r="J116" i="8"/>
  <c r="J163" i="9"/>
  <c r="BK148" i="9"/>
  <c r="BK140" i="9"/>
  <c r="BK125" i="9"/>
  <c r="J114" i="9"/>
  <c r="J161" i="9"/>
  <c r="J153" i="9"/>
  <c r="J135" i="9"/>
  <c r="BK129" i="9"/>
  <c r="BK104" i="9"/>
  <c r="J155" i="9"/>
  <c r="J143" i="9"/>
  <c r="J123" i="9"/>
  <c r="J106" i="9"/>
  <c r="BK94" i="9"/>
  <c r="BK149" i="9"/>
  <c r="BK144" i="9"/>
  <c r="J141" i="9"/>
  <c r="BK134" i="9"/>
  <c r="J116" i="9"/>
  <c r="J92" i="9"/>
  <c r="BK564" i="10"/>
  <c r="BK546" i="10"/>
  <c r="BK495" i="10"/>
  <c r="BK472" i="10"/>
  <c r="BK450" i="10"/>
  <c r="BK412" i="10"/>
  <c r="J390" i="10"/>
  <c r="BK329" i="10"/>
  <c r="BK305" i="10"/>
  <c r="J250" i="10"/>
  <c r="BK224" i="10"/>
  <c r="J211" i="10"/>
  <c r="BK186" i="10"/>
  <c r="BK157" i="10"/>
  <c r="BK106" i="10"/>
  <c r="BK519" i="10"/>
  <c r="J495" i="10"/>
  <c r="J480" i="10"/>
  <c r="BK467" i="10"/>
  <c r="BK439" i="10"/>
  <c r="J397" i="10"/>
  <c r="BK376" i="10"/>
  <c r="J342" i="10"/>
  <c r="J313" i="10"/>
  <c r="BK266" i="10"/>
  <c r="J241" i="10"/>
  <c r="J199" i="10"/>
  <c r="BK154" i="10"/>
  <c r="BK130" i="10"/>
  <c r="BK573" i="10"/>
  <c r="J542" i="10"/>
  <c r="BK531" i="10"/>
  <c r="BK510" i="10"/>
  <c r="BK484" i="10"/>
  <c r="J459" i="10"/>
  <c r="J441" i="10"/>
  <c r="BK415" i="10"/>
  <c r="BK392" i="10"/>
  <c r="J376" i="10"/>
  <c r="J352" i="10"/>
  <c r="BK331" i="10"/>
  <c r="J295" i="10"/>
  <c r="BK277" i="10"/>
  <c r="J236" i="10"/>
  <c r="J216" i="10"/>
  <c r="BK195" i="10"/>
  <c r="J151" i="10"/>
  <c r="BK122" i="10"/>
  <c r="J115" i="10"/>
  <c r="J552" i="10"/>
  <c r="J515" i="10"/>
  <c r="BK476" i="10"/>
  <c r="J446" i="10"/>
  <c r="J418" i="10"/>
  <c r="BK374" i="10"/>
  <c r="BK352" i="10"/>
  <c r="BK333" i="10"/>
  <c r="J305" i="10"/>
  <c r="J292" i="10"/>
  <c r="J277" i="10"/>
  <c r="J247" i="10"/>
  <c r="J195" i="10"/>
  <c r="J180" i="10"/>
  <c r="BK151" i="10"/>
  <c r="J130" i="10"/>
  <c r="J117" i="10"/>
  <c r="BK209" i="11"/>
  <c r="J188" i="11"/>
  <c r="BK176" i="11"/>
  <c r="J163" i="11"/>
  <c r="J126" i="11"/>
  <c r="J117" i="11"/>
  <c r="J209" i="11"/>
  <c r="BK195" i="11"/>
  <c r="J180" i="11"/>
  <c r="BK172" i="11"/>
  <c r="BK158" i="11"/>
  <c r="BK126" i="11"/>
  <c r="BK102" i="11"/>
  <c r="BK217" i="11"/>
  <c r="J179" i="11"/>
  <c r="BK169" i="11"/>
  <c r="BK140" i="11"/>
  <c r="J110" i="11"/>
  <c r="J97" i="11"/>
  <c r="J185" i="11"/>
  <c r="J166" i="11"/>
  <c r="BK151" i="11"/>
  <c r="J123" i="11"/>
  <c r="BK97" i="11"/>
  <c r="BK277" i="12"/>
  <c r="J270" i="12"/>
  <c r="BK246" i="12"/>
  <c r="BK241" i="12"/>
  <c r="J236" i="12"/>
  <c r="BK231" i="12"/>
  <c r="J222" i="12"/>
  <c r="BK180" i="12"/>
  <c r="J165" i="12"/>
  <c r="J147" i="12"/>
  <c r="J115" i="12"/>
  <c r="BK290" i="12"/>
  <c r="J273" i="12"/>
  <c r="BK266" i="12"/>
  <c r="J261" i="12"/>
  <c r="J241" i="12"/>
  <c r="J229" i="12"/>
  <c r="BK225" i="12"/>
  <c r="J210" i="12"/>
  <c r="BK191" i="12"/>
  <c r="J174" i="12"/>
  <c r="BK153" i="12"/>
  <c r="BK139" i="12"/>
  <c r="J123" i="12"/>
  <c r="J112" i="12"/>
  <c r="J101" i="12"/>
  <c r="BK296" i="12"/>
  <c r="BK255" i="12"/>
  <c r="J237" i="12"/>
  <c r="BK233" i="12"/>
  <c r="BK198" i="12"/>
  <c r="BK182" i="12"/>
  <c r="J160" i="12"/>
  <c r="BK147" i="12"/>
  <c r="J121" i="12"/>
  <c r="BK280" i="12"/>
  <c r="J258" i="12"/>
  <c r="J251" i="12"/>
  <c r="J231" i="12"/>
  <c r="J226" i="12"/>
  <c r="BK216" i="12"/>
  <c r="J209" i="12"/>
  <c r="BK201" i="12"/>
  <c r="J192" i="12"/>
  <c r="J170" i="12"/>
  <c r="J152" i="12"/>
  <c r="J139" i="12"/>
  <c r="BK112" i="12"/>
  <c r="BK264" i="13"/>
  <c r="J252" i="13"/>
  <c r="BK235" i="13"/>
  <c r="J225" i="13"/>
  <c r="J214" i="13"/>
  <c r="BK201" i="13"/>
  <c r="J197" i="13"/>
  <c r="BK182" i="13"/>
  <c r="BK175" i="13"/>
  <c r="BK167" i="13"/>
  <c r="BK158" i="13"/>
  <c r="BK141" i="13"/>
  <c r="J131" i="13"/>
  <c r="J121" i="13"/>
  <c r="BK106" i="13"/>
  <c r="J264" i="13"/>
  <c r="BK247" i="13"/>
  <c r="BK223" i="13"/>
  <c r="BK214" i="13"/>
  <c r="J200" i="13"/>
  <c r="J192" i="13"/>
  <c r="BK174" i="13"/>
  <c r="J170" i="13"/>
  <c r="J151" i="13"/>
  <c r="BK143" i="13"/>
  <c r="J135" i="13"/>
  <c r="BK112" i="13"/>
  <c r="J262" i="13"/>
  <c r="J254" i="13"/>
  <c r="BK240" i="13"/>
  <c r="J220" i="13"/>
  <c r="BK208" i="13"/>
  <c r="BK188" i="13"/>
  <c r="BK170" i="13"/>
  <c r="J158" i="13"/>
  <c r="BK151" i="13"/>
  <c r="BK115" i="13"/>
  <c r="J104" i="13"/>
  <c r="J250" i="13"/>
  <c r="BK238" i="13"/>
  <c r="J232" i="13"/>
  <c r="BK222" i="13"/>
  <c r="J217" i="13"/>
  <c r="BK205" i="13"/>
  <c r="BK194" i="13"/>
  <c r="J182" i="13"/>
  <c r="BK176" i="13"/>
  <c r="BK162" i="13"/>
  <c r="J137" i="13"/>
  <c r="BK125" i="13"/>
  <c r="J100" i="13"/>
  <c r="J353" i="14"/>
  <c r="BK333" i="14"/>
  <c r="BK307" i="14"/>
  <c r="BK289" i="14"/>
  <c r="BK251" i="14"/>
  <c r="BK239" i="14"/>
  <c r="BK216" i="14"/>
  <c r="J191" i="14"/>
  <c r="BK163" i="14"/>
  <c r="BK107" i="14"/>
  <c r="BK371" i="14"/>
  <c r="J350" i="14"/>
  <c r="BK326" i="14"/>
  <c r="J292" i="14"/>
  <c r="J267" i="14"/>
  <c r="J251" i="14"/>
  <c r="J211" i="14"/>
  <c r="BK199" i="14"/>
  <c r="BK160" i="14"/>
  <c r="J140" i="14"/>
  <c r="J115" i="14"/>
  <c r="BK363" i="14"/>
  <c r="J358" i="14"/>
  <c r="J340" i="14"/>
  <c r="J321" i="14"/>
  <c r="BK292" i="14"/>
  <c r="J274" i="14"/>
  <c r="BK247" i="14"/>
  <c r="BK232" i="14"/>
  <c r="BK224" i="14"/>
  <c r="J199" i="14"/>
  <c r="J168" i="14"/>
  <c r="J151" i="14"/>
  <c r="J101" i="14"/>
  <c r="BK340" i="14"/>
  <c r="BK317" i="14"/>
  <c r="J289" i="14"/>
  <c r="BK260" i="14"/>
  <c r="J239" i="14"/>
  <c r="J183" i="14"/>
  <c r="J163" i="14"/>
  <c r="J154" i="14"/>
  <c r="BK140" i="14"/>
  <c r="BK124" i="14"/>
  <c r="BK349" i="15"/>
  <c r="BK334" i="15"/>
  <c r="BK317" i="15"/>
  <c r="J292" i="15"/>
  <c r="BK273" i="15"/>
  <c r="J252" i="15"/>
  <c r="BK233" i="15"/>
  <c r="BK190" i="15"/>
  <c r="J149" i="15"/>
  <c r="J126" i="15"/>
  <c r="BK104" i="15"/>
  <c r="BK355" i="15"/>
  <c r="J336" i="15"/>
  <c r="J310" i="15"/>
  <c r="BK280" i="15"/>
  <c r="BK270" i="15"/>
  <c r="J255" i="15"/>
  <c r="BK240" i="15"/>
  <c r="BK223" i="15"/>
  <c r="J212" i="15"/>
  <c r="J197" i="15"/>
  <c r="J180" i="15"/>
  <c r="J160" i="15"/>
  <c r="J118" i="15"/>
  <c r="J104" i="15"/>
  <c r="BK343" i="15"/>
  <c r="BK337" i="15"/>
  <c r="BK307" i="15"/>
  <c r="J287" i="15"/>
  <c r="J270" i="15"/>
  <c r="J257" i="15"/>
  <c r="BK245" i="15"/>
  <c r="J215" i="15"/>
  <c r="J194" i="15"/>
  <c r="BK180" i="15"/>
  <c r="BK154" i="15"/>
  <c r="BK118" i="15"/>
  <c r="J109" i="15"/>
  <c r="J334" i="15"/>
  <c r="BK322" i="15"/>
  <c r="J307" i="15"/>
  <c r="BK284" i="15"/>
  <c r="BK263" i="15"/>
  <c r="BK250" i="15"/>
  <c r="BK225" i="15"/>
  <c r="J205" i="15"/>
  <c r="J185" i="15"/>
  <c r="J154" i="15"/>
  <c r="BK167" i="16"/>
  <c r="BK154" i="16"/>
  <c r="BK144" i="16"/>
  <c r="J123" i="16"/>
  <c r="J101" i="16"/>
  <c r="J156" i="16"/>
  <c r="BK140" i="16"/>
  <c r="BK120" i="16"/>
  <c r="BK107" i="16"/>
  <c r="BK94" i="16"/>
  <c r="BK147" i="16"/>
  <c r="J134" i="16"/>
  <c r="BK129" i="16"/>
  <c r="J118" i="16"/>
  <c r="BK110" i="16"/>
  <c r="J96" i="16"/>
  <c r="J160" i="16"/>
  <c r="BK143" i="16"/>
  <c r="BK131" i="16"/>
  <c r="BK122" i="16"/>
  <c r="J107" i="16"/>
  <c r="J90" i="17"/>
  <c r="J85" i="17"/>
  <c r="J88" i="17"/>
  <c r="BK243" i="18"/>
  <c r="J230" i="18"/>
  <c r="J220" i="18"/>
  <c r="BK190" i="18"/>
  <c r="BK166" i="18"/>
  <c r="J136" i="18"/>
  <c r="BK107" i="18"/>
  <c r="BK230" i="18"/>
  <c r="J202" i="18"/>
  <c r="J139" i="18"/>
  <c r="J107" i="18"/>
  <c r="BK213" i="18"/>
  <c r="BK177" i="18"/>
  <c r="J161" i="18"/>
  <c r="BK118" i="18"/>
  <c r="BK220" i="18"/>
  <c r="BK195" i="18"/>
  <c r="J174" i="18"/>
  <c r="BK161" i="18"/>
  <c r="BK136" i="18"/>
  <c r="J153" i="19"/>
  <c r="BK143" i="19"/>
  <c r="J122" i="19"/>
  <c r="BK108" i="19"/>
  <c r="J143" i="19"/>
  <c r="BK122" i="19"/>
  <c r="J111" i="19"/>
  <c r="J96" i="19"/>
  <c r="J152" i="19"/>
  <c r="BK129" i="19"/>
  <c r="BK119" i="19"/>
  <c r="BK98" i="19"/>
  <c r="J155" i="19"/>
  <c r="J146" i="19"/>
  <c r="J133" i="19"/>
  <c r="J152" i="20"/>
  <c r="BK129" i="20"/>
  <c r="J123" i="20"/>
  <c r="BK113" i="20"/>
  <c r="J106" i="20"/>
  <c r="BK152" i="20"/>
  <c r="J140" i="20"/>
  <c r="J129" i="20"/>
  <c r="J110" i="20"/>
  <c r="J100" i="20"/>
  <c r="J150" i="20"/>
  <c r="J128" i="20"/>
  <c r="J115" i="20"/>
  <c r="BK154" i="20"/>
  <c r="J139" i="20"/>
  <c r="J122" i="20"/>
  <c r="J102" i="20"/>
  <c r="J198" i="21"/>
  <c r="BK167" i="21"/>
  <c r="BK159" i="21"/>
  <c r="J135" i="21"/>
  <c r="BK115" i="21"/>
  <c r="BK198" i="21"/>
  <c r="J185" i="21"/>
  <c r="BK143" i="21"/>
  <c r="J104" i="21"/>
  <c r="BK183" i="21"/>
  <c r="BK164" i="21"/>
  <c r="BK152" i="21"/>
  <c r="J143" i="21"/>
  <c r="BK123" i="21"/>
  <c r="BK109" i="21"/>
  <c r="J102" i="21"/>
  <c r="J113" i="22"/>
  <c r="BK99" i="22"/>
  <c r="BK111" i="22"/>
  <c r="J109" i="22"/>
  <c r="J99" i="22"/>
  <c r="BK119" i="22"/>
  <c r="J107" i="22"/>
  <c r="BK149" i="23"/>
  <c r="J136" i="23"/>
  <c r="J119" i="23"/>
  <c r="J157" i="23"/>
  <c r="J103" i="23"/>
  <c r="J147" i="23"/>
  <c r="J130" i="23"/>
  <c r="BK106" i="23"/>
  <c r="BK155" i="23"/>
  <c r="J145" i="23"/>
  <c r="BK123" i="23"/>
  <c r="BK100" i="23"/>
  <c r="BK196" i="2"/>
  <c r="BK213" i="2"/>
  <c r="BK182" i="2"/>
  <c r="J133" i="2"/>
  <c r="J118" i="2"/>
  <c r="J99" i="2"/>
  <c r="J196" i="2"/>
  <c r="J174" i="2"/>
  <c r="BK121" i="2"/>
  <c r="BK107" i="2"/>
  <c r="AS60" i="1"/>
  <c r="BK167" i="2"/>
  <c r="J102" i="2"/>
  <c r="BK184" i="3"/>
  <c r="J157" i="3"/>
  <c r="BK119" i="3"/>
  <c r="BK190" i="3"/>
  <c r="J169" i="3"/>
  <c r="BK157" i="3"/>
  <c r="J104" i="3"/>
  <c r="J148" i="3"/>
  <c r="J184" i="3"/>
  <c r="BK153" i="3"/>
  <c r="J111" i="3"/>
  <c r="BK196" i="4"/>
  <c r="J143" i="4"/>
  <c r="J209" i="4"/>
  <c r="BK183" i="4"/>
  <c r="BK167" i="4"/>
  <c r="J125" i="4"/>
  <c r="BK209" i="4"/>
  <c r="J183" i="4"/>
  <c r="BK149" i="4"/>
  <c r="J123" i="4"/>
  <c r="BK104" i="4"/>
  <c r="BK201" i="4"/>
  <c r="J191" i="4"/>
  <c r="J402" i="6"/>
  <c r="BK373" i="6"/>
  <c r="J344" i="6"/>
  <c r="BK328" i="6"/>
  <c r="J305" i="6"/>
  <c r="BK282" i="6"/>
  <c r="J231" i="6"/>
  <c r="BK207" i="6"/>
  <c r="BK173" i="6"/>
  <c r="BK151" i="6"/>
  <c r="J144" i="6"/>
  <c r="BK108" i="6"/>
  <c r="J389" i="6"/>
  <c r="J356" i="6"/>
  <c r="J349" i="6"/>
  <c r="J317" i="6"/>
  <c r="BK297" i="6"/>
  <c r="BK261" i="6"/>
  <c r="BK242" i="6"/>
  <c r="J173" i="6"/>
  <c r="J140" i="6"/>
  <c r="J121" i="6"/>
  <c r="J410" i="6"/>
  <c r="BK377" i="6"/>
  <c r="J369" i="6"/>
  <c r="BK349" i="6"/>
  <c r="J319" i="6"/>
  <c r="J255" i="6"/>
  <c r="J238" i="6"/>
  <c r="BK204" i="6"/>
  <c r="J169" i="6"/>
  <c r="J130" i="6"/>
  <c r="J324" i="6"/>
  <c r="J282" i="6"/>
  <c r="BK229" i="6"/>
  <c r="J209" i="6"/>
  <c r="BK177" i="6"/>
  <c r="BK144" i="6"/>
  <c r="BK121" i="6"/>
  <c r="BK148" i="7"/>
  <c r="J141" i="7"/>
  <c r="BK133" i="7"/>
  <c r="J116" i="7"/>
  <c r="BK111" i="7"/>
  <c r="J148" i="7"/>
  <c r="J135" i="7"/>
  <c r="BK126" i="7"/>
  <c r="BK113" i="7"/>
  <c r="J103" i="7"/>
  <c r="J124" i="7"/>
  <c r="J114" i="7"/>
  <c r="BK105" i="7"/>
  <c r="J94" i="7"/>
  <c r="BK104" i="8"/>
  <c r="BK153" i="8"/>
  <c r="BK145" i="8"/>
  <c r="BK130" i="8"/>
  <c r="BK116" i="8"/>
  <c r="BK106" i="8"/>
  <c r="J156" i="8"/>
  <c r="J143" i="8"/>
  <c r="J130" i="8"/>
  <c r="BK122" i="8"/>
  <c r="J114" i="8"/>
  <c r="J100" i="8"/>
  <c r="BK143" i="8"/>
  <c r="J126" i="8"/>
  <c r="J115" i="8"/>
  <c r="BK100" i="8"/>
  <c r="J149" i="9"/>
  <c r="J144" i="9"/>
  <c r="J131" i="9"/>
  <c r="BK123" i="9"/>
  <c r="BK110" i="9"/>
  <c r="BK157" i="9"/>
  <c r="BK150" i="9"/>
  <c r="J134" i="9"/>
  <c r="J125" i="9"/>
  <c r="BK102" i="9"/>
  <c r="J157" i="9"/>
  <c r="J150" i="9"/>
  <c r="J128" i="9"/>
  <c r="BK120" i="9"/>
  <c r="BK100" i="9"/>
  <c r="BK159" i="9"/>
  <c r="J148" i="9"/>
  <c r="BK143" i="9"/>
  <c r="BK135" i="9"/>
  <c r="BK128" i="9"/>
  <c r="BK112" i="9"/>
  <c r="J98" i="9"/>
  <c r="BK552" i="10"/>
  <c r="J524" i="10"/>
  <c r="BK492" i="10"/>
  <c r="BK468" i="10"/>
  <c r="J415" i="10"/>
  <c r="J392" i="10"/>
  <c r="J331" i="10"/>
  <c r="BK311" i="10"/>
  <c r="BK252" i="10"/>
  <c r="BK226" i="10"/>
  <c r="BK199" i="10"/>
  <c r="J178" i="10"/>
  <c r="BK134" i="10"/>
  <c r="J122" i="10"/>
  <c r="BK527" i="10"/>
  <c r="J499" i="10"/>
  <c r="J484" i="10"/>
  <c r="BK444" i="10"/>
  <c r="J428" i="10"/>
  <c r="BK399" i="10"/>
  <c r="J363" i="10"/>
  <c r="J333" i="10"/>
  <c r="J298" i="10"/>
  <c r="J244" i="10"/>
  <c r="BK206" i="10"/>
  <c r="J143" i="10"/>
  <c r="BK115" i="10"/>
  <c r="J568" i="10"/>
  <c r="BK538" i="10"/>
  <c r="BK524" i="10"/>
  <c r="BK501" i="10"/>
  <c r="BK480" i="10"/>
  <c r="BK448" i="10"/>
  <c r="J433" i="10"/>
  <c r="BK408" i="10"/>
  <c r="BK378" i="10"/>
  <c r="J345" i="10"/>
  <c r="BK313" i="10"/>
  <c r="J279" i="10"/>
  <c r="J252" i="10"/>
  <c r="J226" i="10"/>
  <c r="BK193" i="10"/>
  <c r="BK148" i="10"/>
  <c r="BK119" i="10"/>
  <c r="BK577" i="10"/>
  <c r="J561" i="10"/>
  <c r="J519" i="10"/>
  <c r="J510" i="10"/>
  <c r="J468" i="10"/>
  <c r="J444" i="10"/>
  <c r="J422" i="10"/>
  <c r="J403" i="10"/>
  <c r="J378" i="10"/>
  <c r="BK357" i="10"/>
  <c r="BK326" i="10"/>
  <c r="J300" i="10"/>
  <c r="BK281" i="10"/>
  <c r="BK250" i="10"/>
  <c r="BK218" i="10"/>
  <c r="J175" i="10"/>
  <c r="J134" i="10"/>
  <c r="J113" i="10"/>
  <c r="BK205" i="11"/>
  <c r="J190" i="11"/>
  <c r="J182" i="11"/>
  <c r="BK175" i="11"/>
  <c r="J158" i="11"/>
  <c r="J120" i="11"/>
  <c r="J217" i="11"/>
  <c r="J205" i="11"/>
  <c r="J192" i="11"/>
  <c r="J177" i="11"/>
  <c r="BK166" i="11"/>
  <c r="J143" i="11"/>
  <c r="BK106" i="11"/>
  <c r="BK219" i="11"/>
  <c r="J200" i="11"/>
  <c r="BK185" i="11"/>
  <c r="BK171" i="11"/>
  <c r="J153" i="11"/>
  <c r="BK117" i="11"/>
  <c r="BK200" i="11"/>
  <c r="J187" i="11"/>
  <c r="BK168" i="11"/>
  <c r="BK156" i="11"/>
  <c r="BK131" i="11"/>
  <c r="BK104" i="11"/>
  <c r="BK283" i="12"/>
  <c r="BK274" i="12"/>
  <c r="BK267" i="12"/>
  <c r="J247" i="12"/>
  <c r="J240" i="12"/>
  <c r="BK235" i="12"/>
  <c r="J230" i="12"/>
  <c r="BK181" i="12"/>
  <c r="BK170" i="12"/>
  <c r="BK164" i="12"/>
  <c r="BK149" i="12"/>
  <c r="J105" i="12"/>
  <c r="BK287" i="12"/>
  <c r="J279" i="12"/>
  <c r="BK269" i="12"/>
  <c r="BK262" i="12"/>
  <c r="BK254" i="12"/>
  <c r="J235" i="12"/>
  <c r="BK228" i="12"/>
  <c r="J216" i="12"/>
  <c r="BK206" i="12"/>
  <c r="J188" i="12"/>
  <c r="BK165" i="12"/>
  <c r="J149" i="12"/>
  <c r="BK133" i="12"/>
  <c r="BK115" i="12"/>
  <c r="BK300" i="12"/>
  <c r="J293" i="12"/>
  <c r="BK251" i="12"/>
  <c r="J244" i="12"/>
  <c r="BK224" i="12"/>
  <c r="BK223" i="12"/>
  <c r="BK221" i="12"/>
  <c r="BK218" i="12"/>
  <c r="BK213" i="12"/>
  <c r="BK212" i="12"/>
  <c r="BK210" i="12"/>
  <c r="BK209" i="12"/>
  <c r="BK192" i="12"/>
  <c r="J187" i="12"/>
  <c r="J183" i="12"/>
  <c r="BK177" i="12"/>
  <c r="BK161" i="12"/>
  <c r="J153" i="12"/>
  <c r="BK123" i="12"/>
  <c r="J285" i="12"/>
  <c r="J269" i="12"/>
  <c r="J262" i="12"/>
  <c r="J254" i="12"/>
  <c r="BK247" i="12"/>
  <c r="BK236" i="12"/>
  <c r="J228" i="12"/>
  <c r="J225" i="12"/>
  <c r="J213" i="12"/>
  <c r="J205" i="12"/>
  <c r="J198" i="12"/>
  <c r="J191" i="12"/>
  <c r="J167" i="12"/>
  <c r="J150" i="12"/>
  <c r="J126" i="12"/>
  <c r="J109" i="12"/>
  <c r="BK262" i="13"/>
  <c r="BK245" i="13"/>
  <c r="J233" i="13"/>
  <c r="J226" i="13"/>
  <c r="J213" i="13"/>
  <c r="BK200" i="13"/>
  <c r="BK192" i="13"/>
  <c r="J189" i="13"/>
  <c r="BK171" i="13"/>
  <c r="BK155" i="13"/>
  <c r="BK145" i="13"/>
  <c r="BK133" i="13"/>
  <c r="J123" i="13"/>
  <c r="BK114" i="13"/>
  <c r="J102" i="13"/>
  <c r="BK258" i="13"/>
  <c r="BK232" i="13"/>
  <c r="J205" i="13"/>
  <c r="BK198" i="13"/>
  <c r="BK189" i="13"/>
  <c r="J179" i="13"/>
  <c r="J168" i="13"/>
  <c r="BK156" i="13"/>
  <c r="J147" i="13"/>
  <c r="J127" i="13"/>
  <c r="BK102" i="13"/>
  <c r="J258" i="13"/>
  <c r="J247" i="13"/>
  <c r="J238" i="13"/>
  <c r="BK226" i="13"/>
  <c r="J215" i="13"/>
  <c r="J201" i="13"/>
  <c r="BK183" i="13"/>
  <c r="BK165" i="13"/>
  <c r="J156" i="13"/>
  <c r="BK150" i="13"/>
  <c r="BK135" i="13"/>
  <c r="BK119" i="13"/>
  <c r="J106" i="13"/>
  <c r="BK256" i="13"/>
  <c r="BK241" i="13"/>
  <c r="J235" i="13"/>
  <c r="J229" i="13"/>
  <c r="BK221" i="13"/>
  <c r="BK211" i="13"/>
  <c r="J203" i="13"/>
  <c r="J188" i="13"/>
  <c r="J180" i="13"/>
  <c r="J174" i="13"/>
  <c r="BK161" i="13"/>
  <c r="J133" i="13"/>
  <c r="BK123" i="13"/>
  <c r="BK104" i="13"/>
  <c r="BK354" i="14"/>
  <c r="BK345" i="14"/>
  <c r="BK321" i="14"/>
  <c r="J302" i="14"/>
  <c r="J282" i="14"/>
  <c r="J250" i="14"/>
  <c r="BK233" i="14"/>
  <c r="BK206" i="14"/>
  <c r="BK183" i="14"/>
  <c r="J131" i="14"/>
  <c r="J109" i="14"/>
  <c r="J374" i="14"/>
  <c r="J354" i="14"/>
  <c r="J345" i="14"/>
  <c r="BK331" i="14"/>
  <c r="BK309" i="14"/>
  <c r="BK274" i="14"/>
  <c r="J257" i="14"/>
  <c r="BK230" i="14"/>
  <c r="BK185" i="14"/>
  <c r="BK145" i="14"/>
  <c r="BK119" i="14"/>
  <c r="J363" i="14"/>
  <c r="BK353" i="14"/>
  <c r="BK336" i="14"/>
  <c r="J317" i="14"/>
  <c r="BK282" i="14"/>
  <c r="J271" i="14"/>
  <c r="J243" i="14"/>
  <c r="J230" i="14"/>
  <c r="BK201" i="14"/>
  <c r="J175" i="14"/>
  <c r="BK148" i="14"/>
  <c r="BK109" i="14"/>
  <c r="BK350" i="14"/>
  <c r="J336" i="14"/>
  <c r="J307" i="14"/>
  <c r="BK267" i="14"/>
  <c r="J247" i="14"/>
  <c r="BK191" i="14"/>
  <c r="BK166" i="14"/>
  <c r="BK156" i="14"/>
  <c r="J148" i="14"/>
  <c r="J127" i="14"/>
  <c r="J103" i="14"/>
  <c r="J339" i="15"/>
  <c r="J326" i="15"/>
  <c r="BK304" i="15"/>
  <c r="J284" i="15"/>
  <c r="J265" i="15"/>
  <c r="J245" i="15"/>
  <c r="BK221" i="15"/>
  <c r="BK188" i="15"/>
  <c r="BK146" i="15"/>
  <c r="J111" i="15"/>
  <c r="BK358" i="15"/>
  <c r="BK352" i="15"/>
  <c r="BK319" i="15"/>
  <c r="J282" i="15"/>
  <c r="BK274" i="15"/>
  <c r="J268" i="15"/>
  <c r="BK252" i="15"/>
  <c r="BK238" i="15"/>
  <c r="J221" i="15"/>
  <c r="J209" i="15"/>
  <c r="BK205" i="15"/>
  <c r="BK182" i="15"/>
  <c r="BK168" i="15"/>
  <c r="BK115" i="15"/>
  <c r="J352" i="15"/>
  <c r="J341" i="15"/>
  <c r="J330" i="15"/>
  <c r="BK294" i="15"/>
  <c r="BK276" i="15"/>
  <c r="BK265" i="15"/>
  <c r="BK255" i="15"/>
  <c r="J235" i="15"/>
  <c r="J190" i="15"/>
  <c r="J178" i="15"/>
  <c r="BK157" i="15"/>
  <c r="BK132" i="15"/>
  <c r="J113" i="15"/>
  <c r="BK336" i="15"/>
  <c r="BK326" i="15"/>
  <c r="BK310" i="15"/>
  <c r="BK301" i="15"/>
  <c r="J280" i="15"/>
  <c r="J259" i="15"/>
  <c r="J233" i="15"/>
  <c r="BK209" i="15"/>
  <c r="BK194" i="15"/>
  <c r="J157" i="15"/>
  <c r="J102" i="15"/>
  <c r="BK156" i="16"/>
  <c r="J143" i="16"/>
  <c r="J121" i="16"/>
  <c r="J110" i="16"/>
  <c r="J99" i="16"/>
  <c r="BK150" i="16"/>
  <c r="BK135" i="16"/>
  <c r="J128" i="16"/>
  <c r="BK121" i="16"/>
  <c r="J109" i="16"/>
  <c r="J146" i="16"/>
  <c r="J132" i="16"/>
  <c r="BK126" i="16"/>
  <c r="J114" i="16"/>
  <c r="J103" i="16"/>
  <c r="J94" i="16"/>
  <c r="J154" i="16"/>
  <c r="J140" i="16"/>
  <c r="BK125" i="16"/>
  <c r="J120" i="16"/>
  <c r="J97" i="16"/>
  <c r="J87" i="17"/>
  <c r="BK90" i="17"/>
  <c r="BK85" i="17"/>
  <c r="J243" i="18"/>
  <c r="BK227" i="18"/>
  <c r="BK211" i="18"/>
  <c r="BK174" i="18"/>
  <c r="J155" i="18"/>
  <c r="J125" i="18"/>
  <c r="BK237" i="18"/>
  <c r="J218" i="18"/>
  <c r="J177" i="18"/>
  <c r="J130" i="18"/>
  <c r="BK98" i="18"/>
  <c r="J211" i="18"/>
  <c r="BK169" i="18"/>
  <c r="J151" i="18"/>
  <c r="BK125" i="18"/>
  <c r="J227" i="18"/>
  <c r="BK202" i="18"/>
  <c r="BK192" i="18"/>
  <c r="J166" i="18"/>
  <c r="BK155" i="18"/>
  <c r="BK128" i="18"/>
  <c r="BK137" i="19"/>
  <c r="J117" i="19"/>
  <c r="J150" i="19"/>
  <c r="BK140" i="19"/>
  <c r="BK114" i="19"/>
  <c r="J98" i="19"/>
  <c r="BK153" i="19"/>
  <c r="J132" i="19"/>
  <c r="BK125" i="19"/>
  <c r="BK100" i="19"/>
  <c r="BK157" i="19"/>
  <c r="BK150" i="19"/>
  <c r="J140" i="19"/>
  <c r="BK157" i="20"/>
  <c r="BK128" i="20"/>
  <c r="J120" i="20"/>
  <c r="BK117" i="20"/>
  <c r="J108" i="20"/>
  <c r="J154" i="20"/>
  <c r="BK144" i="20"/>
  <c r="J132" i="20"/>
  <c r="J113" i="20"/>
  <c r="BK102" i="20"/>
  <c r="J157" i="20"/>
  <c r="BK140" i="20"/>
  <c r="J126" i="20"/>
  <c r="J119" i="20"/>
  <c r="BK98" i="20"/>
  <c r="J148" i="20"/>
  <c r="BK135" i="20"/>
  <c r="BK112" i="20"/>
  <c r="J98" i="20"/>
  <c r="J193" i="21"/>
  <c r="J164" i="21"/>
  <c r="J152" i="21"/>
  <c r="J123" i="21"/>
  <c r="BK107" i="21"/>
  <c r="J191" i="21"/>
  <c r="BK157" i="21"/>
  <c r="BK140" i="21"/>
  <c r="BK102" i="21"/>
  <c r="BK191" i="21"/>
  <c r="J167" i="21"/>
  <c r="J159" i="21"/>
  <c r="J140" i="21"/>
  <c r="BK118" i="21"/>
  <c r="J95" i="21"/>
  <c r="J205" i="21"/>
  <c r="BK177" i="21"/>
  <c r="J157" i="21"/>
  <c r="BK146" i="21"/>
  <c r="J115" i="21"/>
  <c r="J100" i="21"/>
  <c r="J115" i="22"/>
  <c r="J101" i="22"/>
  <c r="BK115" i="22"/>
  <c r="J117" i="22"/>
  <c r="BK101" i="22"/>
  <c r="BK113" i="22"/>
  <c r="BK93" i="22"/>
  <c r="BK152" i="23"/>
  <c r="BK136" i="23"/>
  <c r="BK130" i="23"/>
  <c r="J113" i="23"/>
  <c r="J110" i="23"/>
  <c r="BK160" i="23"/>
  <c r="J142" i="23"/>
  <c r="J126" i="23"/>
  <c r="BK113" i="23"/>
  <c r="J100" i="23"/>
  <c r="BK162" i="23"/>
  <c r="BK142" i="23"/>
  <c r="BK116" i="23"/>
  <c r="J90" i="23"/>
  <c r="BK200" i="2"/>
  <c r="BK99" i="2"/>
  <c r="J200" i="2"/>
  <c r="BK174" i="2"/>
  <c r="BK127" i="2"/>
  <c r="J116" i="2"/>
  <c r="AS79" i="1"/>
  <c r="BK123" i="2"/>
  <c r="BK116" i="2"/>
  <c r="AS70" i="1"/>
  <c r="J213" i="2"/>
  <c r="J123" i="2"/>
  <c r="BK96" i="2"/>
  <c r="J160" i="3"/>
  <c r="J153" i="3"/>
  <c r="BK108" i="3"/>
  <c r="BK181" i="3"/>
  <c r="J164" i="3"/>
  <c r="BK106" i="3"/>
  <c r="BK169" i="3"/>
  <c r="J106" i="3"/>
  <c r="J181" i="3"/>
  <c r="BK143" i="3"/>
  <c r="J199" i="4"/>
  <c r="BK152" i="4"/>
  <c r="J205" i="4"/>
  <c r="BK191" i="4"/>
  <c r="J180" i="4"/>
  <c r="BK160" i="4"/>
  <c r="J117" i="4"/>
  <c r="J203" i="4"/>
  <c r="BK176" i="4"/>
  <c r="J149" i="4"/>
  <c r="BK125" i="4"/>
  <c r="J115" i="4"/>
  <c r="BK199" i="4"/>
  <c r="BK189" i="4"/>
  <c r="BK392" i="6"/>
  <c r="BK369" i="6"/>
  <c r="BK353" i="6"/>
  <c r="BK322" i="6"/>
  <c r="J302" i="6"/>
  <c r="J269" i="6"/>
  <c r="BK238" i="6"/>
  <c r="BK213" i="6"/>
  <c r="J192" i="6"/>
  <c r="J177" i="6"/>
  <c r="J160" i="6"/>
  <c r="BK138" i="6"/>
  <c r="J399" i="6"/>
  <c r="BK366" i="6"/>
  <c r="J351" i="6"/>
  <c r="J342" i="6"/>
  <c r="BK305" i="6"/>
  <c r="BK255" i="6"/>
  <c r="BK222" i="6"/>
  <c r="J187" i="6"/>
  <c r="J138" i="6"/>
  <c r="J108" i="6"/>
  <c r="J392" i="6"/>
  <c r="J373" i="6"/>
  <c r="J347" i="6"/>
  <c r="BK324" i="6"/>
  <c r="J292" i="6"/>
  <c r="BK245" i="6"/>
  <c r="BK209" i="6"/>
  <c r="J165" i="6"/>
  <c r="BK140" i="6"/>
  <c r="J110" i="6"/>
  <c r="J379" i="6"/>
  <c r="BK344" i="6"/>
  <c r="BK310" i="6"/>
  <c r="J261" i="6"/>
  <c r="J222" i="6"/>
  <c r="J213" i="6"/>
  <c r="BK185" i="6"/>
  <c r="BK165" i="6"/>
  <c r="BK117" i="6"/>
  <c r="BK145" i="7"/>
  <c r="BK137" i="7"/>
  <c r="BK131" i="7"/>
  <c r="BK118" i="7"/>
  <c r="J107" i="7"/>
  <c r="J145" i="7"/>
  <c r="J133" i="7"/>
  <c r="BK122" i="7"/>
  <c r="J112" i="7"/>
  <c r="BK107" i="7"/>
  <c r="J126" i="7"/>
  <c r="BK116" i="7"/>
  <c r="BK103" i="7"/>
  <c r="BK99" i="7"/>
  <c r="BK108" i="8"/>
  <c r="BK149" i="8"/>
  <c r="J136" i="8"/>
  <c r="J128" i="8"/>
  <c r="J112" i="8"/>
  <c r="J104" i="8"/>
  <c r="J151" i="8"/>
  <c r="J141" i="8"/>
  <c r="BK126" i="8"/>
  <c r="BK120" i="8"/>
  <c r="J106" i="8"/>
  <c r="J149" i="8"/>
  <c r="BK139" i="8"/>
  <c r="J124" i="8"/>
  <c r="J113" i="8"/>
  <c r="BK154" i="9"/>
  <c r="BK141" i="9"/>
  <c r="BK126" i="9"/>
  <c r="BK121" i="9"/>
  <c r="J102" i="9"/>
  <c r="J154" i="9"/>
  <c r="BK137" i="9"/>
  <c r="BK131" i="9"/>
  <c r="BK108" i="9"/>
  <c r="J159" i="9"/>
  <c r="BK147" i="9"/>
  <c r="J126" i="9"/>
  <c r="BK118" i="9"/>
  <c r="J104" i="9"/>
  <c r="BK92" i="9"/>
  <c r="J152" i="9"/>
  <c r="BK146" i="9"/>
  <c r="J137" i="9"/>
  <c r="J120" i="9"/>
  <c r="BK114" i="9"/>
  <c r="J100" i="9"/>
  <c r="BK568" i="10"/>
  <c r="J538" i="10"/>
  <c r="J501" i="10"/>
  <c r="BK459" i="10"/>
  <c r="J448" i="10"/>
  <c r="BK397" i="10"/>
  <c r="J385" i="10"/>
  <c r="J326" i="10"/>
  <c r="J281" i="10"/>
  <c r="BK241" i="10"/>
  <c r="BK216" i="10"/>
  <c r="J188" i="10"/>
  <c r="J173" i="10"/>
  <c r="BK127" i="10"/>
  <c r="J557" i="10"/>
  <c r="BK515" i="10"/>
  <c r="J482" i="10"/>
  <c r="J472" i="10"/>
  <c r="BK441" i="10"/>
  <c r="BK403" i="10"/>
  <c r="BK385" i="10"/>
  <c r="BK347" i="10"/>
  <c r="BK320" i="10"/>
  <c r="BK289" i="10"/>
  <c r="BK247" i="10"/>
  <c r="BK230" i="10"/>
  <c r="J193" i="10"/>
  <c r="BK113" i="10"/>
  <c r="BK557" i="10"/>
  <c r="J527" i="10"/>
  <c r="BK504" i="10"/>
  <c r="J492" i="10"/>
  <c r="BK454" i="10"/>
  <c r="J439" i="10"/>
  <c r="J405" i="10"/>
  <c r="BK390" i="10"/>
  <c r="J369" i="10"/>
  <c r="BK336" i="10"/>
  <c r="BK298" i="10"/>
  <c r="J257" i="10"/>
  <c r="J230" i="10"/>
  <c r="J201" i="10"/>
  <c r="BK178" i="10"/>
  <c r="BK143" i="10"/>
  <c r="BK117" i="10"/>
  <c r="J573" i="10"/>
  <c r="BK542" i="10"/>
  <c r="BK512" i="10"/>
  <c r="BK482" i="10"/>
  <c r="J454" i="10"/>
  <c r="BK433" i="10"/>
  <c r="J412" i="10"/>
  <c r="J394" i="10"/>
  <c r="BK363" i="10"/>
  <c r="BK345" i="10"/>
  <c r="J311" i="10"/>
  <c r="BK279" i="10"/>
  <c r="BK257" i="10"/>
  <c r="J234" i="10"/>
  <c r="BK188" i="10"/>
  <c r="BK173" i="10"/>
  <c r="J148" i="10"/>
  <c r="J119" i="10"/>
  <c r="BK213" i="11"/>
  <c r="BK202" i="11"/>
  <c r="BK183" i="11"/>
  <c r="J172" i="11"/>
  <c r="J151" i="11"/>
  <c r="BK123" i="11"/>
  <c r="J108" i="11"/>
  <c r="J202" i="11"/>
  <c r="BK190" i="11"/>
  <c r="J176" i="11"/>
  <c r="J156" i="11"/>
  <c r="J104" i="11"/>
  <c r="J219" i="11"/>
  <c r="BK187" i="11"/>
  <c r="BK177" i="11"/>
  <c r="BK161" i="11"/>
  <c r="J131" i="11"/>
  <c r="BK100" i="11"/>
  <c r="BK188" i="11"/>
  <c r="J171" i="11"/>
  <c r="J161" i="11"/>
  <c r="J140" i="11"/>
  <c r="BK120" i="11"/>
  <c r="BK279" i="12"/>
  <c r="BK271" i="12"/>
  <c r="BK263" i="12"/>
  <c r="BK243" i="12"/>
  <c r="BK232" i="12"/>
  <c r="BK226" i="12"/>
  <c r="J221" i="12"/>
  <c r="BK167" i="12"/>
  <c r="BK152" i="12"/>
  <c r="J133" i="12"/>
  <c r="BK101" i="12"/>
  <c r="J283" i="12"/>
  <c r="J277" i="12"/>
  <c r="J263" i="12"/>
  <c r="BK258" i="12"/>
  <c r="BK250" i="12"/>
  <c r="J232" i="12"/>
  <c r="J227" i="12"/>
  <c r="J212" i="12"/>
  <c r="BK196" i="12"/>
  <c r="J177" i="12"/>
  <c r="J164" i="12"/>
  <c r="BK136" i="12"/>
  <c r="J118" i="12"/>
  <c r="BK105" i="12"/>
  <c r="J296" i="12"/>
  <c r="BK261" i="12"/>
  <c r="J243" i="12"/>
  <c r="J181" i="12"/>
  <c r="J162" i="12"/>
  <c r="BK129" i="12"/>
  <c r="J290" i="12"/>
  <c r="J274" i="12"/>
  <c r="J267" i="12"/>
  <c r="J255" i="12"/>
  <c r="BK240" i="12"/>
  <c r="BK229" i="12"/>
  <c r="J223" i="12"/>
  <c r="J206" i="12"/>
  <c r="J196" i="12"/>
  <c r="J180" i="12"/>
  <c r="J156" i="12"/>
  <c r="BK143" i="12"/>
  <c r="BK121" i="12"/>
  <c r="J267" i="13"/>
  <c r="BK243" i="13"/>
  <c r="BK229" i="13"/>
  <c r="J222" i="13"/>
  <c r="BK210" i="13"/>
  <c r="J198" i="13"/>
  <c r="BK191" i="13"/>
  <c r="J177" i="13"/>
  <c r="BK168" i="13"/>
  <c r="BK159" i="13"/>
  <c r="BK147" i="13"/>
  <c r="BK137" i="13"/>
  <c r="J125" i="13"/>
  <c r="J112" i="13"/>
  <c r="BK96" i="13"/>
  <c r="BK242" i="13"/>
  <c r="J221" i="13"/>
  <c r="BK213" i="13"/>
  <c r="BK195" i="13"/>
  <c r="J186" i="13"/>
  <c r="J172" i="13"/>
  <c r="BK164" i="13"/>
  <c r="J150" i="13"/>
  <c r="J141" i="13"/>
  <c r="J119" i="13"/>
  <c r="J108" i="13"/>
  <c r="BK94" i="13"/>
  <c r="BK252" i="13"/>
  <c r="J245" i="13"/>
  <c r="BK236" i="13"/>
  <c r="BK217" i="13"/>
  <c r="BK206" i="13"/>
  <c r="J191" i="13"/>
  <c r="BK180" i="13"/>
  <c r="J161" i="13"/>
  <c r="J155" i="13"/>
  <c r="J143" i="13"/>
  <c r="BK121" i="13"/>
  <c r="BK110" i="13"/>
  <c r="BK260" i="13"/>
  <c r="J242" i="13"/>
  <c r="BK233" i="13"/>
  <c r="J223" i="13"/>
  <c r="BK218" i="13"/>
  <c r="J208" i="13"/>
  <c r="BK197" i="13"/>
  <c r="J183" i="13"/>
  <c r="J175" i="13"/>
  <c r="J164" i="13"/>
  <c r="J145" i="13"/>
  <c r="BK131" i="13"/>
  <c r="J117" i="13"/>
  <c r="BK369" i="14"/>
  <c r="BK351" i="14"/>
  <c r="J326" i="14"/>
  <c r="BK304" i="14"/>
  <c r="BK286" i="14"/>
  <c r="BK243" i="14"/>
  <c r="J232" i="14"/>
  <c r="J201" i="14"/>
  <c r="BK175" i="14"/>
  <c r="J119" i="14"/>
  <c r="BK103" i="14"/>
  <c r="J371" i="14"/>
  <c r="BK341" i="14"/>
  <c r="J313" i="14"/>
  <c r="J278" i="14"/>
  <c r="BK263" i="14"/>
  <c r="BK218" i="14"/>
  <c r="BK204" i="14"/>
  <c r="BK154" i="14"/>
  <c r="J124" i="14"/>
  <c r="BK257" i="14"/>
  <c r="J233" i="14"/>
  <c r="J218" i="14"/>
  <c r="BK196" i="14"/>
  <c r="BK158" i="14"/>
  <c r="BK127" i="14"/>
  <c r="J369" i="14"/>
  <c r="J333" i="14"/>
  <c r="J294" i="14"/>
  <c r="J263" i="14"/>
  <c r="J224" i="14"/>
  <c r="BK179" i="14"/>
  <c r="J160" i="14"/>
  <c r="BK151" i="14"/>
  <c r="J138" i="14"/>
  <c r="BK115" i="14"/>
  <c r="J337" i="15"/>
  <c r="BK324" i="15"/>
  <c r="J301" i="15"/>
  <c r="BK282" i="15"/>
  <c r="BK248" i="15"/>
  <c r="J223" i="15"/>
  <c r="J176" i="15"/>
  <c r="J132" i="15"/>
  <c r="BK102" i="15"/>
  <c r="J355" i="15"/>
  <c r="J322" i="15"/>
  <c r="J297" i="15"/>
  <c r="J273" i="15"/>
  <c r="BK257" i="15"/>
  <c r="J248" i="15"/>
  <c r="BK235" i="15"/>
  <c r="BK217" i="15"/>
  <c r="J208" i="15"/>
  <c r="J187" i="15"/>
  <c r="J170" i="15"/>
  <c r="BK149" i="15"/>
  <c r="BK111" i="15"/>
  <c r="BK346" i="15"/>
  <c r="BK332" i="15"/>
  <c r="J324" i="15"/>
  <c r="BK289" i="15"/>
  <c r="BK268" i="15"/>
  <c r="BK259" i="15"/>
  <c r="J238" i="15"/>
  <c r="BK207" i="15"/>
  <c r="BK185" i="15"/>
  <c r="J168" i="15"/>
  <c r="J137" i="15"/>
  <c r="J115" i="15"/>
  <c r="J106" i="15"/>
  <c r="J332" i="15"/>
  <c r="J319" i="15"/>
  <c r="J304" i="15"/>
  <c r="J289" i="15"/>
  <c r="J261" i="15"/>
  <c r="J243" i="15"/>
  <c r="J229" i="15"/>
  <c r="BK208" i="15"/>
  <c r="J188" i="15"/>
  <c r="BK160" i="15"/>
  <c r="J140" i="15"/>
  <c r="BK160" i="16"/>
  <c r="BK149" i="16"/>
  <c r="BK141" i="16"/>
  <c r="BK115" i="16"/>
  <c r="BK105" i="16"/>
  <c r="J162" i="16"/>
  <c r="J144" i="16"/>
  <c r="BK134" i="16"/>
  <c r="J126" i="16"/>
  <c r="BK117" i="16"/>
  <c r="BK101" i="16"/>
  <c r="J167" i="16"/>
  <c r="BK138" i="16"/>
  <c r="BK128" i="16"/>
  <c r="J117" i="16"/>
  <c r="BK109" i="16"/>
  <c r="BK164" i="16"/>
  <c r="J150" i="16"/>
  <c r="J137" i="16"/>
  <c r="J129" i="16"/>
  <c r="BK118" i="16"/>
  <c r="J105" i="16"/>
  <c r="BK88" i="17"/>
  <c r="BK233" i="18"/>
  <c r="J213" i="18"/>
  <c r="J182" i="18"/>
  <c r="J164" i="18"/>
  <c r="BK130" i="18"/>
  <c r="J98" i="18"/>
  <c r="J195" i="18"/>
  <c r="BK146" i="18"/>
  <c r="BK122" i="18"/>
  <c r="BK218" i="18"/>
  <c r="J192" i="18"/>
  <c r="J163" i="18"/>
  <c r="BK139" i="18"/>
  <c r="J237" i="18"/>
  <c r="J206" i="18"/>
  <c r="J197" i="18"/>
  <c r="BK182" i="18"/>
  <c r="J122" i="18"/>
  <c r="J144" i="19"/>
  <c r="BK133" i="19"/>
  <c r="BK111" i="19"/>
  <c r="BK144" i="19"/>
  <c r="J137" i="19"/>
  <c r="BK117" i="19"/>
  <c r="J100" i="19"/>
  <c r="J157" i="19"/>
  <c r="J139" i="19"/>
  <c r="J129" i="19"/>
  <c r="J108" i="19"/>
  <c r="J94" i="19"/>
  <c r="BK152" i="19"/>
  <c r="BK139" i="19"/>
  <c r="J105" i="19"/>
  <c r="BK148" i="20"/>
  <c r="BK139" i="20"/>
  <c r="BK126" i="20"/>
  <c r="BK115" i="20"/>
  <c r="BK100" i="20"/>
  <c r="BK150" i="20"/>
  <c r="J137" i="20"/>
  <c r="BK120" i="20"/>
  <c r="J104" i="20"/>
  <c r="J94" i="20"/>
  <c r="J144" i="20"/>
  <c r="J134" i="20"/>
  <c r="BK123" i="20"/>
  <c r="BK106" i="20"/>
  <c r="J96" i="20"/>
  <c r="J142" i="20"/>
  <c r="BK134" i="20"/>
  <c r="BK108" i="20"/>
  <c r="BK202" i="21"/>
  <c r="BK175" i="21"/>
  <c r="BK162" i="21"/>
  <c r="J151" i="21"/>
  <c r="BK121" i="21"/>
  <c r="BK205" i="21"/>
  <c r="BK187" i="21"/>
  <c r="J155" i="21"/>
  <c r="BK135" i="21"/>
  <c r="BK95" i="21"/>
  <c r="J187" i="21"/>
  <c r="BK165" i="21"/>
  <c r="BK149" i="21"/>
  <c r="BK127" i="21"/>
  <c r="J107" i="21"/>
  <c r="J208" i="21"/>
  <c r="J175" i="21"/>
  <c r="BK151" i="21"/>
  <c r="J132" i="21"/>
  <c r="J109" i="21"/>
  <c r="BK122" i="22"/>
  <c r="J111" i="22"/>
  <c r="J119" i="22"/>
  <c r="BK95" i="22"/>
  <c r="BK107" i="22"/>
  <c r="J97" i="22"/>
  <c r="J95" i="22"/>
  <c r="J160" i="23"/>
  <c r="BK147" i="23"/>
  <c r="BK133" i="23"/>
  <c r="J106" i="23"/>
  <c r="J162" i="23"/>
  <c r="J155" i="23"/>
  <c r="J133" i="23"/>
  <c r="J116" i="23"/>
  <c r="BK95" i="23"/>
  <c r="J149" i="23"/>
  <c r="BK126" i="23"/>
  <c r="J97" i="23"/>
  <c r="R93" i="13" l="1"/>
  <c r="T93" i="13"/>
  <c r="BK95" i="2"/>
  <c r="J95" i="2"/>
  <c r="J65" i="2"/>
  <c r="R113" i="2"/>
  <c r="P166" i="2"/>
  <c r="BK212" i="2"/>
  <c r="J212" i="2"/>
  <c r="J71" i="2"/>
  <c r="R103" i="3"/>
  <c r="R152" i="3"/>
  <c r="R93" i="3" s="1"/>
  <c r="BK180" i="3"/>
  <c r="J180" i="3"/>
  <c r="J70" i="3"/>
  <c r="T114" i="4"/>
  <c r="T97" i="4" s="1"/>
  <c r="R159" i="4"/>
  <c r="R198" i="4"/>
  <c r="BK90" i="5"/>
  <c r="J90" i="5" s="1"/>
  <c r="J65" i="5" s="1"/>
  <c r="P101" i="5"/>
  <c r="P103" i="6"/>
  <c r="BK120" i="6"/>
  <c r="J120" i="6" s="1"/>
  <c r="J67" i="6" s="1"/>
  <c r="BK133" i="6"/>
  <c r="J133" i="6"/>
  <c r="J68" i="6"/>
  <c r="P133" i="6"/>
  <c r="R150" i="6"/>
  <c r="BK248" i="6"/>
  <c r="J248" i="6"/>
  <c r="J70" i="6" s="1"/>
  <c r="P316" i="6"/>
  <c r="BK335" i="6"/>
  <c r="J335" i="6" s="1"/>
  <c r="J74" i="6" s="1"/>
  <c r="P355" i="6"/>
  <c r="P365" i="6"/>
  <c r="BK401" i="6"/>
  <c r="J401" i="6" s="1"/>
  <c r="J78" i="6" s="1"/>
  <c r="T98" i="7"/>
  <c r="T130" i="7"/>
  <c r="T97" i="7" s="1"/>
  <c r="T91" i="7" s="1"/>
  <c r="BK99" i="8"/>
  <c r="J99" i="8" s="1"/>
  <c r="J67" i="8" s="1"/>
  <c r="BK132" i="8"/>
  <c r="J132" i="8" s="1"/>
  <c r="J68" i="8" s="1"/>
  <c r="BK138" i="8"/>
  <c r="J138" i="8"/>
  <c r="J69" i="8" s="1"/>
  <c r="R97" i="9"/>
  <c r="R96" i="9"/>
  <c r="R90" i="9" s="1"/>
  <c r="R160" i="9"/>
  <c r="BK105" i="10"/>
  <c r="J105" i="10" s="1"/>
  <c r="J65" i="10" s="1"/>
  <c r="R210" i="10"/>
  <c r="R276" i="10"/>
  <c r="R280" i="10"/>
  <c r="P291" i="10"/>
  <c r="T389" i="10"/>
  <c r="P402" i="10"/>
  <c r="P421" i="10"/>
  <c r="BK466" i="10"/>
  <c r="J466" i="10"/>
  <c r="J75" i="10"/>
  <c r="BK494" i="10"/>
  <c r="J494" i="10"/>
  <c r="J76" i="10" s="1"/>
  <c r="BK514" i="10"/>
  <c r="J514" i="10" s="1"/>
  <c r="J77" i="10" s="1"/>
  <c r="BK530" i="10"/>
  <c r="J530" i="10" s="1"/>
  <c r="J78" i="10" s="1"/>
  <c r="R537" i="10"/>
  <c r="R536" i="10" s="1"/>
  <c r="P96" i="11"/>
  <c r="P150" i="11"/>
  <c r="T199" i="11"/>
  <c r="R216" i="11"/>
  <c r="R215" i="11"/>
  <c r="P100" i="12"/>
  <c r="T128" i="12"/>
  <c r="T146" i="12"/>
  <c r="P155" i="12"/>
  <c r="P169" i="12"/>
  <c r="BK176" i="12"/>
  <c r="J176" i="12" s="1"/>
  <c r="J73" i="12" s="1"/>
  <c r="BK282" i="12"/>
  <c r="J282" i="12"/>
  <c r="J74" i="12" s="1"/>
  <c r="BK289" i="12"/>
  <c r="J289" i="12"/>
  <c r="J75" i="12" s="1"/>
  <c r="BK295" i="12"/>
  <c r="J295" i="12"/>
  <c r="J76" i="12" s="1"/>
  <c r="T99" i="13"/>
  <c r="T98" i="13"/>
  <c r="T92" i="13" s="1"/>
  <c r="T249" i="13"/>
  <c r="T248" i="13"/>
  <c r="R100" i="14"/>
  <c r="P162" i="14"/>
  <c r="R190" i="14"/>
  <c r="P229" i="14"/>
  <c r="BK238" i="14"/>
  <c r="J238" i="14"/>
  <c r="J69" i="14" s="1"/>
  <c r="T301" i="14"/>
  <c r="R320" i="14"/>
  <c r="T335" i="14"/>
  <c r="T347" i="14"/>
  <c r="T362" i="14"/>
  <c r="P101" i="15"/>
  <c r="R175" i="15"/>
  <c r="BK193" i="15"/>
  <c r="J193" i="15"/>
  <c r="J67" i="15" s="1"/>
  <c r="R220" i="15"/>
  <c r="R237" i="15"/>
  <c r="BK279" i="15"/>
  <c r="J279" i="15"/>
  <c r="J70" i="15"/>
  <c r="P291" i="15"/>
  <c r="T316" i="15"/>
  <c r="R321" i="15"/>
  <c r="P345" i="15"/>
  <c r="P351" i="15"/>
  <c r="R93" i="16"/>
  <c r="R92" i="16" s="1"/>
  <c r="T153" i="16"/>
  <c r="T157" i="16"/>
  <c r="P84" i="17"/>
  <c r="P83" i="17" s="1"/>
  <c r="P82" i="17" s="1"/>
  <c r="AU74" i="1" s="1"/>
  <c r="P97" i="18"/>
  <c r="P168" i="18"/>
  <c r="BK176" i="18"/>
  <c r="J176" i="18" s="1"/>
  <c r="J67" i="18" s="1"/>
  <c r="BK201" i="18"/>
  <c r="J201" i="18" s="1"/>
  <c r="J68" i="18" s="1"/>
  <c r="BK210" i="18"/>
  <c r="J210" i="18"/>
  <c r="J69" i="18" s="1"/>
  <c r="BK217" i="18"/>
  <c r="J217" i="18" s="1"/>
  <c r="J70" i="18" s="1"/>
  <c r="BK236" i="18"/>
  <c r="J236" i="18" s="1"/>
  <c r="J73" i="18" s="1"/>
  <c r="R93" i="19"/>
  <c r="BK128" i="19"/>
  <c r="J128" i="19" s="1"/>
  <c r="J67" i="19" s="1"/>
  <c r="BK149" i="19"/>
  <c r="J149" i="19" s="1"/>
  <c r="J68" i="19" s="1"/>
  <c r="P93" i="20"/>
  <c r="P92" i="20" s="1"/>
  <c r="P131" i="20"/>
  <c r="R143" i="20"/>
  <c r="P94" i="21"/>
  <c r="P126" i="21"/>
  <c r="BK142" i="21"/>
  <c r="J142" i="21"/>
  <c r="J67" i="21" s="1"/>
  <c r="BK176" i="21"/>
  <c r="J176" i="21" s="1"/>
  <c r="J68" i="21" s="1"/>
  <c r="P190" i="21"/>
  <c r="P92" i="22"/>
  <c r="P91" i="22"/>
  <c r="T104" i="22"/>
  <c r="T103" i="22"/>
  <c r="T94" i="23"/>
  <c r="R109" i="23"/>
  <c r="P122" i="23"/>
  <c r="P95" i="2"/>
  <c r="BK113" i="2"/>
  <c r="J113" i="2"/>
  <c r="J67" i="2" s="1"/>
  <c r="BK166" i="2"/>
  <c r="J166" i="2"/>
  <c r="J68" i="2" s="1"/>
  <c r="R212" i="2"/>
  <c r="R211" i="2"/>
  <c r="P103" i="3"/>
  <c r="P93" i="3" s="1"/>
  <c r="P92" i="3" s="1"/>
  <c r="AU57" i="1" s="1"/>
  <c r="P152" i="3"/>
  <c r="R180" i="3"/>
  <c r="R179" i="3" s="1"/>
  <c r="BK114" i="4"/>
  <c r="J114" i="4" s="1"/>
  <c r="J67" i="4" s="1"/>
  <c r="BK159" i="4"/>
  <c r="J159" i="4"/>
  <c r="J68" i="4"/>
  <c r="BK186" i="4"/>
  <c r="J186" i="4" s="1"/>
  <c r="J71" i="4" s="1"/>
  <c r="T186" i="4"/>
  <c r="P198" i="4"/>
  <c r="P90" i="5"/>
  <c r="P89" i="5" s="1"/>
  <c r="P88" i="5" s="1"/>
  <c r="AU59" i="1" s="1"/>
  <c r="BK101" i="5"/>
  <c r="J101" i="5" s="1"/>
  <c r="J66" i="5" s="1"/>
  <c r="R103" i="6"/>
  <c r="R120" i="6"/>
  <c r="R133" i="6"/>
  <c r="P150" i="6"/>
  <c r="R248" i="6"/>
  <c r="BK316" i="6"/>
  <c r="J316" i="6"/>
  <c r="J71" i="6" s="1"/>
  <c r="P335" i="6"/>
  <c r="BK355" i="6"/>
  <c r="J355" i="6" s="1"/>
  <c r="J75" i="6" s="1"/>
  <c r="R365" i="6"/>
  <c r="R401" i="6"/>
  <c r="R98" i="7"/>
  <c r="R97" i="7"/>
  <c r="R91" i="7" s="1"/>
  <c r="R130" i="7"/>
  <c r="P99" i="8"/>
  <c r="P98" i="8"/>
  <c r="P92" i="8" s="1"/>
  <c r="AU63" i="1" s="1"/>
  <c r="P132" i="8"/>
  <c r="P138" i="8"/>
  <c r="BK97" i="9"/>
  <c r="J97" i="9" s="1"/>
  <c r="J67" i="9" s="1"/>
  <c r="BK160" i="9"/>
  <c r="J160" i="9"/>
  <c r="J68" i="9" s="1"/>
  <c r="P105" i="10"/>
  <c r="BK210" i="10"/>
  <c r="J210" i="10" s="1"/>
  <c r="J66" i="10" s="1"/>
  <c r="P276" i="10"/>
  <c r="T276" i="10"/>
  <c r="T280" i="10"/>
  <c r="BK291" i="10"/>
  <c r="J291" i="10" s="1"/>
  <c r="J69" i="10" s="1"/>
  <c r="P389" i="10"/>
  <c r="BK402" i="10"/>
  <c r="J402" i="10" s="1"/>
  <c r="J71" i="10" s="1"/>
  <c r="R421" i="10"/>
  <c r="T466" i="10"/>
  <c r="P494" i="10"/>
  <c r="P514" i="10"/>
  <c r="R530" i="10"/>
  <c r="BK537" i="10"/>
  <c r="J537" i="10"/>
  <c r="J80" i="10" s="1"/>
  <c r="T96" i="11"/>
  <c r="T150" i="11"/>
  <c r="R199" i="11"/>
  <c r="R95" i="11" s="1"/>
  <c r="R94" i="11" s="1"/>
  <c r="T216" i="11"/>
  <c r="T215" i="11"/>
  <c r="T100" i="12"/>
  <c r="T99" i="12"/>
  <c r="P128" i="12"/>
  <c r="R146" i="12"/>
  <c r="T155" i="12"/>
  <c r="R169" i="12"/>
  <c r="T176" i="12"/>
  <c r="T282" i="12"/>
  <c r="T289" i="12"/>
  <c r="R295" i="12"/>
  <c r="R99" i="13"/>
  <c r="R98" i="13"/>
  <c r="R249" i="13"/>
  <c r="R248" i="13" s="1"/>
  <c r="BK100" i="14"/>
  <c r="J100" i="14" s="1"/>
  <c r="J65" i="14" s="1"/>
  <c r="T162" i="14"/>
  <c r="T190" i="14"/>
  <c r="T229" i="14"/>
  <c r="T238" i="14"/>
  <c r="R301" i="14"/>
  <c r="P320" i="14"/>
  <c r="BK335" i="14"/>
  <c r="J335" i="14" s="1"/>
  <c r="J74" i="14" s="1"/>
  <c r="BK347" i="14"/>
  <c r="J347" i="14"/>
  <c r="J75" i="14" s="1"/>
  <c r="BK362" i="14"/>
  <c r="J362" i="14" s="1"/>
  <c r="J76" i="14" s="1"/>
  <c r="R101" i="15"/>
  <c r="BK175" i="15"/>
  <c r="J175" i="15"/>
  <c r="J66" i="15" s="1"/>
  <c r="R193" i="15"/>
  <c r="T220" i="15"/>
  <c r="T237" i="15"/>
  <c r="P279" i="15"/>
  <c r="BK291" i="15"/>
  <c r="J291" i="15" s="1"/>
  <c r="J71" i="15" s="1"/>
  <c r="R316" i="15"/>
  <c r="T321" i="15"/>
  <c r="T345" i="15"/>
  <c r="T351" i="15"/>
  <c r="P93" i="16"/>
  <c r="P92" i="16"/>
  <c r="R153" i="16"/>
  <c r="P157" i="16"/>
  <c r="R84" i="17"/>
  <c r="R83" i="17" s="1"/>
  <c r="R82" i="17" s="1"/>
  <c r="R97" i="18"/>
  <c r="BK168" i="18"/>
  <c r="J168" i="18"/>
  <c r="J66" i="18" s="1"/>
  <c r="P176" i="18"/>
  <c r="R201" i="18"/>
  <c r="R210" i="18"/>
  <c r="P217" i="18"/>
  <c r="R236" i="18"/>
  <c r="R235" i="18" s="1"/>
  <c r="P93" i="19"/>
  <c r="P92" i="19" s="1"/>
  <c r="P91" i="19" s="1"/>
  <c r="AU77" i="1" s="1"/>
  <c r="P128" i="19"/>
  <c r="P149" i="19"/>
  <c r="T93" i="20"/>
  <c r="T92" i="20"/>
  <c r="T131" i="20"/>
  <c r="T143" i="20"/>
  <c r="R94" i="21"/>
  <c r="T126" i="21"/>
  <c r="P142" i="21"/>
  <c r="R176" i="21"/>
  <c r="R190" i="21"/>
  <c r="R92" i="22"/>
  <c r="R91" i="22"/>
  <c r="BK104" i="22"/>
  <c r="BK103" i="22"/>
  <c r="J103" i="22"/>
  <c r="J66" i="22" s="1"/>
  <c r="BK94" i="23"/>
  <c r="BK129" i="23"/>
  <c r="J129" i="23" s="1"/>
  <c r="J67" i="23" s="1"/>
  <c r="T95" i="2"/>
  <c r="P113" i="2"/>
  <c r="T166" i="2"/>
  <c r="T212" i="2"/>
  <c r="T211" i="2"/>
  <c r="BK103" i="3"/>
  <c r="J103" i="3" s="1"/>
  <c r="J66" i="3" s="1"/>
  <c r="BK152" i="3"/>
  <c r="J152" i="3"/>
  <c r="J67" i="3" s="1"/>
  <c r="P180" i="3"/>
  <c r="P179" i="3" s="1"/>
  <c r="R114" i="4"/>
  <c r="R97" i="4" s="1"/>
  <c r="P159" i="4"/>
  <c r="P186" i="4"/>
  <c r="P185" i="4" s="1"/>
  <c r="BK198" i="4"/>
  <c r="J198" i="4" s="1"/>
  <c r="J72" i="4" s="1"/>
  <c r="R90" i="5"/>
  <c r="R101" i="5"/>
  <c r="T103" i="6"/>
  <c r="T120" i="6"/>
  <c r="T133" i="6"/>
  <c r="T150" i="6"/>
  <c r="T248" i="6"/>
  <c r="R316" i="6"/>
  <c r="R335" i="6"/>
  <c r="R355" i="6"/>
  <c r="T365" i="6"/>
  <c r="T401" i="6"/>
  <c r="P98" i="7"/>
  <c r="BK130" i="7"/>
  <c r="J130" i="7" s="1"/>
  <c r="J68" i="7" s="1"/>
  <c r="T99" i="8"/>
  <c r="T98" i="8" s="1"/>
  <c r="T92" i="8" s="1"/>
  <c r="T132" i="8"/>
  <c r="T138" i="8"/>
  <c r="P97" i="9"/>
  <c r="P96" i="9" s="1"/>
  <c r="P90" i="9" s="1"/>
  <c r="AU64" i="1" s="1"/>
  <c r="P160" i="9"/>
  <c r="T105" i="10"/>
  <c r="T210" i="10"/>
  <c r="P280" i="10"/>
  <c r="T291" i="10"/>
  <c r="BK389" i="10"/>
  <c r="J389" i="10"/>
  <c r="J70" i="10" s="1"/>
  <c r="R402" i="10"/>
  <c r="BK421" i="10"/>
  <c r="BK420" i="10"/>
  <c r="J420" i="10" s="1"/>
  <c r="J73" i="10" s="1"/>
  <c r="P466" i="10"/>
  <c r="T494" i="10"/>
  <c r="T514" i="10"/>
  <c r="T530" i="10"/>
  <c r="P537" i="10"/>
  <c r="P536" i="10"/>
  <c r="BK96" i="11"/>
  <c r="J96" i="11"/>
  <c r="J65" i="11" s="1"/>
  <c r="R150" i="11"/>
  <c r="P199" i="11"/>
  <c r="P216" i="11"/>
  <c r="P215" i="11"/>
  <c r="BK100" i="12"/>
  <c r="J100" i="12" s="1"/>
  <c r="J65" i="12" s="1"/>
  <c r="BK128" i="12"/>
  <c r="J128" i="12"/>
  <c r="J66" i="12" s="1"/>
  <c r="P146" i="12"/>
  <c r="R155" i="12"/>
  <c r="T169" i="12"/>
  <c r="R176" i="12"/>
  <c r="P282" i="12"/>
  <c r="P289" i="12"/>
  <c r="T295" i="12"/>
  <c r="P99" i="13"/>
  <c r="P98" i="13"/>
  <c r="P92" i="13" s="1"/>
  <c r="AU69" i="1" s="1"/>
  <c r="BK249" i="13"/>
  <c r="BK248" i="13" s="1"/>
  <c r="J248" i="13" s="1"/>
  <c r="J68" i="13" s="1"/>
  <c r="P100" i="14"/>
  <c r="BK162" i="14"/>
  <c r="J162" i="14" s="1"/>
  <c r="J66" i="14" s="1"/>
  <c r="P190" i="14"/>
  <c r="R229" i="14"/>
  <c r="P238" i="14"/>
  <c r="BK301" i="14"/>
  <c r="J301" i="14" s="1"/>
  <c r="J70" i="14" s="1"/>
  <c r="T320" i="14"/>
  <c r="T319" i="14"/>
  <c r="R335" i="14"/>
  <c r="R347" i="14"/>
  <c r="R362" i="14"/>
  <c r="BK101" i="15"/>
  <c r="BK100" i="15" s="1"/>
  <c r="BK99" i="15" s="1"/>
  <c r="J99" i="15" s="1"/>
  <c r="J63" i="15" s="1"/>
  <c r="T175" i="15"/>
  <c r="T100" i="15" s="1"/>
  <c r="P193" i="15"/>
  <c r="BK220" i="15"/>
  <c r="J220" i="15"/>
  <c r="J68" i="15"/>
  <c r="P237" i="15"/>
  <c r="R279" i="15"/>
  <c r="T291" i="15"/>
  <c r="BK316" i="15"/>
  <c r="J316" i="15"/>
  <c r="J74" i="15" s="1"/>
  <c r="BK321" i="15"/>
  <c r="J321" i="15" s="1"/>
  <c r="J75" i="15" s="1"/>
  <c r="BK345" i="15"/>
  <c r="J345" i="15"/>
  <c r="J76" i="15"/>
  <c r="BK351" i="15"/>
  <c r="J351" i="15" s="1"/>
  <c r="J77" i="15" s="1"/>
  <c r="T93" i="16"/>
  <c r="T92" i="16"/>
  <c r="P153" i="16"/>
  <c r="P152" i="16" s="1"/>
  <c r="R157" i="16"/>
  <c r="BK84" i="17"/>
  <c r="J84" i="17"/>
  <c r="J61" i="17" s="1"/>
  <c r="T97" i="18"/>
  <c r="T168" i="18"/>
  <c r="R176" i="18"/>
  <c r="P201" i="18"/>
  <c r="P210" i="18"/>
  <c r="R217" i="18"/>
  <c r="T236" i="18"/>
  <c r="T235" i="18"/>
  <c r="BK93" i="19"/>
  <c r="J93" i="19"/>
  <c r="J65" i="19"/>
  <c r="T128" i="19"/>
  <c r="T92" i="19" s="1"/>
  <c r="T91" i="19" s="1"/>
  <c r="T149" i="19"/>
  <c r="R93" i="20"/>
  <c r="R92" i="20" s="1"/>
  <c r="R131" i="20"/>
  <c r="R130" i="20" s="1"/>
  <c r="P143" i="20"/>
  <c r="T94" i="21"/>
  <c r="R126" i="21"/>
  <c r="R142" i="21"/>
  <c r="P176" i="21"/>
  <c r="BK190" i="21"/>
  <c r="J190" i="21"/>
  <c r="J69" i="21"/>
  <c r="BK92" i="22"/>
  <c r="J92" i="22"/>
  <c r="J65" i="22" s="1"/>
  <c r="P104" i="22"/>
  <c r="P103" i="22" s="1"/>
  <c r="P94" i="23"/>
  <c r="BK109" i="23"/>
  <c r="J109" i="23" s="1"/>
  <c r="J64" i="23" s="1"/>
  <c r="T109" i="23"/>
  <c r="P115" i="23"/>
  <c r="T115" i="23"/>
  <c r="T122" i="23"/>
  <c r="R129" i="23"/>
  <c r="R95" i="2"/>
  <c r="T113" i="2"/>
  <c r="R166" i="2"/>
  <c r="P212" i="2"/>
  <c r="P211" i="2" s="1"/>
  <c r="T103" i="3"/>
  <c r="T152" i="3"/>
  <c r="T93" i="3" s="1"/>
  <c r="T180" i="3"/>
  <c r="T179" i="3"/>
  <c r="P114" i="4"/>
  <c r="P97" i="4"/>
  <c r="T159" i="4"/>
  <c r="R186" i="4"/>
  <c r="R185" i="4" s="1"/>
  <c r="T198" i="4"/>
  <c r="T90" i="5"/>
  <c r="T101" i="5"/>
  <c r="BK103" i="6"/>
  <c r="J103" i="6" s="1"/>
  <c r="J65" i="6" s="1"/>
  <c r="P120" i="6"/>
  <c r="BK150" i="6"/>
  <c r="J150" i="6" s="1"/>
  <c r="J69" i="6" s="1"/>
  <c r="P248" i="6"/>
  <c r="T316" i="6"/>
  <c r="T335" i="6"/>
  <c r="T355" i="6"/>
  <c r="BK365" i="6"/>
  <c r="J365" i="6" s="1"/>
  <c r="J76" i="6" s="1"/>
  <c r="P401" i="6"/>
  <c r="BK98" i="7"/>
  <c r="J98" i="7"/>
  <c r="J67" i="7" s="1"/>
  <c r="P130" i="7"/>
  <c r="R99" i="8"/>
  <c r="R98" i="8" s="1"/>
  <c r="R92" i="8" s="1"/>
  <c r="R132" i="8"/>
  <c r="R138" i="8"/>
  <c r="T97" i="9"/>
  <c r="T96" i="9"/>
  <c r="T90" i="9"/>
  <c r="T160" i="9"/>
  <c r="R105" i="10"/>
  <c r="P210" i="10"/>
  <c r="BK276" i="10"/>
  <c r="J276" i="10"/>
  <c r="J67" i="10" s="1"/>
  <c r="BK280" i="10"/>
  <c r="J280" i="10" s="1"/>
  <c r="J68" i="10" s="1"/>
  <c r="R291" i="10"/>
  <c r="R389" i="10"/>
  <c r="T402" i="10"/>
  <c r="T421" i="10"/>
  <c r="T420" i="10" s="1"/>
  <c r="R466" i="10"/>
  <c r="R494" i="10"/>
  <c r="R514" i="10"/>
  <c r="P530" i="10"/>
  <c r="T537" i="10"/>
  <c r="T536" i="10"/>
  <c r="R96" i="11"/>
  <c r="BK150" i="11"/>
  <c r="J150" i="11" s="1"/>
  <c r="J67" i="11" s="1"/>
  <c r="BK199" i="11"/>
  <c r="J199" i="11" s="1"/>
  <c r="J69" i="11" s="1"/>
  <c r="BK216" i="11"/>
  <c r="BK215" i="11"/>
  <c r="J215" i="11" s="1"/>
  <c r="J71" i="11" s="1"/>
  <c r="R100" i="12"/>
  <c r="R128" i="12"/>
  <c r="BK146" i="12"/>
  <c r="J146" i="12"/>
  <c r="J70" i="12" s="1"/>
  <c r="BK155" i="12"/>
  <c r="J155" i="12" s="1"/>
  <c r="J71" i="12" s="1"/>
  <c r="BK169" i="12"/>
  <c r="J169" i="12"/>
  <c r="J72" i="12"/>
  <c r="P176" i="12"/>
  <c r="R282" i="12"/>
  <c r="R289" i="12"/>
  <c r="P295" i="12"/>
  <c r="BK99" i="13"/>
  <c r="J99" i="13" s="1"/>
  <c r="J67" i="13" s="1"/>
  <c r="P249" i="13"/>
  <c r="P248" i="13"/>
  <c r="T100" i="14"/>
  <c r="T99" i="14"/>
  <c r="T98" i="14"/>
  <c r="R162" i="14"/>
  <c r="BK190" i="14"/>
  <c r="J190" i="14"/>
  <c r="J67" i="14" s="1"/>
  <c r="BK229" i="14"/>
  <c r="J229" i="14" s="1"/>
  <c r="J68" i="14" s="1"/>
  <c r="R238" i="14"/>
  <c r="P301" i="14"/>
  <c r="BK320" i="14"/>
  <c r="J320" i="14" s="1"/>
  <c r="J73" i="14" s="1"/>
  <c r="P335" i="14"/>
  <c r="P347" i="14"/>
  <c r="P362" i="14"/>
  <c r="T101" i="15"/>
  <c r="P175" i="15"/>
  <c r="T193" i="15"/>
  <c r="P220" i="15"/>
  <c r="BK237" i="15"/>
  <c r="J237" i="15"/>
  <c r="J69" i="15" s="1"/>
  <c r="T279" i="15"/>
  <c r="R291" i="15"/>
  <c r="P316" i="15"/>
  <c r="P321" i="15"/>
  <c r="R345" i="15"/>
  <c r="R351" i="15"/>
  <c r="BK93" i="16"/>
  <c r="J93" i="16"/>
  <c r="J65" i="16"/>
  <c r="BK153" i="16"/>
  <c r="J153" i="16" s="1"/>
  <c r="J67" i="16" s="1"/>
  <c r="BK157" i="16"/>
  <c r="BK152" i="16" s="1"/>
  <c r="J152" i="16" s="1"/>
  <c r="J66" i="16" s="1"/>
  <c r="J157" i="16"/>
  <c r="J68" i="16" s="1"/>
  <c r="T84" i="17"/>
  <c r="T83" i="17" s="1"/>
  <c r="T82" i="17" s="1"/>
  <c r="BK97" i="18"/>
  <c r="J97" i="18"/>
  <c r="J65" i="18"/>
  <c r="R168" i="18"/>
  <c r="T176" i="18"/>
  <c r="T201" i="18"/>
  <c r="T210" i="18"/>
  <c r="T217" i="18"/>
  <c r="P236" i="18"/>
  <c r="P235" i="18" s="1"/>
  <c r="T93" i="19"/>
  <c r="R128" i="19"/>
  <c r="R149" i="19"/>
  <c r="BK93" i="20"/>
  <c r="J93" i="20"/>
  <c r="J65" i="20"/>
  <c r="BK131" i="20"/>
  <c r="J131" i="20"/>
  <c r="J67" i="20" s="1"/>
  <c r="BK143" i="20"/>
  <c r="BK130" i="20" s="1"/>
  <c r="BK94" i="21"/>
  <c r="J94" i="21" s="1"/>
  <c r="J65" i="21" s="1"/>
  <c r="BK126" i="21"/>
  <c r="J126" i="21" s="1"/>
  <c r="J66" i="21" s="1"/>
  <c r="T142" i="21"/>
  <c r="T176" i="21"/>
  <c r="T190" i="21"/>
  <c r="T92" i="22"/>
  <c r="T91" i="22"/>
  <c r="T90" i="22" s="1"/>
  <c r="R104" i="22"/>
  <c r="R103" i="22" s="1"/>
  <c r="R94" i="23"/>
  <c r="P109" i="23"/>
  <c r="BK115" i="23"/>
  <c r="J115" i="23"/>
  <c r="J65" i="23" s="1"/>
  <c r="R115" i="23"/>
  <c r="BK122" i="23"/>
  <c r="J122" i="23"/>
  <c r="J66" i="23"/>
  <c r="R122" i="23"/>
  <c r="P129" i="23"/>
  <c r="T129" i="23"/>
  <c r="BK155" i="8"/>
  <c r="J155" i="8"/>
  <c r="J70" i="8" s="1"/>
  <c r="BK232" i="18"/>
  <c r="J232" i="18" s="1"/>
  <c r="J71" i="18" s="1"/>
  <c r="BK156" i="19"/>
  <c r="J156" i="19" s="1"/>
  <c r="J69" i="19" s="1"/>
  <c r="BK106" i="2"/>
  <c r="J106" i="2"/>
  <c r="J66" i="2"/>
  <c r="BK208" i="2"/>
  <c r="J208" i="2"/>
  <c r="J69" i="2" s="1"/>
  <c r="BK103" i="4"/>
  <c r="J103" i="4" s="1"/>
  <c r="J66" i="4" s="1"/>
  <c r="BK182" i="4"/>
  <c r="J182" i="4" s="1"/>
  <c r="J69" i="4" s="1"/>
  <c r="BK391" i="6"/>
  <c r="J391" i="6" s="1"/>
  <c r="J77" i="6" s="1"/>
  <c r="BK417" i="10"/>
  <c r="J417" i="10" s="1"/>
  <c r="J72" i="10" s="1"/>
  <c r="BK576" i="10"/>
  <c r="J576" i="10"/>
  <c r="J81" i="10" s="1"/>
  <c r="BK95" i="13"/>
  <c r="J95" i="13" s="1"/>
  <c r="J65" i="13" s="1"/>
  <c r="BK312" i="15"/>
  <c r="J312" i="15" s="1"/>
  <c r="J72" i="15" s="1"/>
  <c r="BK89" i="17"/>
  <c r="J89" i="17"/>
  <c r="J62" i="17" s="1"/>
  <c r="BK121" i="22"/>
  <c r="BK90" i="22" s="1"/>
  <c r="J90" i="22" s="1"/>
  <c r="J32" i="22" s="1"/>
  <c r="J121" i="22"/>
  <c r="J68" i="22"/>
  <c r="BK94" i="3"/>
  <c r="J94" i="3"/>
  <c r="J65" i="3" s="1"/>
  <c r="BK176" i="3"/>
  <c r="J176" i="3" s="1"/>
  <c r="J68" i="3" s="1"/>
  <c r="BK208" i="4"/>
  <c r="J208" i="4"/>
  <c r="J74" i="4"/>
  <c r="BK331" i="6"/>
  <c r="J331" i="6" s="1"/>
  <c r="J72" i="6" s="1"/>
  <c r="BK147" i="7"/>
  <c r="J147" i="7"/>
  <c r="J69" i="7" s="1"/>
  <c r="BK94" i="8"/>
  <c r="J94" i="8" s="1"/>
  <c r="J65" i="8" s="1"/>
  <c r="BK93" i="9"/>
  <c r="J93" i="9"/>
  <c r="J65" i="9"/>
  <c r="BK266" i="13"/>
  <c r="J266" i="13" s="1"/>
  <c r="J70" i="13" s="1"/>
  <c r="BK316" i="14"/>
  <c r="J316" i="14"/>
  <c r="J71" i="14" s="1"/>
  <c r="BK124" i="19"/>
  <c r="J124" i="19" s="1"/>
  <c r="J66" i="19" s="1"/>
  <c r="BK207" i="21"/>
  <c r="J207" i="21" s="1"/>
  <c r="J70" i="21" s="1"/>
  <c r="BK89" i="23"/>
  <c r="BK88" i="23"/>
  <c r="BK98" i="4"/>
  <c r="J98" i="4" s="1"/>
  <c r="J65" i="4" s="1"/>
  <c r="BK413" i="6"/>
  <c r="J413" i="6"/>
  <c r="J79" i="6" s="1"/>
  <c r="BK93" i="7"/>
  <c r="J93" i="7" s="1"/>
  <c r="J65" i="7" s="1"/>
  <c r="BK92" i="7"/>
  <c r="J92" i="7" s="1"/>
  <c r="J64" i="7" s="1"/>
  <c r="BK142" i="11"/>
  <c r="J142" i="11" s="1"/>
  <c r="J66" i="11" s="1"/>
  <c r="BK194" i="11"/>
  <c r="J194" i="11" s="1"/>
  <c r="J68" i="11" s="1"/>
  <c r="BK212" i="11"/>
  <c r="J212" i="11"/>
  <c r="J70" i="11" s="1"/>
  <c r="BK138" i="12"/>
  <c r="J138" i="12" s="1"/>
  <c r="J67" i="12" s="1"/>
  <c r="BK142" i="12"/>
  <c r="J142" i="12" s="1"/>
  <c r="J68" i="12" s="1"/>
  <c r="BK166" i="16"/>
  <c r="J166" i="16"/>
  <c r="J69" i="16" s="1"/>
  <c r="BK156" i="20"/>
  <c r="J156" i="20"/>
  <c r="J69" i="20"/>
  <c r="BK91" i="22"/>
  <c r="F55" i="23"/>
  <c r="BE100" i="23"/>
  <c r="BE103" i="23"/>
  <c r="BE110" i="23"/>
  <c r="BE119" i="23"/>
  <c r="BE123" i="23"/>
  <c r="BE130" i="23"/>
  <c r="BE133" i="23"/>
  <c r="BE157" i="23"/>
  <c r="BE160" i="23"/>
  <c r="BE162" i="23"/>
  <c r="J81" i="23"/>
  <c r="J84" i="23"/>
  <c r="BE97" i="23"/>
  <c r="BE116" i="23"/>
  <c r="BE145" i="23"/>
  <c r="BE147" i="23"/>
  <c r="BE152" i="23"/>
  <c r="J104" i="22"/>
  <c r="J67" i="22" s="1"/>
  <c r="E77" i="23"/>
  <c r="BE95" i="23"/>
  <c r="BE106" i="23"/>
  <c r="BE149" i="23"/>
  <c r="BE90" i="23"/>
  <c r="BE113" i="23"/>
  <c r="BE126" i="23"/>
  <c r="BE136" i="23"/>
  <c r="BE139" i="23"/>
  <c r="BE142" i="23"/>
  <c r="BE155" i="23"/>
  <c r="E78" i="22"/>
  <c r="J87" i="22"/>
  <c r="BE99" i="22"/>
  <c r="BE101" i="22"/>
  <c r="BE111" i="22"/>
  <c r="BE93" i="22"/>
  <c r="BE113" i="22"/>
  <c r="BE115" i="22"/>
  <c r="BE119" i="22"/>
  <c r="J56" i="22"/>
  <c r="F59" i="22"/>
  <c r="BE97" i="22"/>
  <c r="BE105" i="22"/>
  <c r="BE107" i="22"/>
  <c r="BE109" i="22"/>
  <c r="BE117" i="22"/>
  <c r="BE95" i="22"/>
  <c r="BE122" i="22"/>
  <c r="E50" i="21"/>
  <c r="BE118" i="21"/>
  <c r="BE121" i="21"/>
  <c r="BE123" i="21"/>
  <c r="BE135" i="21"/>
  <c r="BE152" i="21"/>
  <c r="BE155" i="21"/>
  <c r="BE157" i="21"/>
  <c r="BE159" i="21"/>
  <c r="BE162" i="21"/>
  <c r="BE165" i="21"/>
  <c r="BE172" i="21"/>
  <c r="BE183" i="21"/>
  <c r="BE185" i="21"/>
  <c r="BE193" i="21"/>
  <c r="BE208" i="21"/>
  <c r="J59" i="21"/>
  <c r="BE102" i="21"/>
  <c r="BE175" i="21"/>
  <c r="BE191" i="21"/>
  <c r="BE198" i="21"/>
  <c r="BE205" i="21"/>
  <c r="F59" i="21"/>
  <c r="BE107" i="21"/>
  <c r="BE109" i="21"/>
  <c r="BE115" i="21"/>
  <c r="BE149" i="21"/>
  <c r="BE151" i="21"/>
  <c r="BE164" i="21"/>
  <c r="BE167" i="21"/>
  <c r="J56" i="21"/>
  <c r="BE95" i="21"/>
  <c r="BE100" i="21"/>
  <c r="BE104" i="21"/>
  <c r="BE127" i="21"/>
  <c r="BE132" i="21"/>
  <c r="BE140" i="21"/>
  <c r="BE143" i="21"/>
  <c r="BE146" i="21"/>
  <c r="BE177" i="21"/>
  <c r="BE187" i="21"/>
  <c r="BE202" i="21"/>
  <c r="E79" i="20"/>
  <c r="BE94" i="20"/>
  <c r="BE98" i="20"/>
  <c r="BE102" i="20"/>
  <c r="BE104" i="20"/>
  <c r="BE115" i="20"/>
  <c r="BE119" i="20"/>
  <c r="BE120" i="20"/>
  <c r="BE125" i="20"/>
  <c r="BE126" i="20"/>
  <c r="BE128" i="20"/>
  <c r="BE137" i="20"/>
  <c r="J59" i="20"/>
  <c r="F88" i="20"/>
  <c r="BE110" i="20"/>
  <c r="BE129" i="20"/>
  <c r="BE144" i="20"/>
  <c r="BE148" i="20"/>
  <c r="BE150" i="20"/>
  <c r="BE152" i="20"/>
  <c r="BE154" i="20"/>
  <c r="BE157" i="20"/>
  <c r="J85" i="20"/>
  <c r="BE100" i="20"/>
  <c r="BE106" i="20"/>
  <c r="BE108" i="20"/>
  <c r="BE113" i="20"/>
  <c r="BE117" i="20"/>
  <c r="BE122" i="20"/>
  <c r="BE123" i="20"/>
  <c r="BE132" i="20"/>
  <c r="BE139" i="20"/>
  <c r="BE140" i="20"/>
  <c r="BE142" i="20"/>
  <c r="BE96" i="20"/>
  <c r="BE112" i="20"/>
  <c r="BE134" i="20"/>
  <c r="BE135" i="20"/>
  <c r="BE146" i="20"/>
  <c r="J59" i="19"/>
  <c r="J85" i="19"/>
  <c r="BE100" i="19"/>
  <c r="BE132" i="19"/>
  <c r="BE140" i="19"/>
  <c r="BE155" i="19"/>
  <c r="BE105" i="19"/>
  <c r="BE108" i="19"/>
  <c r="BE114" i="19"/>
  <c r="BE117" i="19"/>
  <c r="BE133" i="19"/>
  <c r="BE135" i="19"/>
  <c r="BE143" i="19"/>
  <c r="BE144" i="19"/>
  <c r="E79" i="19"/>
  <c r="F88" i="19"/>
  <c r="BE94" i="19"/>
  <c r="BE111" i="19"/>
  <c r="BE119" i="19"/>
  <c r="BE129" i="19"/>
  <c r="BE137" i="19"/>
  <c r="BE150" i="19"/>
  <c r="BE152" i="19"/>
  <c r="BE153" i="19"/>
  <c r="BE96" i="19"/>
  <c r="BE98" i="19"/>
  <c r="BE122" i="19"/>
  <c r="BE125" i="19"/>
  <c r="BE139" i="19"/>
  <c r="BE146" i="19"/>
  <c r="BE147" i="19"/>
  <c r="BE157" i="19"/>
  <c r="E50" i="18"/>
  <c r="F59" i="18"/>
  <c r="BE98" i="18"/>
  <c r="BE122" i="18"/>
  <c r="BE130" i="18"/>
  <c r="BE166" i="18"/>
  <c r="BE174" i="18"/>
  <c r="BE202" i="18"/>
  <c r="BE206" i="18"/>
  <c r="BE211" i="18"/>
  <c r="BE223" i="18"/>
  <c r="BE233" i="18"/>
  <c r="J56" i="18"/>
  <c r="J59" i="18"/>
  <c r="BE107" i="18"/>
  <c r="BE128" i="18"/>
  <c r="BE151" i="18"/>
  <c r="BE204" i="18"/>
  <c r="BE227" i="18"/>
  <c r="BE237" i="18"/>
  <c r="BE110" i="18"/>
  <c r="BE118" i="18"/>
  <c r="BE155" i="18"/>
  <c r="BE161" i="18"/>
  <c r="BE163" i="18"/>
  <c r="BE164" i="18"/>
  <c r="BE169" i="18"/>
  <c r="BE177" i="18"/>
  <c r="BE182" i="18"/>
  <c r="BE190" i="18"/>
  <c r="BE218" i="18"/>
  <c r="BE220" i="18"/>
  <c r="BE125" i="18"/>
  <c r="BE136" i="18"/>
  <c r="BE139" i="18"/>
  <c r="BE144" i="18"/>
  <c r="BE146" i="18"/>
  <c r="BE192" i="18"/>
  <c r="BE195" i="18"/>
  <c r="BE197" i="18"/>
  <c r="BE213" i="18"/>
  <c r="BE230" i="18"/>
  <c r="BE241" i="18"/>
  <c r="BE243" i="18"/>
  <c r="E48" i="17"/>
  <c r="J52" i="17"/>
  <c r="F79" i="17"/>
  <c r="BE85" i="17"/>
  <c r="BE87" i="17"/>
  <c r="BE90" i="17"/>
  <c r="J55" i="17"/>
  <c r="BE88" i="17"/>
  <c r="E50" i="16"/>
  <c r="J88" i="16"/>
  <c r="BE105" i="16"/>
  <c r="BE110" i="16"/>
  <c r="BE112" i="16"/>
  <c r="BE114" i="16"/>
  <c r="BE118" i="16"/>
  <c r="BE132" i="16"/>
  <c r="BE137" i="16"/>
  <c r="BE147" i="16"/>
  <c r="BE149" i="16"/>
  <c r="BE154" i="16"/>
  <c r="BE158" i="16"/>
  <c r="BE162" i="16"/>
  <c r="BE164" i="16"/>
  <c r="BK315" i="15"/>
  <c r="J315" i="15"/>
  <c r="J73" i="15" s="1"/>
  <c r="J85" i="16"/>
  <c r="F88" i="16"/>
  <c r="BE99" i="16"/>
  <c r="BE115" i="16"/>
  <c r="BE123" i="16"/>
  <c r="BE131" i="16"/>
  <c r="BE135" i="16"/>
  <c r="BE140" i="16"/>
  <c r="BE141" i="16"/>
  <c r="BE144" i="16"/>
  <c r="BE150" i="16"/>
  <c r="BE156" i="16"/>
  <c r="BE160" i="16"/>
  <c r="BE94" i="16"/>
  <c r="BE97" i="16"/>
  <c r="BE103" i="16"/>
  <c r="BE109" i="16"/>
  <c r="BE122" i="16"/>
  <c r="BE125" i="16"/>
  <c r="BE126" i="16"/>
  <c r="BE128" i="16"/>
  <c r="BE138" i="16"/>
  <c r="BE143" i="16"/>
  <c r="BE146" i="16"/>
  <c r="BE167" i="16"/>
  <c r="BE96" i="16"/>
  <c r="BE101" i="16"/>
  <c r="BE107" i="16"/>
  <c r="BE117" i="16"/>
  <c r="BE120" i="16"/>
  <c r="BE121" i="16"/>
  <c r="BE129" i="16"/>
  <c r="BE134" i="16"/>
  <c r="E87" i="15"/>
  <c r="BE111" i="15"/>
  <c r="BE118" i="15"/>
  <c r="BE132" i="15"/>
  <c r="BE137" i="15"/>
  <c r="BE140" i="15"/>
  <c r="BE146" i="15"/>
  <c r="BE168" i="15"/>
  <c r="BE176" i="15"/>
  <c r="BE178" i="15"/>
  <c r="BE185" i="15"/>
  <c r="BE187" i="15"/>
  <c r="BE208" i="15"/>
  <c r="BE212" i="15"/>
  <c r="BE235" i="15"/>
  <c r="BE243" i="15"/>
  <c r="BE251" i="15"/>
  <c r="BE255" i="15"/>
  <c r="BE265" i="15"/>
  <c r="BE268" i="15"/>
  <c r="BE270" i="15"/>
  <c r="BE282" i="15"/>
  <c r="BE289" i="15"/>
  <c r="BE292" i="15"/>
  <c r="BE313" i="15"/>
  <c r="BE328" i="15"/>
  <c r="BE346" i="15"/>
  <c r="J59" i="15"/>
  <c r="J93" i="15"/>
  <c r="BE106" i="15"/>
  <c r="BE109" i="15"/>
  <c r="BE170" i="15"/>
  <c r="BE197" i="15"/>
  <c r="BE209" i="15"/>
  <c r="BE217" i="15"/>
  <c r="BE221" i="15"/>
  <c r="BE223" i="15"/>
  <c r="BE229" i="15"/>
  <c r="BE233" i="15"/>
  <c r="BE250" i="15"/>
  <c r="BE252" i="15"/>
  <c r="BE261" i="15"/>
  <c r="BE271" i="15"/>
  <c r="BE280" i="15"/>
  <c r="BE310" i="15"/>
  <c r="BE317" i="15"/>
  <c r="BE334" i="15"/>
  <c r="F59" i="15"/>
  <c r="BE102" i="15"/>
  <c r="BE104" i="15"/>
  <c r="BE126" i="15"/>
  <c r="BE188" i="15"/>
  <c r="BE190" i="15"/>
  <c r="BE245" i="15"/>
  <c r="BE248" i="15"/>
  <c r="BE263" i="15"/>
  <c r="BE284" i="15"/>
  <c r="BE287" i="15"/>
  <c r="BE297" i="15"/>
  <c r="BE301" i="15"/>
  <c r="BE304" i="15"/>
  <c r="BE307" i="15"/>
  <c r="BE324" i="15"/>
  <c r="BE326" i="15"/>
  <c r="BE336" i="15"/>
  <c r="BE337" i="15"/>
  <c r="BE339" i="15"/>
  <c r="BE341" i="15"/>
  <c r="BE343" i="15"/>
  <c r="BE349" i="15"/>
  <c r="BE352" i="15"/>
  <c r="BE355" i="15"/>
  <c r="BE358" i="15"/>
  <c r="BE113" i="15"/>
  <c r="BE115" i="15"/>
  <c r="BE149" i="15"/>
  <c r="BE154" i="15"/>
  <c r="BE157" i="15"/>
  <c r="BE160" i="15"/>
  <c r="BE180" i="15"/>
  <c r="BE182" i="15"/>
  <c r="BE194" i="15"/>
  <c r="BE205" i="15"/>
  <c r="BE207" i="15"/>
  <c r="BE215" i="15"/>
  <c r="BE225" i="15"/>
  <c r="BE238" i="15"/>
  <c r="BE240" i="15"/>
  <c r="BE257" i="15"/>
  <c r="BE259" i="15"/>
  <c r="BE273" i="15"/>
  <c r="BE274" i="15"/>
  <c r="BE276" i="15"/>
  <c r="BE294" i="15"/>
  <c r="BE319" i="15"/>
  <c r="BE322" i="15"/>
  <c r="BE330" i="15"/>
  <c r="BE332" i="15"/>
  <c r="BE107" i="14"/>
  <c r="BE134" i="14"/>
  <c r="BE156" i="14"/>
  <c r="BE199" i="14"/>
  <c r="BE201" i="14"/>
  <c r="BE206" i="14"/>
  <c r="BE216" i="14"/>
  <c r="BE230" i="14"/>
  <c r="BE233" i="14"/>
  <c r="BE257" i="14"/>
  <c r="BE274" i="14"/>
  <c r="BE278" i="14"/>
  <c r="BE289" i="14"/>
  <c r="BE292" i="14"/>
  <c r="BE302" i="14"/>
  <c r="BE307" i="14"/>
  <c r="BE321" i="14"/>
  <c r="BE331" i="14"/>
  <c r="BE341" i="14"/>
  <c r="BE345" i="14"/>
  <c r="E50" i="14"/>
  <c r="J95" i="14"/>
  <c r="BE101" i="14"/>
  <c r="BE112" i="14"/>
  <c r="BE131" i="14"/>
  <c r="BE151" i="14"/>
  <c r="BE183" i="14"/>
  <c r="BE185" i="14"/>
  <c r="BE211" i="14"/>
  <c r="BE251" i="14"/>
  <c r="BE260" i="14"/>
  <c r="BE263" i="14"/>
  <c r="BE286" i="14"/>
  <c r="BE294" i="14"/>
  <c r="BE309" i="14"/>
  <c r="BE326" i="14"/>
  <c r="BE348" i="14"/>
  <c r="BE354" i="14"/>
  <c r="BE363" i="14"/>
  <c r="F59" i="14"/>
  <c r="J92" i="14"/>
  <c r="BE103" i="14"/>
  <c r="BE109" i="14"/>
  <c r="BE124" i="14"/>
  <c r="BE127" i="14"/>
  <c r="BE148" i="14"/>
  <c r="BE160" i="14"/>
  <c r="BE163" i="14"/>
  <c r="BE166" i="14"/>
  <c r="BE168" i="14"/>
  <c r="BE175" i="14"/>
  <c r="BE191" i="14"/>
  <c r="BE204" i="14"/>
  <c r="BE232" i="14"/>
  <c r="BE237" i="14"/>
  <c r="BE239" i="14"/>
  <c r="BE243" i="14"/>
  <c r="BE247" i="14"/>
  <c r="BE250" i="14"/>
  <c r="BE254" i="14"/>
  <c r="BE282" i="14"/>
  <c r="BE304" i="14"/>
  <c r="BE317" i="14"/>
  <c r="BE333" i="14"/>
  <c r="BE350" i="14"/>
  <c r="BE351" i="14"/>
  <c r="BE353" i="14"/>
  <c r="BE360" i="14"/>
  <c r="BE369" i="14"/>
  <c r="BE371" i="14"/>
  <c r="BE374" i="14"/>
  <c r="BE115" i="14"/>
  <c r="BE119" i="14"/>
  <c r="BE138" i="14"/>
  <c r="BE140" i="14"/>
  <c r="BE145" i="14"/>
  <c r="BE154" i="14"/>
  <c r="BE158" i="14"/>
  <c r="BE179" i="14"/>
  <c r="BE196" i="14"/>
  <c r="BE218" i="14"/>
  <c r="BE224" i="14"/>
  <c r="BE267" i="14"/>
  <c r="BE271" i="14"/>
  <c r="BE313" i="14"/>
  <c r="BE336" i="14"/>
  <c r="BE340" i="14"/>
  <c r="BE358" i="14"/>
  <c r="F59" i="13"/>
  <c r="J86" i="13"/>
  <c r="J89" i="13"/>
  <c r="BE94" i="13"/>
  <c r="BE106" i="13"/>
  <c r="BE108" i="13"/>
  <c r="BE112" i="13"/>
  <c r="BE115" i="13"/>
  <c r="BE141" i="13"/>
  <c r="BE145" i="13"/>
  <c r="BE148" i="13"/>
  <c r="BE151" i="13"/>
  <c r="BE155" i="13"/>
  <c r="BE156" i="13"/>
  <c r="BE158" i="13"/>
  <c r="BE170" i="13"/>
  <c r="BE171" i="13"/>
  <c r="BE174" i="13"/>
  <c r="BE185" i="13"/>
  <c r="BE186" i="13"/>
  <c r="BE191" i="13"/>
  <c r="BE192" i="13"/>
  <c r="BE198" i="13"/>
  <c r="BE206" i="13"/>
  <c r="BE211" i="13"/>
  <c r="BE214" i="13"/>
  <c r="BE226" i="13"/>
  <c r="BE228" i="13"/>
  <c r="BE229" i="13"/>
  <c r="BE242" i="13"/>
  <c r="BE245" i="13"/>
  <c r="BE252" i="13"/>
  <c r="BE96" i="13"/>
  <c r="BE100" i="13"/>
  <c r="BE102" i="13"/>
  <c r="BE110" i="13"/>
  <c r="BE119" i="13"/>
  <c r="BE121" i="13"/>
  <c r="BE123" i="13"/>
  <c r="BE125" i="13"/>
  <c r="BE129" i="13"/>
  <c r="BE137" i="13"/>
  <c r="BE139" i="13"/>
  <c r="BE143" i="13"/>
  <c r="BE147" i="13"/>
  <c r="BE167" i="13"/>
  <c r="BE172" i="13"/>
  <c r="BE176" i="13"/>
  <c r="BE177" i="13"/>
  <c r="BE194" i="13"/>
  <c r="BE195" i="13"/>
  <c r="BE200" i="13"/>
  <c r="BE202" i="13"/>
  <c r="BE203" i="13"/>
  <c r="BE213" i="13"/>
  <c r="BE215" i="13"/>
  <c r="BE222" i="13"/>
  <c r="BE223" i="13"/>
  <c r="BE232" i="13"/>
  <c r="BE243" i="13"/>
  <c r="E50" i="13"/>
  <c r="BE104" i="13"/>
  <c r="BE114" i="13"/>
  <c r="BE127" i="13"/>
  <c r="BE131" i="13"/>
  <c r="BE133" i="13"/>
  <c r="BE135" i="13"/>
  <c r="BE153" i="13"/>
  <c r="BE159" i="13"/>
  <c r="BE161" i="13"/>
  <c r="BE165" i="13"/>
  <c r="BE168" i="13"/>
  <c r="BE175" i="13"/>
  <c r="BE179" i="13"/>
  <c r="BE180" i="13"/>
  <c r="BE182" i="13"/>
  <c r="BE189" i="13"/>
  <c r="BE197" i="13"/>
  <c r="BE201" i="13"/>
  <c r="BE205" i="13"/>
  <c r="BE208" i="13"/>
  <c r="BE210" i="13"/>
  <c r="BE221" i="13"/>
  <c r="BE225" i="13"/>
  <c r="BE233" i="13"/>
  <c r="BE235" i="13"/>
  <c r="BE236" i="13"/>
  <c r="BE250" i="13"/>
  <c r="BE254" i="13"/>
  <c r="BE262" i="13"/>
  <c r="BE117" i="13"/>
  <c r="BE150" i="13"/>
  <c r="BE162" i="13"/>
  <c r="BE164" i="13"/>
  <c r="BE183" i="13"/>
  <c r="BE188" i="13"/>
  <c r="BE217" i="13"/>
  <c r="BE218" i="13"/>
  <c r="BE220" i="13"/>
  <c r="BE231" i="13"/>
  <c r="BE238" i="13"/>
  <c r="BE240" i="13"/>
  <c r="BE241" i="13"/>
  <c r="BE247" i="13"/>
  <c r="BE256" i="13"/>
  <c r="BE258" i="13"/>
  <c r="BE260" i="13"/>
  <c r="BE264" i="13"/>
  <c r="BE267" i="13"/>
  <c r="J216" i="11"/>
  <c r="J72" i="11" s="1"/>
  <c r="E86" i="12"/>
  <c r="BE109" i="12"/>
  <c r="BE129" i="12"/>
  <c r="BE152" i="12"/>
  <c r="BE162" i="12"/>
  <c r="BE167" i="12"/>
  <c r="BE174" i="12"/>
  <c r="BE177" i="12"/>
  <c r="BE180" i="12"/>
  <c r="BE183" i="12"/>
  <c r="BE184" i="12"/>
  <c r="BE209" i="12"/>
  <c r="BE221" i="12"/>
  <c r="BE234" i="12"/>
  <c r="BE235" i="12"/>
  <c r="BE243" i="12"/>
  <c r="BE255" i="12"/>
  <c r="BE263" i="12"/>
  <c r="BE264" i="12"/>
  <c r="BE279" i="12"/>
  <c r="BE283" i="12"/>
  <c r="BE285" i="12"/>
  <c r="BE290" i="12"/>
  <c r="F95" i="12"/>
  <c r="BE133" i="12"/>
  <c r="BE139" i="12"/>
  <c r="BE143" i="12"/>
  <c r="BE149" i="12"/>
  <c r="BE164" i="12"/>
  <c r="BE165" i="12"/>
  <c r="BE170" i="12"/>
  <c r="BE188" i="12"/>
  <c r="BE202" i="12"/>
  <c r="BE205" i="12"/>
  <c r="BE216" i="12"/>
  <c r="BE228" i="12"/>
  <c r="BE240" i="12"/>
  <c r="BE257" i="12"/>
  <c r="BE287" i="12"/>
  <c r="BE296" i="12"/>
  <c r="BE300" i="12"/>
  <c r="J56" i="12"/>
  <c r="J59" i="12"/>
  <c r="BE115" i="12"/>
  <c r="BE118" i="12"/>
  <c r="BE123" i="12"/>
  <c r="BE126" i="12"/>
  <c r="BE147" i="12"/>
  <c r="BE150" i="12"/>
  <c r="BE160" i="12"/>
  <c r="BE161" i="12"/>
  <c r="BE181" i="12"/>
  <c r="BE182" i="12"/>
  <c r="BE192" i="12"/>
  <c r="BE196" i="12"/>
  <c r="BE197" i="12"/>
  <c r="BE201" i="12"/>
  <c r="BE218" i="12"/>
  <c r="BE222" i="12"/>
  <c r="BE223" i="12"/>
  <c r="BE226" i="12"/>
  <c r="BE229" i="12"/>
  <c r="BE230" i="12"/>
  <c r="BE231" i="12"/>
  <c r="BE232" i="12"/>
  <c r="BE236" i="12"/>
  <c r="BE237" i="12"/>
  <c r="BE241" i="12"/>
  <c r="BE244" i="12"/>
  <c r="BE246" i="12"/>
  <c r="BE267" i="12"/>
  <c r="BE269" i="12"/>
  <c r="BE270" i="12"/>
  <c r="BE273" i="12"/>
  <c r="BE274" i="12"/>
  <c r="BE277" i="12"/>
  <c r="BE101" i="12"/>
  <c r="BE105" i="12"/>
  <c r="BE112" i="12"/>
  <c r="BE121" i="12"/>
  <c r="BE136" i="12"/>
  <c r="BE153" i="12"/>
  <c r="BE156" i="12"/>
  <c r="BE187" i="12"/>
  <c r="BE191" i="12"/>
  <c r="BE198" i="12"/>
  <c r="BE206" i="12"/>
  <c r="BE210" i="12"/>
  <c r="BE212" i="12"/>
  <c r="BE213" i="12"/>
  <c r="BE224" i="12"/>
  <c r="BE225" i="12"/>
  <c r="BE227" i="12"/>
  <c r="BE233" i="12"/>
  <c r="BE247" i="12"/>
  <c r="BE250" i="12"/>
  <c r="BE251" i="12"/>
  <c r="BE252" i="12"/>
  <c r="BE254" i="12"/>
  <c r="BE258" i="12"/>
  <c r="BE261" i="12"/>
  <c r="BE262" i="12"/>
  <c r="BE266" i="12"/>
  <c r="BE271" i="12"/>
  <c r="BE280" i="12"/>
  <c r="BE293" i="12"/>
  <c r="J56" i="11"/>
  <c r="J59" i="11"/>
  <c r="BE102" i="11"/>
  <c r="BE106" i="11"/>
  <c r="BE110" i="11"/>
  <c r="BE131" i="11"/>
  <c r="BE168" i="11"/>
  <c r="BE172" i="11"/>
  <c r="BE175" i="11"/>
  <c r="BE176" i="11"/>
  <c r="BE179" i="11"/>
  <c r="J421" i="10"/>
  <c r="J74" i="10"/>
  <c r="F59" i="11"/>
  <c r="BE108" i="11"/>
  <c r="BE123" i="11"/>
  <c r="BE126" i="11"/>
  <c r="BE153" i="11"/>
  <c r="BE166" i="11"/>
  <c r="BE182" i="11"/>
  <c r="BE188" i="11"/>
  <c r="BE195" i="11"/>
  <c r="BE200" i="11"/>
  <c r="BE205" i="11"/>
  <c r="BE209" i="11"/>
  <c r="BE213" i="11"/>
  <c r="BE219" i="11"/>
  <c r="E50" i="11"/>
  <c r="BE117" i="11"/>
  <c r="BE133" i="11"/>
  <c r="BE156" i="11"/>
  <c r="BE161" i="11"/>
  <c r="BE169" i="11"/>
  <c r="BE177" i="11"/>
  <c r="BE183" i="11"/>
  <c r="BE187" i="11"/>
  <c r="BE202" i="11"/>
  <c r="BE97" i="11"/>
  <c r="BE100" i="11"/>
  <c r="BE104" i="11"/>
  <c r="BE120" i="11"/>
  <c r="BE140" i="11"/>
  <c r="BE143" i="11"/>
  <c r="BE151" i="11"/>
  <c r="BE158" i="11"/>
  <c r="BE163" i="11"/>
  <c r="BE171" i="11"/>
  <c r="BE180" i="11"/>
  <c r="BE185" i="11"/>
  <c r="BE190" i="11"/>
  <c r="BE192" i="11"/>
  <c r="BE217" i="11"/>
  <c r="E50" i="10"/>
  <c r="F59" i="10"/>
  <c r="J97" i="10"/>
  <c r="BE113" i="10"/>
  <c r="BE134" i="10"/>
  <c r="BE139" i="10"/>
  <c r="BE175" i="10"/>
  <c r="BE178" i="10"/>
  <c r="BE195" i="10"/>
  <c r="BE199" i="10"/>
  <c r="BE201" i="10"/>
  <c r="BE224" i="10"/>
  <c r="BE226" i="10"/>
  <c r="BE298" i="10"/>
  <c r="BE336" i="10"/>
  <c r="BE342" i="10"/>
  <c r="BE347" i="10"/>
  <c r="BE352" i="10"/>
  <c r="BE363" i="10"/>
  <c r="BE378" i="10"/>
  <c r="BE385" i="10"/>
  <c r="BE390" i="10"/>
  <c r="BE397" i="10"/>
  <c r="BE408" i="10"/>
  <c r="BE412" i="10"/>
  <c r="BE441" i="10"/>
  <c r="BE459" i="10"/>
  <c r="BE464" i="10"/>
  <c r="BE484" i="10"/>
  <c r="BE495" i="10"/>
  <c r="BE499" i="10"/>
  <c r="BE515" i="10"/>
  <c r="BE524" i="10"/>
  <c r="BE527" i="10"/>
  <c r="BE552" i="10"/>
  <c r="BE577" i="10"/>
  <c r="J59" i="10"/>
  <c r="BE106" i="10"/>
  <c r="BE124" i="10"/>
  <c r="BE127" i="10"/>
  <c r="BE130" i="10"/>
  <c r="BE157" i="10"/>
  <c r="BE180" i="10"/>
  <c r="BE206" i="10"/>
  <c r="BE218" i="10"/>
  <c r="BE236" i="10"/>
  <c r="BE244" i="10"/>
  <c r="BE247" i="10"/>
  <c r="BE252" i="10"/>
  <c r="BE261" i="10"/>
  <c r="BE300" i="10"/>
  <c r="BE311" i="10"/>
  <c r="BE320" i="10"/>
  <c r="BE329" i="10"/>
  <c r="BE376" i="10"/>
  <c r="BE381" i="10"/>
  <c r="BE394" i="10"/>
  <c r="BE403" i="10"/>
  <c r="BE422" i="10"/>
  <c r="BE467" i="10"/>
  <c r="BE468" i="10"/>
  <c r="BE472" i="10"/>
  <c r="BE488" i="10"/>
  <c r="BE492" i="10"/>
  <c r="BE506" i="10"/>
  <c r="BE538" i="10"/>
  <c r="BE561" i="10"/>
  <c r="BE564" i="10"/>
  <c r="BE117" i="10"/>
  <c r="BE122" i="10"/>
  <c r="BE143" i="10"/>
  <c r="BE148" i="10"/>
  <c r="BE154" i="10"/>
  <c r="BE173" i="10"/>
  <c r="BE186" i="10"/>
  <c r="BE211" i="10"/>
  <c r="BE216" i="10"/>
  <c r="BE234" i="10"/>
  <c r="BE241" i="10"/>
  <c r="BE250" i="10"/>
  <c r="BE277" i="10"/>
  <c r="BE279" i="10"/>
  <c r="BE292" i="10"/>
  <c r="BE295" i="10"/>
  <c r="BE305" i="10"/>
  <c r="BE326" i="10"/>
  <c r="BE331" i="10"/>
  <c r="BE345" i="10"/>
  <c r="BE357" i="10"/>
  <c r="BE369" i="10"/>
  <c r="BE374" i="10"/>
  <c r="BE392" i="10"/>
  <c r="BE446" i="10"/>
  <c r="BE448" i="10"/>
  <c r="BE450" i="10"/>
  <c r="BE454" i="10"/>
  <c r="BE510" i="10"/>
  <c r="BE531" i="10"/>
  <c r="BE534" i="10"/>
  <c r="BE546" i="10"/>
  <c r="BE557" i="10"/>
  <c r="BE568" i="10"/>
  <c r="BE573" i="10"/>
  <c r="BE115" i="10"/>
  <c r="BE119" i="10"/>
  <c r="BE151" i="10"/>
  <c r="BE188" i="10"/>
  <c r="BE193" i="10"/>
  <c r="BE230" i="10"/>
  <c r="BE257" i="10"/>
  <c r="BE266" i="10"/>
  <c r="BE281" i="10"/>
  <c r="BE289" i="10"/>
  <c r="BE313" i="10"/>
  <c r="BE333" i="10"/>
  <c r="BE399" i="10"/>
  <c r="BE405" i="10"/>
  <c r="BE415" i="10"/>
  <c r="BE418" i="10"/>
  <c r="BE428" i="10"/>
  <c r="BE433" i="10"/>
  <c r="BE439" i="10"/>
  <c r="BE444" i="10"/>
  <c r="BE476" i="10"/>
  <c r="BE480" i="10"/>
  <c r="BE482" i="10"/>
  <c r="BE501" i="10"/>
  <c r="BE504" i="10"/>
  <c r="BE512" i="10"/>
  <c r="BE519" i="10"/>
  <c r="BE542" i="10"/>
  <c r="E78" i="9"/>
  <c r="BE100" i="9"/>
  <c r="BE102" i="9"/>
  <c r="BE104" i="9"/>
  <c r="BE106" i="9"/>
  <c r="BE108" i="9"/>
  <c r="BE110" i="9"/>
  <c r="BE116" i="9"/>
  <c r="BE121" i="9"/>
  <c r="BE125" i="9"/>
  <c r="BE126" i="9"/>
  <c r="BE131" i="9"/>
  <c r="BE137" i="9"/>
  <c r="BE150" i="9"/>
  <c r="BE154" i="9"/>
  <c r="BE159" i="9"/>
  <c r="BE163" i="9"/>
  <c r="J59" i="9"/>
  <c r="BE129" i="9"/>
  <c r="BE132" i="9"/>
  <c r="BE135" i="9"/>
  <c r="BE140" i="9"/>
  <c r="BE146" i="9"/>
  <c r="BE147" i="9"/>
  <c r="BE153" i="9"/>
  <c r="BE161" i="9"/>
  <c r="J84" i="9"/>
  <c r="BE94" i="9"/>
  <c r="BE114" i="9"/>
  <c r="BE123" i="9"/>
  <c r="BE138" i="9"/>
  <c r="BE141" i="9"/>
  <c r="BE143" i="9"/>
  <c r="BE144" i="9"/>
  <c r="BE148" i="9"/>
  <c r="F59" i="9"/>
  <c r="BE92" i="9"/>
  <c r="BE98" i="9"/>
  <c r="BE112" i="9"/>
  <c r="BE118" i="9"/>
  <c r="BE120" i="9"/>
  <c r="BE128" i="9"/>
  <c r="BE134" i="9"/>
  <c r="BE149" i="9"/>
  <c r="BE152" i="9"/>
  <c r="BE155" i="9"/>
  <c r="BE157" i="9"/>
  <c r="F59" i="8"/>
  <c r="E80" i="8"/>
  <c r="BE95" i="8"/>
  <c r="BE104" i="8"/>
  <c r="BE106" i="8"/>
  <c r="BE108" i="8"/>
  <c r="BE113" i="8"/>
  <c r="BE114" i="8"/>
  <c r="BE122" i="8"/>
  <c r="BE126" i="8"/>
  <c r="BE130" i="8"/>
  <c r="J89" i="8"/>
  <c r="BE100" i="8"/>
  <c r="BE102" i="8"/>
  <c r="BE110" i="8"/>
  <c r="BE112" i="8"/>
  <c r="BE118" i="8"/>
  <c r="BE120" i="8"/>
  <c r="BE124" i="8"/>
  <c r="BE133" i="8"/>
  <c r="BE139" i="8"/>
  <c r="BE141" i="8"/>
  <c r="BE145" i="8"/>
  <c r="BE149" i="8"/>
  <c r="BE153" i="8"/>
  <c r="J56" i="8"/>
  <c r="BE115" i="8"/>
  <c r="BE116" i="8"/>
  <c r="BE128" i="8"/>
  <c r="BE136" i="8"/>
  <c r="BE143" i="8"/>
  <c r="BE147" i="8"/>
  <c r="BE151" i="8"/>
  <c r="BE156" i="8"/>
  <c r="E50" i="7"/>
  <c r="F88" i="7"/>
  <c r="BE105" i="7"/>
  <c r="BE107" i="7"/>
  <c r="J85" i="7"/>
  <c r="BE111" i="7"/>
  <c r="BE114" i="7"/>
  <c r="BE120" i="7"/>
  <c r="BE128" i="7"/>
  <c r="BE131" i="7"/>
  <c r="BE139" i="7"/>
  <c r="BE94" i="7"/>
  <c r="BE99" i="7"/>
  <c r="BE103" i="7"/>
  <c r="BE112" i="7"/>
  <c r="BE116" i="7"/>
  <c r="BE118" i="7"/>
  <c r="BE124" i="7"/>
  <c r="BE137" i="7"/>
  <c r="BE145" i="7"/>
  <c r="J59" i="7"/>
  <c r="BE101" i="7"/>
  <c r="BE109" i="7"/>
  <c r="BE113" i="7"/>
  <c r="BE122" i="7"/>
  <c r="BE126" i="7"/>
  <c r="BE133" i="7"/>
  <c r="BE135" i="7"/>
  <c r="BE141" i="7"/>
  <c r="BE143" i="7"/>
  <c r="BE148" i="7"/>
  <c r="J56" i="6"/>
  <c r="J59" i="6"/>
  <c r="BE108" i="6"/>
  <c r="BE125" i="6"/>
  <c r="BE134" i="6"/>
  <c r="BE155" i="6"/>
  <c r="BE187" i="6"/>
  <c r="BE204" i="6"/>
  <c r="BE240" i="6"/>
  <c r="BE242" i="6"/>
  <c r="BE252" i="6"/>
  <c r="BE255" i="6"/>
  <c r="BE319" i="6"/>
  <c r="BE328" i="6"/>
  <c r="BE363" i="6"/>
  <c r="BE369" i="6"/>
  <c r="BE387" i="6"/>
  <c r="BE389" i="6"/>
  <c r="BK89" i="5"/>
  <c r="J89" i="5" s="1"/>
  <c r="J64" i="5" s="1"/>
  <c r="E89" i="6"/>
  <c r="BE110" i="6"/>
  <c r="BE117" i="6"/>
  <c r="BE121" i="6"/>
  <c r="BE173" i="6"/>
  <c r="BE185" i="6"/>
  <c r="BE190" i="6"/>
  <c r="BE222" i="6"/>
  <c r="BE238" i="6"/>
  <c r="BE249" i="6"/>
  <c r="BE261" i="6"/>
  <c r="BE269" i="6"/>
  <c r="BE292" i="6"/>
  <c r="BE305" i="6"/>
  <c r="BE313" i="6"/>
  <c r="BE322" i="6"/>
  <c r="BE332" i="6"/>
  <c r="BE342" i="6"/>
  <c r="BE344" i="6"/>
  <c r="BE347" i="6"/>
  <c r="BE353" i="6"/>
  <c r="BE356" i="6"/>
  <c r="BE379" i="6"/>
  <c r="BE392" i="6"/>
  <c r="BE402" i="6"/>
  <c r="BE410" i="6"/>
  <c r="BE414" i="6"/>
  <c r="F59" i="6"/>
  <c r="BE112" i="6"/>
  <c r="BE140" i="6"/>
  <c r="BE142" i="6"/>
  <c r="BE144" i="6"/>
  <c r="BE151" i="6"/>
  <c r="BE165" i="6"/>
  <c r="BE167" i="6"/>
  <c r="BE192" i="6"/>
  <c r="BE196" i="6"/>
  <c r="BE207" i="6"/>
  <c r="BE209" i="6"/>
  <c r="BE213" i="6"/>
  <c r="BE216" i="6"/>
  <c r="BE229" i="6"/>
  <c r="BE231" i="6"/>
  <c r="BE282" i="6"/>
  <c r="BE287" i="6"/>
  <c r="BE302" i="6"/>
  <c r="BE310" i="6"/>
  <c r="BE317" i="6"/>
  <c r="BE349" i="6"/>
  <c r="BE361" i="6"/>
  <c r="BE366" i="6"/>
  <c r="BE373" i="6"/>
  <c r="BE375" i="6"/>
  <c r="BE399" i="6"/>
  <c r="BE104" i="6"/>
  <c r="BE130" i="6"/>
  <c r="BE138" i="6"/>
  <c r="BE147" i="6"/>
  <c r="BE160" i="6"/>
  <c r="BE169" i="6"/>
  <c r="BE177" i="6"/>
  <c r="BE218" i="6"/>
  <c r="BE245" i="6"/>
  <c r="BE277" i="6"/>
  <c r="BE297" i="6"/>
  <c r="BE324" i="6"/>
  <c r="BE336" i="6"/>
  <c r="BE351" i="6"/>
  <c r="BE377" i="6"/>
  <c r="E50" i="5"/>
  <c r="J59" i="5"/>
  <c r="BE98" i="5"/>
  <c r="BE104" i="5"/>
  <c r="BE113" i="5"/>
  <c r="J56" i="5"/>
  <c r="F85" i="5"/>
  <c r="BE96" i="5"/>
  <c r="BE116" i="5"/>
  <c r="BE91" i="5"/>
  <c r="BE102" i="5"/>
  <c r="BE109" i="5"/>
  <c r="J93" i="4"/>
  <c r="BE152" i="4"/>
  <c r="BE160" i="4"/>
  <c r="BE167" i="4"/>
  <c r="BE171" i="4"/>
  <c r="BE209" i="4"/>
  <c r="E50" i="4"/>
  <c r="J56" i="4"/>
  <c r="F93" i="4"/>
  <c r="BE104" i="4"/>
  <c r="BE117" i="4"/>
  <c r="BE120" i="4"/>
  <c r="BE125" i="4"/>
  <c r="BE143" i="4"/>
  <c r="BE189" i="4"/>
  <c r="BE196" i="4"/>
  <c r="BE199" i="4"/>
  <c r="BE201" i="4"/>
  <c r="BE99" i="4"/>
  <c r="BE123" i="4"/>
  <c r="BE133" i="4"/>
  <c r="BE149" i="4"/>
  <c r="BE164" i="4"/>
  <c r="BE194" i="4"/>
  <c r="BE203" i="4"/>
  <c r="BE115" i="4"/>
  <c r="BE176" i="4"/>
  <c r="BE180" i="4"/>
  <c r="BE183" i="4"/>
  <c r="BE187" i="4"/>
  <c r="BE191" i="4"/>
  <c r="BE205" i="4"/>
  <c r="J56" i="3"/>
  <c r="BE95" i="3"/>
  <c r="BE104" i="3"/>
  <c r="BE113" i="3"/>
  <c r="BE160" i="3"/>
  <c r="BE173" i="3"/>
  <c r="BE190" i="3"/>
  <c r="F59" i="3"/>
  <c r="BE106" i="3"/>
  <c r="BE119" i="3"/>
  <c r="BE148" i="3"/>
  <c r="BE153" i="3"/>
  <c r="BE157" i="3"/>
  <c r="E50" i="3"/>
  <c r="J59" i="3"/>
  <c r="BE143" i="3"/>
  <c r="BE181" i="3"/>
  <c r="BE184" i="3"/>
  <c r="BE108" i="3"/>
  <c r="BE111" i="3"/>
  <c r="BE164" i="3"/>
  <c r="BE169" i="3"/>
  <c r="BE177" i="3"/>
  <c r="E50" i="2"/>
  <c r="J56" i="2"/>
  <c r="BE99" i="2"/>
  <c r="BE116" i="2"/>
  <c r="BE118" i="2"/>
  <c r="BE123" i="2"/>
  <c r="BE127" i="2"/>
  <c r="BE182" i="2"/>
  <c r="BE191" i="2"/>
  <c r="BE200" i="2"/>
  <c r="BE206" i="2"/>
  <c r="BE213" i="2"/>
  <c r="BE221" i="2"/>
  <c r="J59" i="2"/>
  <c r="BE107" i="2"/>
  <c r="BE114" i="2"/>
  <c r="BE163" i="2"/>
  <c r="BE196" i="2"/>
  <c r="BE209" i="2"/>
  <c r="BE216" i="2"/>
  <c r="BE96" i="2"/>
  <c r="BE158" i="2"/>
  <c r="F59" i="2"/>
  <c r="BE102" i="2"/>
  <c r="BE121" i="2"/>
  <c r="BE133" i="2"/>
  <c r="BE167" i="2"/>
  <c r="BE174" i="2"/>
  <c r="J36" i="2"/>
  <c r="AW56" i="1" s="1"/>
  <c r="J36" i="3"/>
  <c r="AW57" i="1" s="1"/>
  <c r="J36" i="4"/>
  <c r="AW58" i="1"/>
  <c r="F37" i="5"/>
  <c r="BB59" i="1" s="1"/>
  <c r="F36" i="6"/>
  <c r="BA61" i="1"/>
  <c r="F37" i="7"/>
  <c r="BB62" i="1" s="1"/>
  <c r="F36" i="8"/>
  <c r="BA63" i="1"/>
  <c r="J36" i="9"/>
  <c r="AW64" i="1" s="1"/>
  <c r="F36" i="10"/>
  <c r="BA66" i="1"/>
  <c r="F39" i="10"/>
  <c r="BD66" i="1" s="1"/>
  <c r="F37" i="12"/>
  <c r="BB68" i="1"/>
  <c r="F39" i="13"/>
  <c r="BD69" i="1" s="1"/>
  <c r="F38" i="13"/>
  <c r="BC69" i="1" s="1"/>
  <c r="F38" i="14"/>
  <c r="BC71" i="1"/>
  <c r="F39" i="14"/>
  <c r="BD71" i="1" s="1"/>
  <c r="F38" i="15"/>
  <c r="BC72" i="1"/>
  <c r="F36" i="16"/>
  <c r="BA73" i="1" s="1"/>
  <c r="F38" i="16"/>
  <c r="BC73" i="1"/>
  <c r="F38" i="18"/>
  <c r="BC76" i="1" s="1"/>
  <c r="J36" i="19"/>
  <c r="AW77" i="1"/>
  <c r="F37" i="20"/>
  <c r="BB78" i="1" s="1"/>
  <c r="F38" i="20"/>
  <c r="BC78" i="1"/>
  <c r="F39" i="21"/>
  <c r="BD80" i="1" s="1"/>
  <c r="F37" i="22"/>
  <c r="BB81" i="1" s="1"/>
  <c r="F39" i="22"/>
  <c r="BD81" i="1"/>
  <c r="F35" i="23"/>
  <c r="BB82" i="1" s="1"/>
  <c r="F39" i="2"/>
  <c r="BD56" i="1"/>
  <c r="F37" i="3"/>
  <c r="BB57" i="1" s="1"/>
  <c r="F37" i="4"/>
  <c r="BB58" i="1"/>
  <c r="F38" i="5"/>
  <c r="BC59" i="1" s="1"/>
  <c r="F36" i="5"/>
  <c r="BA59" i="1"/>
  <c r="F37" i="6"/>
  <c r="BB61" i="1" s="1"/>
  <c r="F36" i="7"/>
  <c r="BA62" i="1"/>
  <c r="F38" i="7"/>
  <c r="BC62" i="1" s="1"/>
  <c r="F38" i="8"/>
  <c r="BC63" i="1" s="1"/>
  <c r="F38" i="9"/>
  <c r="BC64" i="1"/>
  <c r="F36" i="9"/>
  <c r="BA64" i="1" s="1"/>
  <c r="F38" i="10"/>
  <c r="BC66" i="1"/>
  <c r="F36" i="11"/>
  <c r="BA67" i="1" s="1"/>
  <c r="F36" i="12"/>
  <c r="BA68" i="1"/>
  <c r="F39" i="12"/>
  <c r="BD68" i="1" s="1"/>
  <c r="F37" i="13"/>
  <c r="BB69" i="1" s="1"/>
  <c r="F36" i="14"/>
  <c r="BA71" i="1" s="1"/>
  <c r="J36" i="15"/>
  <c r="AW72" i="1"/>
  <c r="J36" i="16"/>
  <c r="AW73" i="1" s="1"/>
  <c r="F35" i="17"/>
  <c r="BB74" i="1" s="1"/>
  <c r="F36" i="17"/>
  <c r="BC74" i="1"/>
  <c r="F37" i="17"/>
  <c r="BD74" i="1" s="1"/>
  <c r="F34" i="17"/>
  <c r="BA74" i="1"/>
  <c r="F39" i="18"/>
  <c r="BD76" i="1" s="1"/>
  <c r="F37" i="19"/>
  <c r="BB77" i="1"/>
  <c r="F36" i="20"/>
  <c r="BA78" i="1" s="1"/>
  <c r="J36" i="21"/>
  <c r="AW80" i="1"/>
  <c r="F36" i="22"/>
  <c r="BA81" i="1" s="1"/>
  <c r="F38" i="22"/>
  <c r="BC81" i="1"/>
  <c r="F36" i="23"/>
  <c r="BC82" i="1" s="1"/>
  <c r="F37" i="2"/>
  <c r="BB56" i="1" s="1"/>
  <c r="F38" i="2"/>
  <c r="BC56" i="1"/>
  <c r="F36" i="3"/>
  <c r="BA57" i="1" s="1"/>
  <c r="F39" i="3"/>
  <c r="BD57" i="1"/>
  <c r="F36" i="4"/>
  <c r="BA58" i="1" s="1"/>
  <c r="F39" i="4"/>
  <c r="BD58" i="1"/>
  <c r="F38" i="6"/>
  <c r="BC61" i="1" s="1"/>
  <c r="J36" i="7"/>
  <c r="AW62" i="1" s="1"/>
  <c r="F37" i="8"/>
  <c r="BB63" i="1" s="1"/>
  <c r="F39" i="8"/>
  <c r="BD63" i="1"/>
  <c r="F39" i="9"/>
  <c r="BD64" i="1" s="1"/>
  <c r="F37" i="10"/>
  <c r="BB66" i="1" s="1"/>
  <c r="J36" i="11"/>
  <c r="AW67" i="1"/>
  <c r="F37" i="11"/>
  <c r="BB67" i="1" s="1"/>
  <c r="F38" i="12"/>
  <c r="BC68" i="1"/>
  <c r="F36" i="13"/>
  <c r="BA69" i="1" s="1"/>
  <c r="F37" i="14"/>
  <c r="BB71" i="1"/>
  <c r="F36" i="15"/>
  <c r="BA72" i="1" s="1"/>
  <c r="F39" i="16"/>
  <c r="BD73" i="1" s="1"/>
  <c r="F37" i="16"/>
  <c r="BB73" i="1" s="1"/>
  <c r="J36" i="18"/>
  <c r="AW76" i="1"/>
  <c r="F36" i="19"/>
  <c r="BA77" i="1" s="1"/>
  <c r="J36" i="20"/>
  <c r="AW78" i="1" s="1"/>
  <c r="F36" i="21"/>
  <c r="BA80" i="1"/>
  <c r="J36" i="22"/>
  <c r="AW81" i="1" s="1"/>
  <c r="J34" i="23"/>
  <c r="AW82" i="1"/>
  <c r="F37" i="23"/>
  <c r="BD82" i="1" s="1"/>
  <c r="F36" i="2"/>
  <c r="BA56" i="1" s="1"/>
  <c r="AS54" i="1"/>
  <c r="F38" i="3"/>
  <c r="BC57" i="1"/>
  <c r="F38" i="4"/>
  <c r="BC58" i="1"/>
  <c r="J36" i="5"/>
  <c r="AW59" i="1"/>
  <c r="F39" i="5"/>
  <c r="BD59" i="1"/>
  <c r="F39" i="6"/>
  <c r="BD61" i="1"/>
  <c r="J36" i="6"/>
  <c r="AW61" i="1"/>
  <c r="F39" i="7"/>
  <c r="BD62" i="1" s="1"/>
  <c r="J36" i="8"/>
  <c r="AW63" i="1"/>
  <c r="F37" i="9"/>
  <c r="BB64" i="1"/>
  <c r="J36" i="10"/>
  <c r="AW66" i="1" s="1"/>
  <c r="F39" i="11"/>
  <c r="BD67" i="1"/>
  <c r="F38" i="11"/>
  <c r="BC67" i="1"/>
  <c r="J36" i="12"/>
  <c r="AW68" i="1"/>
  <c r="J36" i="13"/>
  <c r="AW69" i="1"/>
  <c r="J36" i="14"/>
  <c r="AW71" i="1"/>
  <c r="F39" i="15"/>
  <c r="BD72" i="1"/>
  <c r="F37" i="15"/>
  <c r="BB72" i="1"/>
  <c r="J34" i="17"/>
  <c r="AW74" i="1" s="1"/>
  <c r="F37" i="18"/>
  <c r="BB76" i="1"/>
  <c r="F36" i="18"/>
  <c r="BA76" i="1"/>
  <c r="F39" i="19"/>
  <c r="BD77" i="1" s="1"/>
  <c r="F38" i="19"/>
  <c r="BC77" i="1"/>
  <c r="F39" i="20"/>
  <c r="BD78" i="1"/>
  <c r="F38" i="21"/>
  <c r="BC80" i="1"/>
  <c r="F37" i="21"/>
  <c r="BB80" i="1"/>
  <c r="F34" i="23"/>
  <c r="BA82" i="1" s="1"/>
  <c r="R92" i="3" l="1"/>
  <c r="P96" i="4"/>
  <c r="AU58" i="1" s="1"/>
  <c r="R96" i="4"/>
  <c r="R92" i="13"/>
  <c r="R91" i="20"/>
  <c r="J101" i="15"/>
  <c r="J65" i="15" s="1"/>
  <c r="J249" i="13"/>
  <c r="J69" i="13" s="1"/>
  <c r="J143" i="20"/>
  <c r="J68" i="20" s="1"/>
  <c r="T334" i="6"/>
  <c r="T92" i="3"/>
  <c r="R94" i="2"/>
  <c r="R93" i="2"/>
  <c r="T96" i="18"/>
  <c r="T95" i="18"/>
  <c r="T102" i="6"/>
  <c r="T101" i="6"/>
  <c r="BK93" i="23"/>
  <c r="J93" i="23"/>
  <c r="J62" i="23"/>
  <c r="R90" i="22"/>
  <c r="R93" i="21"/>
  <c r="R92" i="21" s="1"/>
  <c r="T130" i="20"/>
  <c r="T91" i="20"/>
  <c r="R152" i="16"/>
  <c r="R100" i="15"/>
  <c r="T185" i="4"/>
  <c r="T96" i="4"/>
  <c r="P90" i="22"/>
  <c r="AU81" i="1"/>
  <c r="P93" i="21"/>
  <c r="P92" i="21"/>
  <c r="AU80" i="1" s="1"/>
  <c r="R92" i="19"/>
  <c r="R91" i="19"/>
  <c r="P100" i="15"/>
  <c r="R319" i="14"/>
  <c r="T145" i="12"/>
  <c r="T98" i="12" s="1"/>
  <c r="P102" i="6"/>
  <c r="R99" i="12"/>
  <c r="R104" i="10"/>
  <c r="T89" i="5"/>
  <c r="T88" i="5" s="1"/>
  <c r="P93" i="23"/>
  <c r="P87" i="23" s="1"/>
  <c r="AU82" i="1" s="1"/>
  <c r="P99" i="14"/>
  <c r="T104" i="10"/>
  <c r="T103" i="10"/>
  <c r="R334" i="6"/>
  <c r="R101" i="6" s="1"/>
  <c r="R89" i="5"/>
  <c r="R88" i="5"/>
  <c r="R96" i="18"/>
  <c r="R95" i="18"/>
  <c r="R420" i="10"/>
  <c r="P334" i="6"/>
  <c r="P94" i="2"/>
  <c r="P93" i="2"/>
  <c r="AU56" i="1"/>
  <c r="AU55" i="1" s="1"/>
  <c r="P96" i="18"/>
  <c r="P95" i="18"/>
  <c r="AU76" i="1"/>
  <c r="T315" i="15"/>
  <c r="T99" i="15" s="1"/>
  <c r="P99" i="12"/>
  <c r="BK87" i="23"/>
  <c r="J87" i="23" s="1"/>
  <c r="J30" i="23" s="1"/>
  <c r="AG82" i="1" s="1"/>
  <c r="R93" i="23"/>
  <c r="R87" i="23"/>
  <c r="T93" i="21"/>
  <c r="T92" i="21"/>
  <c r="P145" i="12"/>
  <c r="P97" i="7"/>
  <c r="P91" i="7" s="1"/>
  <c r="AU62" i="1" s="1"/>
  <c r="T94" i="2"/>
  <c r="T93" i="2"/>
  <c r="P91" i="16"/>
  <c r="AU73" i="1" s="1"/>
  <c r="P319" i="14"/>
  <c r="R145" i="12"/>
  <c r="T95" i="11"/>
  <c r="T94" i="11" s="1"/>
  <c r="P104" i="10"/>
  <c r="T93" i="23"/>
  <c r="T87" i="23" s="1"/>
  <c r="R91" i="16"/>
  <c r="P315" i="15"/>
  <c r="R315" i="15"/>
  <c r="R102" i="6"/>
  <c r="P130" i="20"/>
  <c r="P91" i="20"/>
  <c r="AU78" i="1"/>
  <c r="T152" i="16"/>
  <c r="T91" i="16" s="1"/>
  <c r="R99" i="14"/>
  <c r="R98" i="14" s="1"/>
  <c r="P95" i="11"/>
  <c r="P94" i="11"/>
  <c r="AU67" i="1"/>
  <c r="P420" i="10"/>
  <c r="BK93" i="13"/>
  <c r="J93" i="13"/>
  <c r="J64" i="13" s="1"/>
  <c r="BK91" i="9"/>
  <c r="J91" i="9"/>
  <c r="J64" i="9"/>
  <c r="BK94" i="2"/>
  <c r="BK104" i="10"/>
  <c r="J104" i="10"/>
  <c r="J64" i="10"/>
  <c r="J88" i="23"/>
  <c r="J60" i="23"/>
  <c r="BK211" i="2"/>
  <c r="J211" i="2"/>
  <c r="J70" i="2"/>
  <c r="BK179" i="3"/>
  <c r="J179" i="3"/>
  <c r="J69" i="3" s="1"/>
  <c r="BK102" i="6"/>
  <c r="J102" i="6"/>
  <c r="J64" i="6"/>
  <c r="BK96" i="9"/>
  <c r="J96" i="9"/>
  <c r="J66" i="9"/>
  <c r="BK536" i="10"/>
  <c r="J536" i="10"/>
  <c r="J79" i="10"/>
  <c r="BK99" i="12"/>
  <c r="J99" i="12" s="1"/>
  <c r="J64" i="12" s="1"/>
  <c r="BK145" i="12"/>
  <c r="J145" i="12"/>
  <c r="J69" i="12"/>
  <c r="BK83" i="17"/>
  <c r="J83" i="17"/>
  <c r="J60" i="17"/>
  <c r="BK235" i="18"/>
  <c r="J235" i="18" s="1"/>
  <c r="J72" i="18" s="1"/>
  <c r="J94" i="23"/>
  <c r="J63" i="23"/>
  <c r="BK93" i="3"/>
  <c r="J93" i="3"/>
  <c r="J64" i="3"/>
  <c r="BK97" i="4"/>
  <c r="J97" i="4"/>
  <c r="J64" i="4"/>
  <c r="BK185" i="4"/>
  <c r="J185" i="4"/>
  <c r="J70" i="4"/>
  <c r="BK207" i="4"/>
  <c r="J207" i="4" s="1"/>
  <c r="J73" i="4" s="1"/>
  <c r="BK93" i="8"/>
  <c r="J93" i="8"/>
  <c r="J64" i="8"/>
  <c r="BK95" i="11"/>
  <c r="BK94" i="11"/>
  <c r="J94" i="11"/>
  <c r="J63" i="11" s="1"/>
  <c r="BK319" i="14"/>
  <c r="J319" i="14"/>
  <c r="J72" i="14"/>
  <c r="BK92" i="16"/>
  <c r="BK91" i="16" s="1"/>
  <c r="J91" i="16" s="1"/>
  <c r="J63" i="16" s="1"/>
  <c r="J92" i="16"/>
  <c r="J64" i="16"/>
  <c r="J89" i="23"/>
  <c r="J61" i="23"/>
  <c r="BK334" i="6"/>
  <c r="J334" i="6"/>
  <c r="J73" i="6"/>
  <c r="BK97" i="7"/>
  <c r="J97" i="7" s="1"/>
  <c r="J66" i="7" s="1"/>
  <c r="BK98" i="8"/>
  <c r="J98" i="8" s="1"/>
  <c r="J66" i="8" s="1"/>
  <c r="BK98" i="13"/>
  <c r="J98" i="13"/>
  <c r="J66" i="13"/>
  <c r="BK99" i="14"/>
  <c r="J99" i="14" s="1"/>
  <c r="J64" i="14" s="1"/>
  <c r="BK96" i="18"/>
  <c r="J96" i="18"/>
  <c r="J64" i="18"/>
  <c r="BK92" i="19"/>
  <c r="J92" i="19"/>
  <c r="J64" i="19"/>
  <c r="BK92" i="20"/>
  <c r="J92" i="20" s="1"/>
  <c r="J64" i="20" s="1"/>
  <c r="BK93" i="21"/>
  <c r="BK92" i="21"/>
  <c r="J92" i="21" s="1"/>
  <c r="J32" i="21" s="1"/>
  <c r="AG80" i="1" s="1"/>
  <c r="AG81" i="1"/>
  <c r="J63" i="22"/>
  <c r="J91" i="22"/>
  <c r="J64" i="22"/>
  <c r="J130" i="20"/>
  <c r="J66" i="20"/>
  <c r="J100" i="15"/>
  <c r="J64" i="15"/>
  <c r="BK88" i="5"/>
  <c r="J88" i="5"/>
  <c r="F35" i="2"/>
  <c r="AZ56" i="1" s="1"/>
  <c r="BD55" i="1"/>
  <c r="F35" i="5"/>
  <c r="AZ59" i="1"/>
  <c r="J32" i="5"/>
  <c r="AG59" i="1" s="1"/>
  <c r="F35" i="6"/>
  <c r="AZ61" i="1" s="1"/>
  <c r="J35" i="11"/>
  <c r="AV67" i="1"/>
  <c r="AT67" i="1"/>
  <c r="J35" i="12"/>
  <c r="AV68" i="1"/>
  <c r="AT68" i="1" s="1"/>
  <c r="BB65" i="1"/>
  <c r="AX65" i="1"/>
  <c r="F35" i="14"/>
  <c r="AZ71" i="1"/>
  <c r="J32" i="15"/>
  <c r="AG72" i="1"/>
  <c r="BB70" i="1"/>
  <c r="AX70" i="1"/>
  <c r="J35" i="16"/>
  <c r="AV73" i="1" s="1"/>
  <c r="AT73" i="1" s="1"/>
  <c r="BD70" i="1"/>
  <c r="J33" i="17"/>
  <c r="AV74" i="1" s="1"/>
  <c r="AT74" i="1" s="1"/>
  <c r="F35" i="18"/>
  <c r="AZ76" i="1"/>
  <c r="BD75" i="1"/>
  <c r="BC75" i="1"/>
  <c r="AY75" i="1"/>
  <c r="J35" i="21"/>
  <c r="AV80" i="1" s="1"/>
  <c r="AT80" i="1" s="1"/>
  <c r="J35" i="2"/>
  <c r="AV56" i="1" s="1"/>
  <c r="AT56" i="1" s="1"/>
  <c r="BA55" i="1"/>
  <c r="J35" i="5"/>
  <c r="AV59" i="1"/>
  <c r="AT59" i="1" s="1"/>
  <c r="J35" i="6"/>
  <c r="AV61" i="1"/>
  <c r="AT61" i="1"/>
  <c r="F35" i="11"/>
  <c r="AZ67" i="1" s="1"/>
  <c r="F35" i="12"/>
  <c r="AZ68" i="1"/>
  <c r="J35" i="14"/>
  <c r="AV71" i="1"/>
  <c r="AT71" i="1"/>
  <c r="F35" i="16"/>
  <c r="AZ73" i="1"/>
  <c r="BA70" i="1"/>
  <c r="AW70" i="1"/>
  <c r="BC70" i="1"/>
  <c r="AY70" i="1"/>
  <c r="F33" i="17"/>
  <c r="AZ74" i="1"/>
  <c r="J35" i="18"/>
  <c r="AV76" i="1"/>
  <c r="AT76" i="1"/>
  <c r="BB75" i="1"/>
  <c r="AX75" i="1"/>
  <c r="BA75" i="1"/>
  <c r="AW75" i="1"/>
  <c r="F35" i="21"/>
  <c r="AZ80" i="1" s="1"/>
  <c r="F35" i="3"/>
  <c r="AZ57" i="1"/>
  <c r="F35" i="4"/>
  <c r="AZ58" i="1"/>
  <c r="BC55" i="1"/>
  <c r="AY55" i="1"/>
  <c r="J35" i="7"/>
  <c r="AV62" i="1"/>
  <c r="AT62" i="1"/>
  <c r="J35" i="8"/>
  <c r="AV63" i="1"/>
  <c r="AT63" i="1"/>
  <c r="BA60" i="1"/>
  <c r="AW60" i="1"/>
  <c r="F35" i="9"/>
  <c r="AZ64" i="1"/>
  <c r="BD60" i="1"/>
  <c r="BB60" i="1"/>
  <c r="AX60" i="1"/>
  <c r="F35" i="10"/>
  <c r="AZ66" i="1" s="1"/>
  <c r="BC65" i="1"/>
  <c r="AY65" i="1" s="1"/>
  <c r="BD65" i="1"/>
  <c r="J35" i="13"/>
  <c r="AV69" i="1"/>
  <c r="AT69" i="1"/>
  <c r="F35" i="15"/>
  <c r="AZ72" i="1" s="1"/>
  <c r="J35" i="19"/>
  <c r="AV77" i="1"/>
  <c r="AT77" i="1"/>
  <c r="F35" i="20"/>
  <c r="AZ78" i="1"/>
  <c r="BD79" i="1"/>
  <c r="BA79" i="1"/>
  <c r="AW79" i="1"/>
  <c r="F35" i="22"/>
  <c r="AZ81" i="1"/>
  <c r="BB79" i="1"/>
  <c r="AX79" i="1"/>
  <c r="J33" i="23"/>
  <c r="AV82" i="1" s="1"/>
  <c r="AT82" i="1" s="1"/>
  <c r="J35" i="3"/>
  <c r="AV57" i="1"/>
  <c r="AT57" i="1"/>
  <c r="J35" i="4"/>
  <c r="AV58" i="1" s="1"/>
  <c r="AT58" i="1" s="1"/>
  <c r="BB55" i="1"/>
  <c r="F35" i="7"/>
  <c r="AZ62" i="1"/>
  <c r="F35" i="8"/>
  <c r="AZ63" i="1"/>
  <c r="J35" i="9"/>
  <c r="AV64" i="1"/>
  <c r="AT64" i="1"/>
  <c r="BC60" i="1"/>
  <c r="AY60" i="1"/>
  <c r="J35" i="10"/>
  <c r="AV66" i="1" s="1"/>
  <c r="AT66" i="1" s="1"/>
  <c r="BA65" i="1"/>
  <c r="AW65" i="1"/>
  <c r="F35" i="13"/>
  <c r="AZ69" i="1"/>
  <c r="J35" i="15"/>
  <c r="AV72" i="1"/>
  <c r="AT72" i="1"/>
  <c r="F35" i="19"/>
  <c r="AZ77" i="1"/>
  <c r="J35" i="20"/>
  <c r="AV78" i="1"/>
  <c r="AT78" i="1"/>
  <c r="J35" i="22"/>
  <c r="AV81" i="1"/>
  <c r="AT81" i="1"/>
  <c r="AN81" i="1"/>
  <c r="BC79" i="1"/>
  <c r="AY79" i="1"/>
  <c r="F33" i="23"/>
  <c r="AZ82" i="1"/>
  <c r="AN80" i="1" l="1"/>
  <c r="AG79" i="1"/>
  <c r="P101" i="6"/>
  <c r="AU61" i="1"/>
  <c r="P103" i="10"/>
  <c r="AU66" i="1"/>
  <c r="R103" i="10"/>
  <c r="BK93" i="2"/>
  <c r="J93" i="2"/>
  <c r="J63" i="2" s="1"/>
  <c r="P98" i="12"/>
  <c r="AU68" i="1"/>
  <c r="P98" i="14"/>
  <c r="AU71" i="1" s="1"/>
  <c r="R98" i="12"/>
  <c r="P99" i="15"/>
  <c r="AU72" i="1" s="1"/>
  <c r="R99" i="15"/>
  <c r="BK101" i="6"/>
  <c r="J101" i="6"/>
  <c r="J63" i="6"/>
  <c r="J95" i="11"/>
  <c r="J64" i="11" s="1"/>
  <c r="BK103" i="10"/>
  <c r="J103" i="10" s="1"/>
  <c r="J63" i="10" s="1"/>
  <c r="BK92" i="8"/>
  <c r="J92" i="8" s="1"/>
  <c r="J32" i="8" s="1"/>
  <c r="AG63" i="1" s="1"/>
  <c r="BK90" i="9"/>
  <c r="J90" i="9"/>
  <c r="J63" i="9"/>
  <c r="BK92" i="13"/>
  <c r="J92" i="13"/>
  <c r="J63" i="21"/>
  <c r="BK98" i="12"/>
  <c r="J98" i="12"/>
  <c r="J63" i="12"/>
  <c r="BK82" i="17"/>
  <c r="J82" i="17"/>
  <c r="J30" i="17" s="1"/>
  <c r="AG74" i="1" s="1"/>
  <c r="J59" i="23"/>
  <c r="BK92" i="3"/>
  <c r="J92" i="3"/>
  <c r="J63" i="3"/>
  <c r="J93" i="21"/>
  <c r="J64" i="21" s="1"/>
  <c r="BK91" i="7"/>
  <c r="J91" i="7" s="1"/>
  <c r="J32" i="7" s="1"/>
  <c r="AG62" i="1" s="1"/>
  <c r="BK96" i="4"/>
  <c r="J96" i="4"/>
  <c r="J63" i="4"/>
  <c r="J94" i="2"/>
  <c r="J64" i="2" s="1"/>
  <c r="BK91" i="20"/>
  <c r="J91" i="20" s="1"/>
  <c r="J63" i="20" s="1"/>
  <c r="BK98" i="14"/>
  <c r="J98" i="14"/>
  <c r="J63" i="14"/>
  <c r="BK95" i="18"/>
  <c r="J95" i="18"/>
  <c r="J32" i="18" s="1"/>
  <c r="AG76" i="1" s="1"/>
  <c r="BK91" i="19"/>
  <c r="J91" i="19"/>
  <c r="J32" i="19" s="1"/>
  <c r="AG77" i="1" s="1"/>
  <c r="J39" i="23"/>
  <c r="J41" i="22"/>
  <c r="J41" i="21"/>
  <c r="AN72" i="1"/>
  <c r="J41" i="15"/>
  <c r="AN59" i="1"/>
  <c r="J63" i="5"/>
  <c r="J41" i="5"/>
  <c r="AN82" i="1"/>
  <c r="AU60" i="1"/>
  <c r="AZ55" i="1"/>
  <c r="AV55" i="1" s="1"/>
  <c r="AX55" i="1"/>
  <c r="J32" i="16"/>
  <c r="AG73" i="1"/>
  <c r="AZ75" i="1"/>
  <c r="AV75" i="1" s="1"/>
  <c r="AT75" i="1" s="1"/>
  <c r="BA54" i="1"/>
  <c r="AW54" i="1" s="1"/>
  <c r="AK30" i="1" s="1"/>
  <c r="AU75" i="1"/>
  <c r="J32" i="11"/>
  <c r="AG67" i="1"/>
  <c r="AZ70" i="1"/>
  <c r="AV70" i="1"/>
  <c r="AT70" i="1"/>
  <c r="BC54" i="1"/>
  <c r="W32" i="1" s="1"/>
  <c r="AU79" i="1"/>
  <c r="J32" i="13"/>
  <c r="AG69" i="1" s="1"/>
  <c r="AW55" i="1"/>
  <c r="AZ60" i="1"/>
  <c r="AV60" i="1"/>
  <c r="AT60" i="1" s="1"/>
  <c r="AZ79" i="1"/>
  <c r="AV79" i="1"/>
  <c r="AT79" i="1" s="1"/>
  <c r="AN79" i="1" s="1"/>
  <c r="BB54" i="1"/>
  <c r="AX54" i="1"/>
  <c r="AZ65" i="1"/>
  <c r="AV65" i="1" s="1"/>
  <c r="AT65" i="1" s="1"/>
  <c r="BD54" i="1"/>
  <c r="W33" i="1" s="1"/>
  <c r="J41" i="11" l="1"/>
  <c r="J41" i="7"/>
  <c r="J41" i="18"/>
  <c r="J41" i="19"/>
  <c r="J39" i="17"/>
  <c r="J41" i="8"/>
  <c r="J41" i="13"/>
  <c r="J63" i="13"/>
  <c r="J59" i="17"/>
  <c r="J63" i="18"/>
  <c r="J63" i="8"/>
  <c r="J63" i="19"/>
  <c r="J63" i="7"/>
  <c r="J41" i="16"/>
  <c r="AN73" i="1"/>
  <c r="AN67" i="1"/>
  <c r="AN74" i="1"/>
  <c r="AN76" i="1"/>
  <c r="AN62" i="1"/>
  <c r="AN63" i="1"/>
  <c r="AN69" i="1"/>
  <c r="AN77" i="1"/>
  <c r="J32" i="4"/>
  <c r="AG58" i="1"/>
  <c r="J32" i="9"/>
  <c r="AG64" i="1" s="1"/>
  <c r="J32" i="3"/>
  <c r="AG57" i="1"/>
  <c r="J32" i="6"/>
  <c r="AG61" i="1"/>
  <c r="AU65" i="1"/>
  <c r="W31" i="1"/>
  <c r="AY54" i="1"/>
  <c r="J32" i="14"/>
  <c r="AG71" i="1" s="1"/>
  <c r="J32" i="2"/>
  <c r="AG56" i="1"/>
  <c r="J32" i="20"/>
  <c r="AG78" i="1"/>
  <c r="AG75" i="1"/>
  <c r="AU70" i="1"/>
  <c r="W30" i="1"/>
  <c r="J32" i="12"/>
  <c r="AG68" i="1"/>
  <c r="J32" i="10"/>
  <c r="AG66" i="1"/>
  <c r="AT55" i="1"/>
  <c r="AZ54" i="1"/>
  <c r="W29" i="1"/>
  <c r="J41" i="6" l="1"/>
  <c r="J41" i="3"/>
  <c r="J41" i="14"/>
  <c r="J41" i="12"/>
  <c r="J41" i="10"/>
  <c r="J41" i="2"/>
  <c r="J41" i="20"/>
  <c r="AN78" i="1"/>
  <c r="J41" i="4"/>
  <c r="J41" i="9"/>
  <c r="AG55" i="1"/>
  <c r="AN68" i="1"/>
  <c r="AN56" i="1"/>
  <c r="AN61" i="1"/>
  <c r="AN71" i="1"/>
  <c r="AU54" i="1"/>
  <c r="AN57" i="1"/>
  <c r="AN58" i="1"/>
  <c r="AN64" i="1"/>
  <c r="AN66" i="1"/>
  <c r="AG70" i="1"/>
  <c r="AN75" i="1"/>
  <c r="AG65" i="1"/>
  <c r="AG60" i="1"/>
  <c r="AV54" i="1"/>
  <c r="AK29" i="1"/>
  <c r="AN55" i="1" l="1"/>
  <c r="AN70" i="1"/>
  <c r="AN60" i="1"/>
  <c r="AN65" i="1"/>
  <c r="AG54" i="1"/>
  <c r="AT54" i="1"/>
  <c r="AN54" i="1" l="1"/>
  <c r="AK26" i="1"/>
  <c r="AK35" i="1"/>
</calcChain>
</file>

<file path=xl/sharedStrings.xml><?xml version="1.0" encoding="utf-8"?>
<sst xmlns="http://schemas.openxmlformats.org/spreadsheetml/2006/main" count="31470" uniqueCount="4019">
  <si>
    <t>Export Komplet</t>
  </si>
  <si>
    <t>VZ</t>
  </si>
  <si>
    <t>2.0</t>
  </si>
  <si>
    <t>ZAMOK</t>
  </si>
  <si>
    <t>False</t>
  </si>
  <si>
    <t>{c0585a40-4858-4113-a04c-312dff16d983}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</si>
  <si>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</si>
  <si>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</si>
  <si>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</si>
  <si>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</si>
  <si>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</si>
  <si>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</si>
  <si>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</si>
  <si>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</si>
  <si>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2025-125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</si>
  <si>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</si>
  <si>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</si>
  <si>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Soubor staveb a stavebních úprav v areálu VOP CZ, s.p. Šenov u Nového Jičína</t>
  </si>
  <si>
    <t>KSO:</t>
  </si>
  <si>
    <t/>
  </si>
  <si>
    <t>CC-CZ:</t>
  </si>
  <si>
    <t>Místo:</t>
  </si>
  <si>
    <t>Šenov u Nového Jičína</t>
  </si>
  <si>
    <t>Datum:</t>
  </si>
  <si>
    <t>16. 7. 2025</t>
  </si>
  <si>
    <t>Zadavatel:</t>
  </si>
  <si>
    <t>IČ:</t>
  </si>
  <si>
    <t>VOP CZ, s.p., Dukelská 102, Šenov u Nového Jičína</t>
  </si>
  <si>
    <t>DIČ:</t>
  </si>
  <si>
    <t>Účastník:</t>
  </si>
  <si>
    <t>Vyplň údaj</t>
  </si>
  <si>
    <t>Projektant:</t>
  </si>
  <si>
    <t>ing. Dušan Glogar - UNIPROJEKT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</si>
  <si>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</si>
  <si>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</si>
  <si>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</si>
  <si>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</si>
  <si>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</si>
  <si>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</si>
  <si>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</si>
  <si>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</si>
  <si>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</si>
  <si>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</si>
  <si>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</si>
  <si>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</si>
  <si>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</si>
  <si>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</si>
  <si>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</si>
  <si>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</si>
  <si>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</si>
  <si>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</si>
  <si>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</si>
  <si>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</si>
  <si>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</si>
  <si>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</si>
  <si>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</si>
  <si>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</si>
  <si>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</si>
  <si>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</si>
  <si>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</si>
  <si>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</si>
  <si>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</si>
  <si>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</si>
  <si>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</si>
  <si>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</si>
  <si>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</si>
  <si>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</si>
  <si>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</si>
  <si>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</si>
  <si>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</si>
  <si>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</si>
  <si>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</si>
  <si>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</si>
  <si>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</si>
  <si>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</si>
  <si>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</si>
  <si>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SO01.</t>
  </si>
  <si>
    <t>Demolice</t>
  </si>
  <si>
    <t>STA</t>
  </si>
  <si>
    <t>1</t>
  </si>
  <si>
    <t>{7d013241-10c4-4e3d-a7e9-5e92c6cec442}</t>
  </si>
  <si>
    <t>2</t>
  </si>
  <si>
    <t>/</t>
  </si>
  <si>
    <t>SO01.3</t>
  </si>
  <si>
    <t>Demolice obloukové haly na  parc.č.1638/90</t>
  </si>
  <si>
    <t>Soupis</t>
  </si>
  <si>
    <t>{bf2f44f1-ea84-4636-9dd6-e435a0ebb3be}</t>
  </si>
  <si>
    <t>SO01.4</t>
  </si>
  <si>
    <t>Demolice obloukové haly na  parc.č.1638/88</t>
  </si>
  <si>
    <t>{555fc802-b0be-4a09-a700-317f39a33369}</t>
  </si>
  <si>
    <t>Demolice obj. č.60</t>
  </si>
  <si>
    <t>{c9667ab3-a708-4999-8903-937e984ad79f}</t>
  </si>
  <si>
    <t>Demolice  zpevněné plochy</t>
  </si>
  <si>
    <t>{3a5d9713-d8a9-4b4d-88f3-002e802b7daf}</t>
  </si>
  <si>
    <t>SO2.1</t>
  </si>
  <si>
    <t>Hala č.15 - stavební úpravy</t>
  </si>
  <si>
    <t>{c44510ec-6b91-49ba-816f-bfe40c619d20}</t>
  </si>
  <si>
    <t>SO02.1a</t>
  </si>
  <si>
    <t>stavební práce</t>
  </si>
  <si>
    <t>{1c656be9-04d7-478c-bcf9-b9d76d60c97b}</t>
  </si>
  <si>
    <t>SO02.1b</t>
  </si>
  <si>
    <t>přeložky - tlakový vzduch</t>
  </si>
  <si>
    <t>{c8cd0386-3683-4a36-bb3e-af075e50c4b6}</t>
  </si>
  <si>
    <t>SO02.1c</t>
  </si>
  <si>
    <t>přeložky - plynová zařízení</t>
  </si>
  <si>
    <t>{c1e60dab-6534-4163-8252-62f5b94bdf8c}</t>
  </si>
  <si>
    <t>SO02.1d</t>
  </si>
  <si>
    <t>elektroinstalace</t>
  </si>
  <si>
    <t>{2341aeaf-78c3-415e-82d3-5039d2da45e3}</t>
  </si>
  <si>
    <t>SO2.2</t>
  </si>
  <si>
    <t>Nová hala</t>
  </si>
  <si>
    <t>{18444dc9-19df-42cf-ab39-43040eef9c01}</t>
  </si>
  <si>
    <t>SO2.2a</t>
  </si>
  <si>
    <t>{79ea7032-97b1-4b02-9c1b-9d725808bd31}</t>
  </si>
  <si>
    <t>SO2.2b</t>
  </si>
  <si>
    <t>ZTI</t>
  </si>
  <si>
    <t>{edb8e0f2-12ff-4726-bd73-5e648cff997b}</t>
  </si>
  <si>
    <t>SO2.2c</t>
  </si>
  <si>
    <t>VZT</t>
  </si>
  <si>
    <t>{844278ad-a15c-449a-b2a8-b30ef952d776}</t>
  </si>
  <si>
    <t>SO2.2d</t>
  </si>
  <si>
    <t>{0f2401ea-28cf-4ad6-8451-ebb3b166c558}</t>
  </si>
  <si>
    <t>SO02.5</t>
  </si>
  <si>
    <t>Vodní brod</t>
  </si>
  <si>
    <t>{9cb48ea5-0a7c-4d2b-9d05-11dec842b857}</t>
  </si>
  <si>
    <t>SO02.5a</t>
  </si>
  <si>
    <t>{0acf90ba-844c-41c5-af0b-ac36743de20b}</t>
  </si>
  <si>
    <t>přečerpávání vodního brodu</t>
  </si>
  <si>
    <t>{1ea2e0b3-19c3-41a7-8a4a-b1a7004d479f}</t>
  </si>
  <si>
    <t>SO02.5c</t>
  </si>
  <si>
    <t>{896498a1-516c-4a6a-bb0f-6f8d9301679e}</t>
  </si>
  <si>
    <t>SO02.6</t>
  </si>
  <si>
    <t>Sklad nebezpečných látek</t>
  </si>
  <si>
    <t>{8a0eda50-54bd-4e85-b6d2-1417a14382f7}</t>
  </si>
  <si>
    <t xml:space="preserve">Zpevněná plocha </t>
  </si>
  <si>
    <t>{110e6d6e-1e57-4719-bf11-9333ee7789be}</t>
  </si>
  <si>
    <t>stavební část</t>
  </si>
  <si>
    <t>{2d2a612b-780f-481d-bd3d-ef36c3ea9d4f}</t>
  </si>
  <si>
    <t>IO01 Odvodnění zpevněné plochy</t>
  </si>
  <si>
    <t>{dece3718-c412-439a-a5b7-302883887ee5}</t>
  </si>
  <si>
    <t>{9119f317-b8e7-4d15-b234-33d1bcd67521}</t>
  </si>
  <si>
    <t>Oplocení</t>
  </si>
  <si>
    <t>{87324bc9-30c8-423f-8c21-be8be38bbcc6}</t>
  </si>
  <si>
    <t>{81436805-d14c-4bed-a572-62c9c2311b17}</t>
  </si>
  <si>
    <t>{5cb591ca-4ad8-4f21-bc58-e796bd0cf974}</t>
  </si>
  <si>
    <t>VRN</t>
  </si>
  <si>
    <t>Vedlejší rozpočtové náklady</t>
  </si>
  <si>
    <t>{056eb994-13fe-44c7-ab4f-fb82f50cf5f8}</t>
  </si>
  <si>
    <t>KRYCÍ LIST SOUPISU PRACÍ</t>
  </si>
  <si>
    <t>Objekt:</t>
  </si>
  <si>
    <t>SO01. - Demolice</t>
  </si>
  <si>
    <t>Soupis:</t>
  </si>
  <si>
    <t>SO01.3 - Demolice obloukové haly na  parc.č.1638/90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</si>
  <si>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</si>
  <si>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</si>
  <si>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</si>
  <si>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</si>
  <si>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</si>
  <si>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</si>
  <si>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</si>
  <si>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</si>
  <si>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</si>
  <si>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</si>
  <si>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</si>
  <si>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</si>
  <si>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</si>
  <si>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</si>
  <si>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</si>
  <si>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</si>
  <si>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</si>
  <si>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</si>
  <si>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</si>
  <si>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</si>
  <si>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</si>
  <si>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</si>
  <si>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</si>
  <si>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</si>
  <si>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</si>
  <si>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</si>
  <si>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</si>
  <si>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</si>
  <si>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</si>
  <si>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</si>
  <si>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113106240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</si>
  <si>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vyplněnými kamenivem</t>
  </si>
  <si>
    <t>m2</t>
  </si>
  <si>
    <t>CS ÚRS 2025 01</t>
  </si>
  <si>
    <t>4</t>
  </si>
  <si>
    <t>1077462116</t>
  </si>
  <si>
    <t>Online PSC</t>
  </si>
  <si>
    <t>https://podminky.urs.cz/item/CS_URS_2025_01/113106240</t>
  </si>
  <si>
    <t>VV</t>
  </si>
  <si>
    <t>29,55*12,1</t>
  </si>
  <si>
    <t>113107321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</si>
  <si>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</si>
  <si>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1716633332</t>
  </si>
  <si>
    <t>https://podminky.urs.cz/item/CS_URS_2025_01/113107321</t>
  </si>
  <si>
    <t>357,555+17,16</t>
  </si>
  <si>
    <t>3</t>
  </si>
  <si>
    <t>113107437</t>
  </si>
  <si>
    <t>Odstranění podkladů nebo krytů při překopech inženýrských sítí s přemístěním hmot na skládku ve vzdálenosti do 3 m nebo s naložením na dopravní prostředek strojně plochy jednotlivě do 15 m2 z betonu vyztuženého sítěmi, o tl. vrstvy přes 150 do 300 mm</t>
  </si>
  <si>
    <t>-1867567271</t>
  </si>
  <si>
    <t>https://podminky.urs.cz/item/CS_URS_2025_01/113107437</t>
  </si>
  <si>
    <t>nájezd</t>
  </si>
  <si>
    <t>3,9*4,4</t>
  </si>
  <si>
    <t>6</t>
  </si>
  <si>
    <t>Úpravy povrchů, podlahy a osazování výplní</t>
  </si>
  <si>
    <t>631311131</t>
  </si>
  <si>
    <t>Doplnění dosavadních mazanin prostým betonem s dodáním hmot, bez potěru, plochy jednotlivě do 1 m2 a tl. přes 80 mm</t>
  </si>
  <si>
    <t>m3</t>
  </si>
  <si>
    <t>-1514929039</t>
  </si>
  <si>
    <t>https://podminky.urs.cz/item/CS_URS_2025_01/631311131</t>
  </si>
  <si>
    <t>(0,4*(30,0+12,1)*2)*0,1+17,16*0,1</t>
  </si>
  <si>
    <t>20% navíc na uvolněné  , vypadlé kostky, beton při bourání základů, nerovnosti odsekání</t>
  </si>
  <si>
    <t>5,084*0,2</t>
  </si>
  <si>
    <t>Součet</t>
  </si>
  <si>
    <t>9</t>
  </si>
  <si>
    <t>Ostatní konstrukce a práce, bourání</t>
  </si>
  <si>
    <t>5</t>
  </si>
  <si>
    <t>945412111</t>
  </si>
  <si>
    <t>Teleskopická hydraulická montážní plošina na samohybném podvozku, s otočným košem výšky zdvihu do 8 m</t>
  </si>
  <si>
    <t>den</t>
  </si>
  <si>
    <t>1428906887</t>
  </si>
  <si>
    <t>https://podminky.urs.cz/item/CS_URS_2025_01/945412111</t>
  </si>
  <si>
    <t>946111114</t>
  </si>
  <si>
    <t>Věže pojízdné trubkové nebo dílcové s maximálním zatížením podlahy do 200 kg/m2 šířky od 0,6 do 0,9 m, délky do 3,2 m výšky přes 3,5 m do 4,5 m montáž</t>
  </si>
  <si>
    <t>kus</t>
  </si>
  <si>
    <t>-1236759892</t>
  </si>
  <si>
    <t>https://podminky.urs.cz/item/CS_URS_2025_01/946111114</t>
  </si>
  <si>
    <t>7</t>
  </si>
  <si>
    <t>946111214</t>
  </si>
  <si>
    <t>Věže pojízdné trubkové nebo dílcové s maximálním zatížením podlahy do 200 kg/m2 šířky od 0,6 do 0,9 m, délky do 3,2 m výšky přes 3,5 m do 4,5 m příplatek k ceně za každý den použití</t>
  </si>
  <si>
    <t>1746084026</t>
  </si>
  <si>
    <t>https://podminky.urs.cz/item/CS_URS_2025_01/946111214</t>
  </si>
  <si>
    <t>20*2</t>
  </si>
  <si>
    <t>8</t>
  </si>
  <si>
    <t>946111814</t>
  </si>
  <si>
    <t>Věže pojízdné trubkové nebo dílcové s maximálním zatížením podlahy do 200 kg/m2 šířky od 0,6 do 0,9 m, délky do 3,2 m výšky přes 3,5 m do 4,5 m demontáž</t>
  </si>
  <si>
    <t>-2108619063</t>
  </si>
  <si>
    <t>https://podminky.urs.cz/item/CS_URS_2025_01/946111814</t>
  </si>
  <si>
    <t>952903112</t>
  </si>
  <si>
    <t>Vyčištění objektů čistíren odpadních vod, nádrží, žlabů nebo kanálů světlé výšky prostoru do 3,5 m</t>
  </si>
  <si>
    <t>-1948181270</t>
  </si>
  <si>
    <t>https://podminky.urs.cz/item/CS_URS_2025_01/952903112</t>
  </si>
  <si>
    <t>vyčištění kostek po odstranění panelů a násypu</t>
  </si>
  <si>
    <t>10</t>
  </si>
  <si>
    <t>962052211</t>
  </si>
  <si>
    <t>Bourání zdiva železobetonového nadzákladového, objemu přes 1 m3</t>
  </si>
  <si>
    <t>534509000</t>
  </si>
  <si>
    <t>https://podminky.urs.cz/item/CS_URS_2025_01/962052211</t>
  </si>
  <si>
    <t>P</t>
  </si>
  <si>
    <t>Poznámka k položce:_x000D_
rozbití na menší kusy dle podmínek skládky odpadu - uvažováno 50% z orientační ceny</t>
  </si>
  <si>
    <t>podezdívka do hloubky -0,1 okolního terénu</t>
  </si>
  <si>
    <t>(0,4*0,9*(30,0+12,1)*2)</t>
  </si>
  <si>
    <t>11</t>
  </si>
  <si>
    <t>966071113</t>
  </si>
  <si>
    <t>Demontáž ocelových konstrukcí profilů hmotnosti do 13 kg/m, hmotnosti konstrukce přes 10 do 50 t</t>
  </si>
  <si>
    <t>t</t>
  </si>
  <si>
    <t>1448948920</t>
  </si>
  <si>
    <t>https://podminky.urs.cz/item/CS_URS_2025_01/966071113</t>
  </si>
  <si>
    <t>D38/3</t>
  </si>
  <si>
    <t>2,59*((1,5+1,4+1,55*5+1,65+1,5*6)*2*16)</t>
  </si>
  <si>
    <t>2,59*2,0*2*15*10</t>
  </si>
  <si>
    <t>D32/3</t>
  </si>
  <si>
    <t>2,15*(0,9*2*4*2*16)</t>
  </si>
  <si>
    <t>2,15*(1,3*2*15*10)</t>
  </si>
  <si>
    <t>d18</t>
  </si>
  <si>
    <t>2,1*0,4*10*16</t>
  </si>
  <si>
    <t>2,1*0,4*16*10</t>
  </si>
  <si>
    <t>2,1*2,6*2*13*3</t>
  </si>
  <si>
    <t>profil 60/100</t>
  </si>
  <si>
    <t>7,17*(2,7*2+3,8*2+4,55*2+3,52*2+1,45*2+2,0+8,0+3,4*2)*2</t>
  </si>
  <si>
    <t>nosná kolejnice vrat</t>
  </si>
  <si>
    <t>30*8*2</t>
  </si>
  <si>
    <t>Mezisoučet</t>
  </si>
  <si>
    <t>drobný spojovací materiál, neuvedené profily - 20%</t>
  </si>
  <si>
    <t>6528,25*0,2</t>
  </si>
  <si>
    <t>převod na tuny</t>
  </si>
  <si>
    <t>-(6528,25+1305,65)</t>
  </si>
  <si>
    <t>7833,9*0,001</t>
  </si>
  <si>
    <t>966073121</t>
  </si>
  <si>
    <t>Demontáž krytiny střech ocelových konstrukcí z tvarovaných ocelových plechů, výšky budovy do 6 m</t>
  </si>
  <si>
    <t>1103421013</t>
  </si>
  <si>
    <t>https://podminky.urs.cz/item/CS_URS_2025_01/966073121</t>
  </si>
  <si>
    <t>(1,5+1,6*4+1,7)*2*30</t>
  </si>
  <si>
    <t>pi*5,56*5,56*0,5*2-3,9*3,9*2</t>
  </si>
  <si>
    <t>13</t>
  </si>
  <si>
    <t>967023692</t>
  </si>
  <si>
    <t>Přisekání (špicování) ploch kamenných nebo jiných s tvrdým povrchem pro nové povrchové vrstvy, plochy do 2 m2</t>
  </si>
  <si>
    <t>-26533368</t>
  </si>
  <si>
    <t>https://podminky.urs.cz/item/CS_URS_2025_01/967023692</t>
  </si>
  <si>
    <t>(0,4*(30,0+12,1)*2)</t>
  </si>
  <si>
    <t>997</t>
  </si>
  <si>
    <t>Přesun sutě</t>
  </si>
  <si>
    <t>14</t>
  </si>
  <si>
    <t>997006512</t>
  </si>
  <si>
    <t>Vodorovná doprava suti na skládku s naložením na dopravní prostředek a složením přes 100 m do 1 km</t>
  </si>
  <si>
    <t>1298526251</t>
  </si>
  <si>
    <t>https://podminky.urs.cz/item/CS_URS_2025_01/997006512</t>
  </si>
  <si>
    <t>převoz OK na meziskládku v areálu - naložení v pol. nakládání na dopr.prostředky -pol. 20</t>
  </si>
  <si>
    <t>7,834+5,784+4,267</t>
  </si>
  <si>
    <t>převoz panelů na meziskládku</t>
  </si>
  <si>
    <t>143,022</t>
  </si>
  <si>
    <t>15</t>
  </si>
  <si>
    <t>997221611</t>
  </si>
  <si>
    <t>Nakládání na dopravní prostředky pro vodorovnou dopravu suti</t>
  </si>
  <si>
    <t>-2010722169</t>
  </si>
  <si>
    <t>https://podminky.urs.cz/item/CS_URS_2025_01/997221611</t>
  </si>
  <si>
    <t>Poznámka k položce:_x000D_
složení  Ok po přesunu v areálu na meziskládku</t>
  </si>
  <si>
    <t>složení  Ok po přesunu v areálu na meziskládku</t>
  </si>
  <si>
    <t>naložení panelů  pro zpětné položení</t>
  </si>
  <si>
    <t>16</t>
  </si>
  <si>
    <t>2091785443</t>
  </si>
  <si>
    <t>suť</t>
  </si>
  <si>
    <t>309,288</t>
  </si>
  <si>
    <t>odpočet OK</t>
  </si>
  <si>
    <t>-(7,834+5,784+4,267)</t>
  </si>
  <si>
    <t>odpočet panelů</t>
  </si>
  <si>
    <t>-143,022</t>
  </si>
  <si>
    <t>17</t>
  </si>
  <si>
    <t>997006519</t>
  </si>
  <si>
    <t>Vodorovná doprava suti na skládku Příplatek k ceně -6512 za každý další i započatý 1 km</t>
  </si>
  <si>
    <t>992341151</t>
  </si>
  <si>
    <t>https://podminky.urs.cz/item/CS_URS_2025_01/997006519</t>
  </si>
  <si>
    <t xml:space="preserve">skládka </t>
  </si>
  <si>
    <t>148,381*19</t>
  </si>
  <si>
    <t>18</t>
  </si>
  <si>
    <t>997013862</t>
  </si>
  <si>
    <t>Poplatek za uložení stavebního odpadu na recyklační skládce (skládkovné) z armovaného betonu zatříděného do Katalogu odpadů pod kódem 17 01 01</t>
  </si>
  <si>
    <t>-1122860302</t>
  </si>
  <si>
    <t>https://podminky.urs.cz/item/CS_URS_2025_01/997013862</t>
  </si>
  <si>
    <t>Poznámka k položce:_x000D_
před odvozem na skládku bude provedena separace odpadu</t>
  </si>
  <si>
    <t>10,811+72,749</t>
  </si>
  <si>
    <t>19</t>
  </si>
  <si>
    <t>997013873</t>
  </si>
  <si>
    <t>Poplatek za uložení stavebního odpadu na recyklační skládce (skládkovné) zeminy a kamení zatříděného do Katalogu odpadů pod kódem 17 05 04</t>
  </si>
  <si>
    <t>-1362506139</t>
  </si>
  <si>
    <t>https://podminky.urs.cz/item/CS_URS_2025_01/997013873</t>
  </si>
  <si>
    <t>-(143,022+83,56)</t>
  </si>
  <si>
    <t>20</t>
  </si>
  <si>
    <t>-2099006528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</si>
  <si>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</si>
  <si>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</si>
  <si>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</si>
  <si>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</si>
  <si>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553135157</t>
  </si>
  <si>
    <t>https://podminky.urs.cz/item/CS_URS_2025_01/998225111</t>
  </si>
  <si>
    <t>PSV</t>
  </si>
  <si>
    <t>Práce a dodávky PSV</t>
  </si>
  <si>
    <t>767</t>
  </si>
  <si>
    <t>Konstrukce zámečnické</t>
  </si>
  <si>
    <t>22</t>
  </si>
  <si>
    <t>767651834</t>
  </si>
  <si>
    <t>Demontáž garážových a průmyslových vrat posuvných, plochy přes 13 do 20 m2</t>
  </si>
  <si>
    <t>1621638240</t>
  </si>
  <si>
    <t>https://podminky.urs.cz/item/CS_URS_2025_01/767651834</t>
  </si>
  <si>
    <t>3,9*3,9</t>
  </si>
  <si>
    <t>23</t>
  </si>
  <si>
    <t>767996801</t>
  </si>
  <si>
    <t>Demontáž ostatních zámečnických konstrukcí rozebráním o hmotnosti jednotlivých dílů do 50 kg</t>
  </si>
  <si>
    <t>64</t>
  </si>
  <si>
    <t>-1178508638</t>
  </si>
  <si>
    <t>Poznámka k položce:_x000D_
demontáž ok pro kotvení vazníků</t>
  </si>
  <si>
    <t>kotvení</t>
  </si>
  <si>
    <t>16*10</t>
  </si>
  <si>
    <t>24</t>
  </si>
  <si>
    <t>998767201</t>
  </si>
  <si>
    <t>Přesun hmot pro zámečnické konstrukce stanovený procentní sazbou (%) z ceny vodorovná dopravní vzdálenost do 50 m základní v objektech výšky do 6 m</t>
  </si>
  <si>
    <t>%</t>
  </si>
  <si>
    <t>1771994729</t>
  </si>
  <si>
    <t>https://podminky.urs.cz/item/CS_URS_2025_01/998767201</t>
  </si>
  <si>
    <t>SO01.4 - Demolice obloukové haly na  parc.č.1638/88</t>
  </si>
  <si>
    <t>244683152</t>
  </si>
  <si>
    <t>dobetonování po odsekání základů</t>
  </si>
  <si>
    <t>(0,4*0,1*(30,0+11,3)*2)</t>
  </si>
  <si>
    <t>3,304*0,2</t>
  </si>
  <si>
    <t>403246104</t>
  </si>
  <si>
    <t>-840564554</t>
  </si>
  <si>
    <t>1673099180</t>
  </si>
  <si>
    <t>2*10</t>
  </si>
  <si>
    <t>-1422748266</t>
  </si>
  <si>
    <t>-624243354</t>
  </si>
  <si>
    <t>podezdívka do hloubky -0,1</t>
  </si>
  <si>
    <t>(0,4*0,4*(30,0+11,3)*2)</t>
  </si>
  <si>
    <t>830600728</t>
  </si>
  <si>
    <t>2,59*((1,5+1,4+1,55*6+1,5*6)*2*16)</t>
  </si>
  <si>
    <t>6519,962*0,2</t>
  </si>
  <si>
    <t>-(6519,962+1303,992)</t>
  </si>
  <si>
    <t>7823,954*0,001</t>
  </si>
  <si>
    <t>-613537906</t>
  </si>
  <si>
    <t>(1,5+1,6*5)*2*30</t>
  </si>
  <si>
    <t>-848128535</t>
  </si>
  <si>
    <t>začištění po hrubém odbourání soklu pro dobetonování</t>
  </si>
  <si>
    <t>(0,4*(30,0+11,3)*2)</t>
  </si>
  <si>
    <t>234439549</t>
  </si>
  <si>
    <t>převoz OK na meziskládku v areálu - naložení v pol. nakládání na dopr.prostředky -pol. 15</t>
  </si>
  <si>
    <t>7,824+5,73+4,267</t>
  </si>
  <si>
    <t>-1860797224</t>
  </si>
  <si>
    <t>-1534951952</t>
  </si>
  <si>
    <t>50,635-17,821</t>
  </si>
  <si>
    <t>1874892134</t>
  </si>
  <si>
    <t>32,814*19</t>
  </si>
  <si>
    <t>-1877425407</t>
  </si>
  <si>
    <t>-1040380559</t>
  </si>
  <si>
    <t>Poznámka k položce:_x000D_
včetně naložení Ok pro přesun v areálu</t>
  </si>
  <si>
    <t>-648622981</t>
  </si>
  <si>
    <t>-134080897</t>
  </si>
  <si>
    <t>-906465221</t>
  </si>
  <si>
    <t>https://podminky.urs.cz/item/CS_URS_2025_01/767996801</t>
  </si>
  <si>
    <t>2125014673</t>
  </si>
  <si>
    <t>SO01.5 - Demolice obj. č.60</t>
  </si>
  <si>
    <t xml:space="preserve">    764 - Konstrukce klempířské</t>
  </si>
  <si>
    <t>VRN - Vedlejší rozpočtové náklady</t>
  </si>
  <si>
    <t xml:space="preserve">    VRN9 - Ostatní náklady</t>
  </si>
  <si>
    <t>113106522</t>
  </si>
  <si>
    <t>Rozebrání dlažeb vozovek a ploch s přemístěním hmot na skládku na vzdálenost do 3 m nebo s naložením na dopravní prostředek, s jakoukoliv výplní spár strojně plochy jednotlivě přes 200 m2 z drobných kostek nebo odseků s ložem ze živice</t>
  </si>
  <si>
    <t>1312020381</t>
  </si>
  <si>
    <t>https://podminky.urs.cz/item/CS_URS_2025_01/113106522</t>
  </si>
  <si>
    <t>20% navíc na uvolněné, vypadlé kostky při bourání základů</t>
  </si>
  <si>
    <t>44,8*0,2</t>
  </si>
  <si>
    <t>-96441130</t>
  </si>
  <si>
    <t>(1,0*1,3*11+1,0*1,3*6+1,0*1,3*5)*0,1</t>
  </si>
  <si>
    <t>(0,6*1,3*3+0,6*1,3*3)*0,1</t>
  </si>
  <si>
    <t>(0,6*0,6*13+0,6*0,6*7+0,6*0,6*6+0,6*0,6*3+0,6*0,6*3)*0,1</t>
  </si>
  <si>
    <t>20% navíc na uvolněné  , vypadlé kostky při bourání základů, nerovnosti odsekání</t>
  </si>
  <si>
    <t>4,48*0,2</t>
  </si>
  <si>
    <t>-41188551</t>
  </si>
  <si>
    <t>-764990510</t>
  </si>
  <si>
    <t>913295779</t>
  </si>
  <si>
    <t>2*15</t>
  </si>
  <si>
    <t>-380848976</t>
  </si>
  <si>
    <t>961055111</t>
  </si>
  <si>
    <t>Bourání základů z betonu železového</t>
  </si>
  <si>
    <t>-1824060197</t>
  </si>
  <si>
    <t>https://podminky.urs.cz/item/CS_URS_2025_01/961055111</t>
  </si>
  <si>
    <t>do hl. -0,1 pod spádovanou plochu</t>
  </si>
  <si>
    <t>prům.výšky nad spádovanou plochou</t>
  </si>
  <si>
    <t>0,3*1,0*1,3*11+0,58*1,0*1,3*6+0,46*1,0*1,3*5</t>
  </si>
  <si>
    <t>0,25*0,6*1,3*3+0,48*0,6*1,3*3</t>
  </si>
  <si>
    <t>0,3*0,6*0,6*13+0,58*0,6*0,6*7+0,46*0,6*0,6*6+0,25*0,6*0,6*3+0,48*0,6*0,6*3</t>
  </si>
  <si>
    <t>-1144754260</t>
  </si>
  <si>
    <t>43,38*9,74*0,035</t>
  </si>
  <si>
    <t>0,016*(3,6*11+4,2*11)</t>
  </si>
  <si>
    <t>0,0072*(4,3*13+5,1*13+4,7*2+43,38*5+9,74*2)</t>
  </si>
  <si>
    <t>0,0055*(43,38*2+9,74*2*2+5,2*11+3,3*13+3,2*4+2,4*13)</t>
  </si>
  <si>
    <t>drobný spojovací materiál, neuvedené profily - 10%</t>
  </si>
  <si>
    <t>20,294*0,1</t>
  </si>
  <si>
    <t>966072121</t>
  </si>
  <si>
    <t>Demontáž opláštění stěn ocelové konstrukce z tvarovaných ocelových plechů, výšky budovy do 6 m</t>
  </si>
  <si>
    <t>-1043632440</t>
  </si>
  <si>
    <t>https://podminky.urs.cz/item/CS_URS_2025_01/966072121</t>
  </si>
  <si>
    <t>43,38*(5,3+4,4)-3,4*3,87</t>
  </si>
  <si>
    <t>(4,28+5,116)*0,5*9,74</t>
  </si>
  <si>
    <t>(4,47+5,45)*0,5*9,74</t>
  </si>
  <si>
    <t>690505710</t>
  </si>
  <si>
    <t>43,38*9,74</t>
  </si>
  <si>
    <t>97367325</t>
  </si>
  <si>
    <t xml:space="preserve">dosekání po hrubém vybourání základů </t>
  </si>
  <si>
    <t>(1,0*1,3*11+1,0*1,3*6+1,0*1,3*5)</t>
  </si>
  <si>
    <t>(0,6*1,3*3+0,6*1,3*3)</t>
  </si>
  <si>
    <t>(0,6*0,6*13+0,6*0,6*7+0,6*0,6*6+0,6*0,6*3+0,6*0,6*3)</t>
  </si>
  <si>
    <t>-1150558928</t>
  </si>
  <si>
    <t>převoz OK na meziskládku v areálu - naložení v pol. nakládání na dopr.prostředky -pol. 17</t>
  </si>
  <si>
    <t>22,323+4,515+3,803+0,278+0,57</t>
  </si>
  <si>
    <t>975282600</t>
  </si>
  <si>
    <t>-1792793773</t>
  </si>
  <si>
    <t>80,252-31,489</t>
  </si>
  <si>
    <t>1675052865</t>
  </si>
  <si>
    <t>48,763*19</t>
  </si>
  <si>
    <t>-1122890498</t>
  </si>
  <si>
    <t>-286872354</t>
  </si>
  <si>
    <t>295807044</t>
  </si>
  <si>
    <t>764</t>
  </si>
  <si>
    <t>Konstrukce klempířské</t>
  </si>
  <si>
    <t>764004801</t>
  </si>
  <si>
    <t>Demontáž klempířských konstrukcí žlabu podokapního do suti</t>
  </si>
  <si>
    <t>m</t>
  </si>
  <si>
    <t>-663110514</t>
  </si>
  <si>
    <t>https://podminky.urs.cz/item/CS_URS_2025_01/764004801</t>
  </si>
  <si>
    <t>764004841</t>
  </si>
  <si>
    <t>Demontáž klempířských konstrukcí háku do suti</t>
  </si>
  <si>
    <t>1203016766</t>
  </si>
  <si>
    <t>https://podminky.urs.cz/item/CS_URS_2025_01/764004841</t>
  </si>
  <si>
    <t>764004861</t>
  </si>
  <si>
    <t>Demontáž klempířských konstrukcí svodu do suti</t>
  </si>
  <si>
    <t>576274590</t>
  </si>
  <si>
    <t>https://podminky.urs.cz/item/CS_URS_2025_01/764004861</t>
  </si>
  <si>
    <t>4,5*3</t>
  </si>
  <si>
    <t>764004871</t>
  </si>
  <si>
    <t>Demontáž klempířských konstrukcí objímek svodu včetně upevnovacích prostředků ( trnů, hmoždinek apod.) do suti</t>
  </si>
  <si>
    <t>2142123045</t>
  </si>
  <si>
    <t>https://podminky.urs.cz/item/CS_URS_2025_01/764004871</t>
  </si>
  <si>
    <t>998764201</t>
  </si>
  <si>
    <t>Přesun hmot pro konstrukce klempířské stanovený procentní sazbou (%) z ceny vodorovná dopravní vzdálenost do 50 m s užitím mechanizace v objektech výšky do 6 m</t>
  </si>
  <si>
    <t>-287252825</t>
  </si>
  <si>
    <t>https://podminky.urs.cz/item/CS_URS_2025_01/998764201</t>
  </si>
  <si>
    <t>767651814</t>
  </si>
  <si>
    <t>Demontáž garážových a průmyslových vrat sekčních zajížděcích pod strop, plochy přes 13 m2</t>
  </si>
  <si>
    <t>393279803</t>
  </si>
  <si>
    <t>https://podminky.urs.cz/item/CS_URS_2025_01/767651814</t>
  </si>
  <si>
    <t>25</t>
  </si>
  <si>
    <t>767652826</t>
  </si>
  <si>
    <t>Demontáž garážových a průmyslových vrat příslušenství vrat elektrického pohonu</t>
  </si>
  <si>
    <t>-869111352</t>
  </si>
  <si>
    <t>https://podminky.urs.cz/item/CS_URS_2025_01/767652826</t>
  </si>
  <si>
    <t>26</t>
  </si>
  <si>
    <t>767652831</t>
  </si>
  <si>
    <t>Demontáž garážových a průmyslových vrat příslušenství vrat fotobuněk pro bezpečný chod</t>
  </si>
  <si>
    <t>pár</t>
  </si>
  <si>
    <t>-2077627758</t>
  </si>
  <si>
    <t>https://podminky.urs.cz/item/CS_URS_2025_01/767652831</t>
  </si>
  <si>
    <t>27</t>
  </si>
  <si>
    <t>300063216</t>
  </si>
  <si>
    <t>VRN9</t>
  </si>
  <si>
    <t>Ostatní náklady</t>
  </si>
  <si>
    <t>28</t>
  </si>
  <si>
    <t>094103000</t>
  </si>
  <si>
    <t>Náklady na vyklizení objektu</t>
  </si>
  <si>
    <t>soubor</t>
  </si>
  <si>
    <t>1024</t>
  </si>
  <si>
    <t>-691957697</t>
  </si>
  <si>
    <t>https://podminky.urs.cz/item/CS_URS_2025_01/094103000</t>
  </si>
  <si>
    <t>SO01.6 - Demolice  zpevněné plochy</t>
  </si>
  <si>
    <t>113106512</t>
  </si>
  <si>
    <t>Rozebrání dlažeb vozovek a ploch s přemístěním hmot na skládku na vzdálenost do 3 m nebo s naložením na dopravní prostředek, s jakoukoliv výplní spár strojně plochy jednotlivě přes 200 m2 z velkých kostek s ložem z cementové malty</t>
  </si>
  <si>
    <t>-1082010318</t>
  </si>
  <si>
    <t>https://podminky.urs.cz/item/CS_URS_2025_01/113106512</t>
  </si>
  <si>
    <t>stávající příjezd dle situace plocha A</t>
  </si>
  <si>
    <t>561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</si>
  <si>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</si>
  <si>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</si>
  <si>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1769056235</t>
  </si>
  <si>
    <t>https://podminky.urs.cz/item/CS_URS_2025_01/113107322</t>
  </si>
  <si>
    <t>113107336</t>
  </si>
  <si>
    <t>Odstranění podkladů nebo krytů strojně plochy jednotlivě do 50 m2 s přemístěním hmot na skládku na vzdálenost do 3 m nebo s naložením na dopravní prostředek z betonu vyztuženého sítěmi, o tl. vrstvy přes 100 do 150 mm</t>
  </si>
  <si>
    <t>-2104174657</t>
  </si>
  <si>
    <t>https://podminky.urs.cz/item/CS_URS_2025_01/113107336</t>
  </si>
  <si>
    <t>-391075383</t>
  </si>
  <si>
    <t>1738776612</t>
  </si>
  <si>
    <t>631,125*19</t>
  </si>
  <si>
    <t>2030659052</t>
  </si>
  <si>
    <t>185,13</t>
  </si>
  <si>
    <t>1992809361</t>
  </si>
  <si>
    <t>631,125-185,13</t>
  </si>
  <si>
    <t>62189070</t>
  </si>
  <si>
    <t>SO2.1 - Hala č.15 - stavební úpravy</t>
  </si>
  <si>
    <t>SO02.1a - stavební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</si>
  <si>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</si>
  <si>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</si>
  <si>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</si>
  <si>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711 - Izolace proti vodě, vlhkosti a plynům</t>
  </si>
  <si>
    <t xml:space="preserve">    713 - Izolace tepelné</t>
  </si>
  <si>
    <t xml:space="preserve">    783 - Dokončovací práce - nátěry</t>
  </si>
  <si>
    <t xml:space="preserve">    784 - Dokončovací práce - malby a tapety</t>
  </si>
  <si>
    <t>HZS - Hodinové zúčtovací sazby</t>
  </si>
  <si>
    <t>Rozebrání dlažeb vozovek a ploch s přemístěním hmot na skládku na vzdálenost do 3 m nebo s naložením na dopravní prostředek, s jakoukoliv výplní spár strojně plochy jednotlivě přes 200 m2 z kostek s ložem z betonu</t>
  </si>
  <si>
    <t>-1475766549</t>
  </si>
  <si>
    <t>rozebrání pro předláždění pro nové vjezdy</t>
  </si>
  <si>
    <t>38,2+34,6</t>
  </si>
  <si>
    <t>-533261194</t>
  </si>
  <si>
    <t>113107337</t>
  </si>
  <si>
    <t>Odstranění podkladů nebo krytů strojně plochy jednotlivě do 50 m2 s přemístěním hmot na skládku na vzdálenost do 3 m nebo s naložením na dopravní prostředek z betonu vyztuženého sítěmi, o tl. vrstvy přes 150 do 300 mm</t>
  </si>
  <si>
    <t>-1761214164</t>
  </si>
  <si>
    <t>https://podminky.urs.cz/item/CS_URS_2025_01/113107337</t>
  </si>
  <si>
    <t>174151102</t>
  </si>
  <si>
    <t>Zásyp sypaninou z jakékoliv horniny strojně s uložením výkopku ve vrstvách se zhutněním v prostorách s omezeným pohybem stroje s urovnáním povrchu zásypu</t>
  </si>
  <si>
    <t>-2056118607</t>
  </si>
  <si>
    <t>https://podminky.urs.cz/item/CS_URS_2025_01/174151102</t>
  </si>
  <si>
    <t xml:space="preserve">zásyp jímky </t>
  </si>
  <si>
    <t>1,8*(3,94*2,82+1,28*1,02-0,57*0,38+1,28*1,7+0,67*2,35+1,47*1,48)</t>
  </si>
  <si>
    <t>M</t>
  </si>
  <si>
    <t>58344171</t>
  </si>
  <si>
    <t>štěrkodrť frakce 0/32</t>
  </si>
  <si>
    <t>581826037</t>
  </si>
  <si>
    <t>32,627*2,0</t>
  </si>
  <si>
    <t>Zakládání</t>
  </si>
  <si>
    <t>Svislé a kompletní konstrukce</t>
  </si>
  <si>
    <t>317234410</t>
  </si>
  <si>
    <t>Vyzdívka mezi nosníky cihlami pálenými na maltu cementovou</t>
  </si>
  <si>
    <t>-1382818116</t>
  </si>
  <si>
    <t>https://podminky.urs.cz/item/CS_URS_2025_01/317234410</t>
  </si>
  <si>
    <t>překlad b</t>
  </si>
  <si>
    <t>4,5*0,5*0,16</t>
  </si>
  <si>
    <t>317944321</t>
  </si>
  <si>
    <t>Válcované nosníky dodatečně osazované do připravených otvorů bez zazdění hlav do č. 12</t>
  </si>
  <si>
    <t>88859635</t>
  </si>
  <si>
    <t>https://podminky.urs.cz/item/CS_URS_2025_01/317944321</t>
  </si>
  <si>
    <t>Poznámka k položce:_x000D_
včetně případného provaření</t>
  </si>
  <si>
    <t>4,5*3*0,0182*1,08</t>
  </si>
  <si>
    <t>346244381</t>
  </si>
  <si>
    <t>Plentování ocelových válcovaných nosníků jednostranné cihlami na maltu, výška stojiny do 200 mm</t>
  </si>
  <si>
    <t>330251509</t>
  </si>
  <si>
    <t>https://podminky.urs.cz/item/CS_URS_2025_01/346244381</t>
  </si>
  <si>
    <t>4,5*0,16*2</t>
  </si>
  <si>
    <t>Komunikace pozemní</t>
  </si>
  <si>
    <t>564760101</t>
  </si>
  <si>
    <t>Podklad nebo kryt z kameniva hrubého drceného vel. 0-32 mm s rozprostřením a zhutněním plochy jednotlivě do 100 m2, po zhutnění tl. 200 mm</t>
  </si>
  <si>
    <t>-2131481407</t>
  </si>
  <si>
    <t>https://podminky.urs.cz/item/CS_URS_2025_01/564760101</t>
  </si>
  <si>
    <t xml:space="preserve"> pro předláždění pro nové vjezdy</t>
  </si>
  <si>
    <t>564871016</t>
  </si>
  <si>
    <t>Podklad ze štěrkodrti ŠD 0-63 s rozprostřením a zhutněním plochy jednotlivě do 100 m2, po zhutnění tl. 300 mm</t>
  </si>
  <si>
    <t>-315496645</t>
  </si>
  <si>
    <t>https://podminky.urs.cz/item/CS_URS_2025_01/564871016</t>
  </si>
  <si>
    <t>581121115</t>
  </si>
  <si>
    <t>Kryt cementobetonový silničních komunikací skupiny CB I tl. 150 mm</t>
  </si>
  <si>
    <t>950823706</t>
  </si>
  <si>
    <t>https://podminky.urs.cz/item/CS_URS_2025_01/581121115</t>
  </si>
  <si>
    <t>591241111</t>
  </si>
  <si>
    <t>Kladení dlažby z kostek s provedením lože do tl. 50 mm, s vyplněním spár, s dvojím beraněním a se smetením přebytečného materiálu na krajnici drobných z kamene, do lože z cementové malty</t>
  </si>
  <si>
    <t>578064616</t>
  </si>
  <si>
    <t>https://podminky.urs.cz/item/CS_URS_2025_01/591241111</t>
  </si>
  <si>
    <t>58381007</t>
  </si>
  <si>
    <t>kostka štípaná dlažební žula drobná 8/10</t>
  </si>
  <si>
    <t>-1422795781</t>
  </si>
  <si>
    <t>57,2</t>
  </si>
  <si>
    <t>57,2*1,02 'Přepočtené koeficientem množství</t>
  </si>
  <si>
    <t>631362021</t>
  </si>
  <si>
    <t>Výztuž mazanin ze svařovaných sítí z drátů typu KARI</t>
  </si>
  <si>
    <t>-2045180269</t>
  </si>
  <si>
    <t>https://podminky.urs.cz/item/CS_URS_2025_01/631362021</t>
  </si>
  <si>
    <t>72,8*0,00303*1,15</t>
  </si>
  <si>
    <t>611325123</t>
  </si>
  <si>
    <t>Vápenocementová omítka rýh štuková dvouvrstvá ve stropech, šířky rýhy přes 300 mm</t>
  </si>
  <si>
    <t>949955510</t>
  </si>
  <si>
    <t>https://podminky.urs.cz/item/CS_URS_2025_01/611325123</t>
  </si>
  <si>
    <t>zaomítání po vybourání dělící stěny B</t>
  </si>
  <si>
    <t>0,4*15,5</t>
  </si>
  <si>
    <t>611325421</t>
  </si>
  <si>
    <t>Oprava vápenocementové omítky vnitřních ploch štukové dvouvrstvé, tl. jádrové omítky do 20 mm a tl. štuku do 3 mm stropů, v rozsahu opravované plochy do 10%</t>
  </si>
  <si>
    <t>-503749727</t>
  </si>
  <si>
    <t>https://podminky.urs.cz/item/CS_URS_2025_01/611325421</t>
  </si>
  <si>
    <t>B</t>
  </si>
  <si>
    <t>(13,05+0,35)*14,8*1,2</t>
  </si>
  <si>
    <t>612131121</t>
  </si>
  <si>
    <t>Podkladní a spojovací vrstva vnitřních omítaných ploch penetrace disperzní nanášená ručně stěn</t>
  </si>
  <si>
    <t>1134812203</t>
  </si>
  <si>
    <t>https://podminky.urs.cz/item/CS_URS_2025_01/612131121</t>
  </si>
  <si>
    <t>1,0*4,0*3</t>
  </si>
  <si>
    <t>0,4*15,5+4,45*0,4*2</t>
  </si>
  <si>
    <t>612142001</t>
  </si>
  <si>
    <t>Pletivo vnitřních ploch v ploše nebo pruzích, na plném podkladu sklovláknité vtlačené do tmelu včetně tmelu stěn</t>
  </si>
  <si>
    <t>-1594566812</t>
  </si>
  <si>
    <t>https://podminky.urs.cz/item/CS_URS_2025_01/612142001</t>
  </si>
  <si>
    <t>612321131</t>
  </si>
  <si>
    <t>Vápenocementový štuk vnitřních ploch tloušťky do 3 mm svislých konstrukcí stěn</t>
  </si>
  <si>
    <t>-751360053</t>
  </si>
  <si>
    <t>https://podminky.urs.cz/item/CS_URS_2025_01/612321131</t>
  </si>
  <si>
    <t>612325123</t>
  </si>
  <si>
    <t>Vápenocementová omítka rýh štuková dvouvrstvá ve stěnách, šířky rýhy přes 300 mm</t>
  </si>
  <si>
    <t>1995430861</t>
  </si>
  <si>
    <t>https://podminky.urs.cz/item/CS_URS_2025_01/612325123</t>
  </si>
  <si>
    <t>0,4*4,45*2</t>
  </si>
  <si>
    <t>612325225</t>
  </si>
  <si>
    <t>Vápenocementová omítka jednotlivých malých ploch štuková dvouvrstvá na stěnách, plochy jednotlivě přes 1,0 do 4 m2</t>
  </si>
  <si>
    <t>2024384765</t>
  </si>
  <si>
    <t>https://podminky.urs.cz/item/CS_URS_2025_01/612325225</t>
  </si>
  <si>
    <t>kolem vrat po bourání na stávajících omítkách</t>
  </si>
  <si>
    <t>612325422</t>
  </si>
  <si>
    <t>Oprava vápenocementové omítky vnitřních ploch štukové dvouvrstvé, tl. jádrové omítky do 20 mm a tl. štuku do 3 mm stěn, v rozsahu opravované plochy přes 10 do 30%</t>
  </si>
  <si>
    <t>-1609577677</t>
  </si>
  <si>
    <t>https://podminky.urs.cz/item/CS_URS_2025_01/612325422</t>
  </si>
  <si>
    <t>4,45*(13,05*2+14,8+0,5*2*6+0,53)+1,95*14,8*0,7</t>
  </si>
  <si>
    <t>-(4,0*4,0+0,9*2,05)</t>
  </si>
  <si>
    <t>odpočet nových omítek</t>
  </si>
  <si>
    <t>-21,76</t>
  </si>
  <si>
    <t>612325452</t>
  </si>
  <si>
    <t>Oprava vápenocementové omítky vnitřních ploch Příplatek k cenám za každých dalších 10 mm tloušťky jádrové omítky přes 20 mm stěn, v rozsahu opravované plochy přes 10 do 30%</t>
  </si>
  <si>
    <t>328313057</t>
  </si>
  <si>
    <t>https://podminky.urs.cz/item/CS_URS_2025_01/612325452</t>
  </si>
  <si>
    <t>622252002</t>
  </si>
  <si>
    <t>Montáž profilů kontaktního zateplení ostatních stěnových, dilatačních apod. lepených do tmelu</t>
  </si>
  <si>
    <t>-1679983065</t>
  </si>
  <si>
    <t>https://podminky.urs.cz/item/CS_URS_2025_01/622252002</t>
  </si>
  <si>
    <t>4,0*3*2</t>
  </si>
  <si>
    <t>63127416</t>
  </si>
  <si>
    <t>profil rohový PVC s výztužnou tkaninou š 100/100mm</t>
  </si>
  <si>
    <t>490079678</t>
  </si>
  <si>
    <t>24*1,1</t>
  </si>
  <si>
    <t>631311135</t>
  </si>
  <si>
    <t>Mazanina z betonu prostého bez zvýšených nároků na prostředí tl. přes 120 do 240 mm tř. C 20/25</t>
  </si>
  <si>
    <t>445712351</t>
  </si>
  <si>
    <t>https://podminky.urs.cz/item/CS_URS_2025_01/631311135</t>
  </si>
  <si>
    <t>jímka podklad</t>
  </si>
  <si>
    <t>0,1*(3,94*2,82+1,28*1,02-0,57*0,38+1,28*1,7+0,67*2,35+1,47*1,48)</t>
  </si>
  <si>
    <t>631311137</t>
  </si>
  <si>
    <t>Mazanina z betonu prostého bez zvýšených nároků na prostředí tl. přes 120 do 240 mm tř. C 30/37</t>
  </si>
  <si>
    <t>2134110198</t>
  </si>
  <si>
    <t>https://podminky.urs.cz/item/CS_URS_2025_01/631311137</t>
  </si>
  <si>
    <t>Poznámka k položce:_x000D_
v ceně betonu započteno čerpadlo na beton dle potřeby</t>
  </si>
  <si>
    <t>A -  podlahy u vrat tl.200mm</t>
  </si>
  <si>
    <t>1,0*(11,1+16,8)*0,2</t>
  </si>
  <si>
    <t xml:space="preserve">podlaha B </t>
  </si>
  <si>
    <t>13,4*14,8*0,2</t>
  </si>
  <si>
    <t>631319013</t>
  </si>
  <si>
    <t>Příplatek k cenám mazanin za úpravu povrchu mazaniny přehlazením, mazanina tl. přes 120 do 240 mm</t>
  </si>
  <si>
    <t>2074119863</t>
  </si>
  <si>
    <t>https://podminky.urs.cz/item/CS_URS_2025_01/631319013</t>
  </si>
  <si>
    <t>45,244</t>
  </si>
  <si>
    <t>29</t>
  </si>
  <si>
    <t>631319175</t>
  </si>
  <si>
    <t>Příplatek k cenám mazanin za stržení povrchu spodní vrstvy mazaniny latí před vložením výztuže nebo pletiva pro tl. obou vrstev mazaniny přes 120 do 240 mm</t>
  </si>
  <si>
    <t>-302166470</t>
  </si>
  <si>
    <t>https://podminky.urs.cz/item/CS_URS_2025_01/631319175</t>
  </si>
  <si>
    <t>30</t>
  </si>
  <si>
    <t>631319193</t>
  </si>
  <si>
    <t>Příplatek k mazanině tl přes 120 do 240 mm za malý rozsah</t>
  </si>
  <si>
    <t>1526624791</t>
  </si>
  <si>
    <t>https://podminky.urs.cz/item/CS_URS_2025_01/631319193</t>
  </si>
  <si>
    <t>31</t>
  </si>
  <si>
    <t>631351101</t>
  </si>
  <si>
    <t>Bednění v podlahách rýh a hran zřízení</t>
  </si>
  <si>
    <t>1136888323</t>
  </si>
  <si>
    <t>https://podminky.urs.cz/item/CS_URS_2025_01/631351101</t>
  </si>
  <si>
    <t>4,0*0,25*5</t>
  </si>
  <si>
    <t>32</t>
  </si>
  <si>
    <t>631351102</t>
  </si>
  <si>
    <t>Bednění v podlahách rýh a hran odstranění</t>
  </si>
  <si>
    <t>591489668</t>
  </si>
  <si>
    <t>https://podminky.urs.cz/item/CS_URS_2025_01/631351102</t>
  </si>
  <si>
    <t>33</t>
  </si>
  <si>
    <t>631361821</t>
  </si>
  <si>
    <t>Výztuž mazanin 10 505 (R) nebo BSt 500</t>
  </si>
  <si>
    <t>1545801365</t>
  </si>
  <si>
    <t>https://podminky.urs.cz/item/CS_URS_2025_01/631361821</t>
  </si>
  <si>
    <t>pomocná výztuž nosná pro horní vrstvu sítě</t>
  </si>
  <si>
    <t>0,00040*1,0*(13,4*14,8)*3*1,1</t>
  </si>
  <si>
    <t>34</t>
  </si>
  <si>
    <t>1606055827</t>
  </si>
  <si>
    <t xml:space="preserve">A -  podlahy u vrat </t>
  </si>
  <si>
    <t>1,0*(11,1+16,8)*2*0,008*1,2</t>
  </si>
  <si>
    <t>13,45*14,8*2*0,008*1,2</t>
  </si>
  <si>
    <t>35</t>
  </si>
  <si>
    <t>632683111</t>
  </si>
  <si>
    <t>Sešívání trhlin v betonových podlahách ocelovými sponkami se zálivkou pryskyřicí vzdálenosti sponek do 10 cm</t>
  </si>
  <si>
    <t>-2135840411</t>
  </si>
  <si>
    <t>https://podminky.urs.cz/item/CS_URS_2025_01/632683111</t>
  </si>
  <si>
    <t>36</t>
  </si>
  <si>
    <t>633121111</t>
  </si>
  <si>
    <t>Povrchová úprava průmyslových podlah pro střední provoz vsypovou směsí, leštění, hlazení</t>
  </si>
  <si>
    <t>-330126496</t>
  </si>
  <si>
    <t>https://podminky.urs.cz/item/CS_URS_2025_01/633121111</t>
  </si>
  <si>
    <t>1,0*(11,1+16,8)</t>
  </si>
  <si>
    <t>13,4*14,8</t>
  </si>
  <si>
    <t>37</t>
  </si>
  <si>
    <t>633991111</t>
  </si>
  <si>
    <t>Povrchová úprava betonových podlah nástřik proti odpařování vody</t>
  </si>
  <si>
    <t>-1367440081</t>
  </si>
  <si>
    <t>https://podminky.urs.cz/item/CS_URS_2025_01/633991111</t>
  </si>
  <si>
    <t>38</t>
  </si>
  <si>
    <t>634663111</t>
  </si>
  <si>
    <t>Výplň dilatačních spar šířky do 10 mm v mazaninách polyuretaným a epoxidovým tmelem</t>
  </si>
  <si>
    <t>1983517441</t>
  </si>
  <si>
    <t>https://podminky.urs.cz/item/CS_URS_2025_01/634663111</t>
  </si>
  <si>
    <t>39</t>
  </si>
  <si>
    <t>634911113</t>
  </si>
  <si>
    <t>Řezání dilatačních nebo smršťovacích spár v čerstvé betonové mazanině nebo potěru šířky do 5 mm, hloubky přes 20 do 50 mm</t>
  </si>
  <si>
    <t>-2085204000</t>
  </si>
  <si>
    <t>https://podminky.urs.cz/item/CS_URS_2025_01/634911113</t>
  </si>
  <si>
    <t>13,4*2+5*14,8+1,0*2+11,1+16,8</t>
  </si>
  <si>
    <t>40</t>
  </si>
  <si>
    <t>635111232</t>
  </si>
  <si>
    <t>Násyp ze štěrkopísku, písku nebo kameniva pod podlahy se zhutněním z kameniva drobného 0-4</t>
  </si>
  <si>
    <t>1028321208</t>
  </si>
  <si>
    <t>https://podminky.urs.cz/item/CS_URS_2025_01/635111232</t>
  </si>
  <si>
    <t>13,4*14,8*0,03</t>
  </si>
  <si>
    <t>41</t>
  </si>
  <si>
    <t>949101112</t>
  </si>
  <si>
    <t>Lešení pomocné pracovní pro objekty pozemních staveb pro zatížení do 150 kg/m2, o výšce lešeňové podlahy přes 1,9 do 3,5 m</t>
  </si>
  <si>
    <t>1725512248</t>
  </si>
  <si>
    <t>https://podminky.urs.cz/item/CS_URS_2025_01/949101112</t>
  </si>
  <si>
    <t>500</t>
  </si>
  <si>
    <t>42</t>
  </si>
  <si>
    <t>952901111</t>
  </si>
  <si>
    <t>Vyčištění budov nebo objektů před předáním do užívání budov bytové nebo občanské výstavby, světlé výšky podlaží do 4 m</t>
  </si>
  <si>
    <t>-1428617892</t>
  </si>
  <si>
    <t>Poznámka k položce:_x000D_
provozní čištění stavby při provozu</t>
  </si>
  <si>
    <t>34*14,8</t>
  </si>
  <si>
    <t>43</t>
  </si>
  <si>
    <t>962032231</t>
  </si>
  <si>
    <t>Bourání zdiva nadzákladového z cihel pálených plných nebo lícových nebo vápenopískových na maltu vápennou nebo vápenocementovou, objemu přes 1 m3</t>
  </si>
  <si>
    <t>2039474384</t>
  </si>
  <si>
    <t>https://podminky.urs.cz/item/CS_URS_2025_01/962032231</t>
  </si>
  <si>
    <t>(4,0*4,0-2,7*2,7)*0,5</t>
  </si>
  <si>
    <t>(14,8*6,0-1,52*0,93)*0,35</t>
  </si>
  <si>
    <t>44</t>
  </si>
  <si>
    <t>965043341</t>
  </si>
  <si>
    <t>Bourání mazanin betonových s potěrem nebo teracem tl. do 100 mm, plochy přes 4 m2</t>
  </si>
  <si>
    <t>394560651</t>
  </si>
  <si>
    <t>https://podminky.urs.cz/item/CS_URS_2025_01/965043341</t>
  </si>
  <si>
    <t>A - vybourání podlahy u vrat tl.200mm</t>
  </si>
  <si>
    <t>1,0*(11,1+16,8)*0,1*2</t>
  </si>
  <si>
    <t>podlaha B - předpoklad celkové tl. 250mm, prověřeno sondami</t>
  </si>
  <si>
    <t>(192,99+14,8*0,35)*0,1</t>
  </si>
  <si>
    <t>-(3,94*2,82+1,28*1,02-0,57*0,38+1,28*1,7+0,67*2,35+1,47*1,48)*0,1</t>
  </si>
  <si>
    <t>45</t>
  </si>
  <si>
    <t>965043441</t>
  </si>
  <si>
    <t>Bourání mazanin betonových s potěrem nebo teracem tl. do 150 mm, plochy přes 4 m2</t>
  </si>
  <si>
    <t>650518668</t>
  </si>
  <si>
    <t>https://podminky.urs.cz/item/CS_URS_2025_01/965043441</t>
  </si>
  <si>
    <t>1,0*(11,1+16,8)*0,13*2</t>
  </si>
  <si>
    <t>(192,99)*0,13</t>
  </si>
  <si>
    <t>-(3,94*2,82+1,28*1,02-0,57*0,38+1,28*1,7+0,67*2,35+1,47*1,48)*0,13</t>
  </si>
  <si>
    <t>46</t>
  </si>
  <si>
    <t>967023693</t>
  </si>
  <si>
    <t>Přisekání (špicování) ploch kamenných nebo jiných s tvrdým povrchem pro nové povrchové vrstvy, plochy přes 2 m2</t>
  </si>
  <si>
    <t>-1560109575</t>
  </si>
  <si>
    <t>https://podminky.urs.cz/item/CS_URS_2025_01/967023693</t>
  </si>
  <si>
    <t>podlaha B</t>
  </si>
  <si>
    <t>((0,35+13,05)*2+14,8*2)*0,25</t>
  </si>
  <si>
    <t>47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</si>
  <si>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</si>
  <si>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</si>
  <si>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-1995678133</t>
  </si>
  <si>
    <t>https://podminky.urs.cz/item/CS_URS_2025_01/967031132</t>
  </si>
  <si>
    <t>4,0*0,5*2+4,45*0,35*2</t>
  </si>
  <si>
    <t>48</t>
  </si>
  <si>
    <t>968072559</t>
  </si>
  <si>
    <t>Vybourání kovových rámů oken s křídly, dveřních zárubní, vrat, stěn, ostění nebo obkladů vrat, mimo posuvných a skládacích, plochy přes 5 m2</t>
  </si>
  <si>
    <t>1081144094</t>
  </si>
  <si>
    <t>https://podminky.urs.cz/item/CS_URS_2025_01/968072559</t>
  </si>
  <si>
    <t>2,7*2,7</t>
  </si>
  <si>
    <t>49</t>
  </si>
  <si>
    <t>974031666</t>
  </si>
  <si>
    <t>Vysekání rýh ve zdivu cihelném na maltu vápennou nebo vápenocementovou pro vtahování nosníků do zdí, před vybouráním otvoru do hl. 150 mm, při v. nosníku do 250 mm</t>
  </si>
  <si>
    <t>267142036</t>
  </si>
  <si>
    <t>https://podminky.urs.cz/item/CS_URS_2025_01/974031666</t>
  </si>
  <si>
    <t>4,5*4</t>
  </si>
  <si>
    <t>50</t>
  </si>
  <si>
    <t>975043121</t>
  </si>
  <si>
    <t>Jednořadové podchycení stropů pro osazení nosníků dřevěnou výztuhou v. podchycení do 3,5 m, a při zatížení hmotností přes 750 do 1000 kg/m</t>
  </si>
  <si>
    <t>-307364084</t>
  </si>
  <si>
    <t>https://podminky.urs.cz/item/CS_URS_2025_01/975043121</t>
  </si>
  <si>
    <t>5,0</t>
  </si>
  <si>
    <t>51</t>
  </si>
  <si>
    <t>975048121</t>
  </si>
  <si>
    <t>Jednořadové podchycení stropů pro osazení nosníků dřevěnou výztuhou Příplatek k cenám za každý další 1 m výšky přes 3,50 m a při zatížení hmotností přes 750 do 1000 kg/m</t>
  </si>
  <si>
    <t>-195578160</t>
  </si>
  <si>
    <t>https://podminky.urs.cz/item/CS_URS_2025_01/975048121</t>
  </si>
  <si>
    <t>52</t>
  </si>
  <si>
    <t>977312114</t>
  </si>
  <si>
    <t>Řezání stávajících betonových mazanin s vyztužením hloubky přes 150 do 200 mm</t>
  </si>
  <si>
    <t>217414064</t>
  </si>
  <si>
    <t>https://podminky.urs.cz/item/CS_URS_2025_01/977312114</t>
  </si>
  <si>
    <t>4,0</t>
  </si>
  <si>
    <t>53</t>
  </si>
  <si>
    <t>978011121</t>
  </si>
  <si>
    <t>Otlučení vápenných nebo vápenocementových omítek vnitřních ploch stropů, v rozsahu přes 5 do 10 %</t>
  </si>
  <si>
    <t>-497464274</t>
  </si>
  <si>
    <t>https://podminky.urs.cz/item/CS_URS_2025_01/978011121</t>
  </si>
  <si>
    <t>237,984</t>
  </si>
  <si>
    <t>54</t>
  </si>
  <si>
    <t>978013141</t>
  </si>
  <si>
    <t>Otlučení vápenných nebo vápenocementových omítek vnitřních ploch stěn s vyškrabáním spar, s očištěním zdiva, v rozsahu přes 10 do 30 %</t>
  </si>
  <si>
    <t>-486840799</t>
  </si>
  <si>
    <t>https://podminky.urs.cz/item/CS_URS_2025_01/978013141</t>
  </si>
  <si>
    <t>191,661</t>
  </si>
  <si>
    <t>55</t>
  </si>
  <si>
    <t>-1708436944</t>
  </si>
  <si>
    <t>56</t>
  </si>
  <si>
    <t>979618621</t>
  </si>
  <si>
    <t>290,022*19 'Přepočtené koeficientem množství</t>
  </si>
  <si>
    <t>57</t>
  </si>
  <si>
    <t>997013111</t>
  </si>
  <si>
    <t>Vnitrostaveništní doprava suti a vybouraných hmot vodorovně do 50 m s naložením základní pro budovy a haly výšky do 6 m</t>
  </si>
  <si>
    <t>1653901690</t>
  </si>
  <si>
    <t>https://podminky.urs.cz/item/CS_URS_2025_01/997013111</t>
  </si>
  <si>
    <t>58</t>
  </si>
  <si>
    <t>361945934</t>
  </si>
  <si>
    <t>45,864+51,885+65,971+0,536</t>
  </si>
  <si>
    <t>59</t>
  </si>
  <si>
    <t>997013871</t>
  </si>
  <si>
    <t>Poplatek za uložení stavebního odpadu na recyklační skládce (skládkovné) směsného stavebního a demoličního zatříděného do Katalogu odpadů pod kódem 17 09 04</t>
  </si>
  <si>
    <t>1137476996</t>
  </si>
  <si>
    <t>https://podminky.urs.cz/item/CS_URS_2025_01/997013871</t>
  </si>
  <si>
    <t>290,022-164,256</t>
  </si>
  <si>
    <t>60</t>
  </si>
  <si>
    <t>998014111</t>
  </si>
  <si>
    <t>Přesun hmot pro budovy a haly občanské výstavby, bydlení, výrobu a služby s nosnou svislou konstrukcí montovanou z dílců betonových tyčových s vyzdívaným obvodovým pláštěm vodorovná dopravní vzdálenost do 100 m, pro budovy a haly jednopodlažní</t>
  </si>
  <si>
    <t>1585749475</t>
  </si>
  <si>
    <t>https://podminky.urs.cz/item/CS_URS_2025_01/998014111</t>
  </si>
  <si>
    <t>711</t>
  </si>
  <si>
    <t>Izolace proti vodě, vlhkosti a plynům</t>
  </si>
  <si>
    <t>61</t>
  </si>
  <si>
    <t>711471051</t>
  </si>
  <si>
    <t>Provedení izolace proti povrchové a podpovrchové tlakové vodě termoplasty na ploše vodorovné V folií PVC lepenou</t>
  </si>
  <si>
    <t>956718963</t>
  </si>
  <si>
    <t>https://podminky.urs.cz/item/CS_URS_2025_01/711471051</t>
  </si>
  <si>
    <t>13,4*14,8+1,0*(11+16,8)</t>
  </si>
  <si>
    <t>5% na opracování detailů - vytažení</t>
  </si>
  <si>
    <t>226,12*0,05</t>
  </si>
  <si>
    <t>62</t>
  </si>
  <si>
    <t>28322004</t>
  </si>
  <si>
    <t>fólie hydroizolační pro spodní stavbu mPVC tl 1,5mm</t>
  </si>
  <si>
    <t>-1266851313</t>
  </si>
  <si>
    <t>237,426*1,165</t>
  </si>
  <si>
    <t>63</t>
  </si>
  <si>
    <t>711491171</t>
  </si>
  <si>
    <t>Provedení doplňků izolace proti vodě textilií na ploše vodorovné V vrstva podkladní</t>
  </si>
  <si>
    <t>-376060109</t>
  </si>
  <si>
    <t>https://podminky.urs.cz/item/CS_URS_2025_01/711491171</t>
  </si>
  <si>
    <t>237,426</t>
  </si>
  <si>
    <t>69311082</t>
  </si>
  <si>
    <t>geotextilie netkaná separační, ochranná, filtrační, drenážní PP 500g/m2</t>
  </si>
  <si>
    <t>2003262691</t>
  </si>
  <si>
    <t>237,426*1,1</t>
  </si>
  <si>
    <t>65</t>
  </si>
  <si>
    <t>711491172</t>
  </si>
  <si>
    <t>Provedení doplňků izolace proti vodě textilií na ploše vodorovné V vrstva ochranná</t>
  </si>
  <si>
    <t>446819208</t>
  </si>
  <si>
    <t>https://podminky.urs.cz/item/CS_URS_2025_01/711491172</t>
  </si>
  <si>
    <t>66</t>
  </si>
  <si>
    <t>69311068</t>
  </si>
  <si>
    <t>geotextilie netkaná separační, ochranná, filtrační, drenážní PP 300g/m2</t>
  </si>
  <si>
    <t>1798261547</t>
  </si>
  <si>
    <t>67</t>
  </si>
  <si>
    <t>998711201</t>
  </si>
  <si>
    <t>Přesun hmot pro izolace proti vodě, vlhkosti a plynům stanovený procentní sazbou (%) z ceny vodorovná dopravní vzdálenost do 50 m základní v objektech výšky do 6 m</t>
  </si>
  <si>
    <t>-1968636785</t>
  </si>
  <si>
    <t>https://podminky.urs.cz/item/CS_URS_2025_01/998711201</t>
  </si>
  <si>
    <t>713</t>
  </si>
  <si>
    <t>Izolace tepelné</t>
  </si>
  <si>
    <t>68</t>
  </si>
  <si>
    <t>713121211</t>
  </si>
  <si>
    <t>Montáž tepelné izolace podlah okrajovými pásky kladenými volně</t>
  </si>
  <si>
    <t>-212719278</t>
  </si>
  <si>
    <t>https://podminky.urs.cz/item/CS_URS_2025_01/713121211</t>
  </si>
  <si>
    <t>4,45*(14,4*2+14,8*2+0,5*2*6+0,53)</t>
  </si>
  <si>
    <t>69</t>
  </si>
  <si>
    <t>59042145</t>
  </si>
  <si>
    <t>páska dilatační z pěnového PE š 200mm</t>
  </si>
  <si>
    <t>-100015054</t>
  </si>
  <si>
    <t>288,939*1,1</t>
  </si>
  <si>
    <t>70</t>
  </si>
  <si>
    <t>998713201</t>
  </si>
  <si>
    <t>Přesun hmot pro izolace tepelné stanovený procentní sazbou (%) z ceny vodorovná dopravní vzdálenost do 50 m s užitím mechanizace v objektech výšky do 6 m</t>
  </si>
  <si>
    <t>2017829936</t>
  </si>
  <si>
    <t>https://podminky.urs.cz/item/CS_URS_2025_01/998713201</t>
  </si>
  <si>
    <t>71</t>
  </si>
  <si>
    <t>628613611</t>
  </si>
  <si>
    <t>Žárové zinkování ponorem dílů ocelových konstrukcí hmotnosti do 100 kg</t>
  </si>
  <si>
    <t>kg</t>
  </si>
  <si>
    <t>-517192448</t>
  </si>
  <si>
    <t>https://podminky.urs.cz/item/CS_URS_2025_01/628613611</t>
  </si>
  <si>
    <t>32,39+265</t>
  </si>
  <si>
    <t>72</t>
  </si>
  <si>
    <t>7676511R</t>
  </si>
  <si>
    <t>Montáž a dodávka vrat garážových sekčních zajížděcích pod strop 4000x4000 PUR výplň , prosklený pás, rám, pohon, jištění, ovládání řetězem nouzové - viz popis Z1</t>
  </si>
  <si>
    <t>vlastní</t>
  </si>
  <si>
    <t>1326276790</t>
  </si>
  <si>
    <t>Poznámka k položce:_x000D_
včetně montážního příslušenství , kompeimační pásky atd, viz specifikace a detail v PD</t>
  </si>
  <si>
    <t>Z1</t>
  </si>
  <si>
    <t>73</t>
  </si>
  <si>
    <t>767651811</t>
  </si>
  <si>
    <t>Demontáž garážových a průmyslových vrat sekčních zajížděcích pod strop, plochy do 6 m2</t>
  </si>
  <si>
    <t>-1086870857</t>
  </si>
  <si>
    <t>https://podminky.urs.cz/item/CS_URS_2025_01/767651811</t>
  </si>
  <si>
    <t>74</t>
  </si>
  <si>
    <t>1649340873</t>
  </si>
  <si>
    <t>75</t>
  </si>
  <si>
    <t>331047840</t>
  </si>
  <si>
    <t>76</t>
  </si>
  <si>
    <t>767995114</t>
  </si>
  <si>
    <t>Montáž ostatních atypických zámečnických konstrukcí hmotnosti přes 20 do 50 kg</t>
  </si>
  <si>
    <t>1464555056</t>
  </si>
  <si>
    <t>https://podminky.urs.cz/item/CS_URS_2025_01/767995114</t>
  </si>
  <si>
    <t>Z2</t>
  </si>
  <si>
    <t>4,0*7,09*1</t>
  </si>
  <si>
    <t>0,25*5*1,99*1</t>
  </si>
  <si>
    <t>30,848*0,05</t>
  </si>
  <si>
    <t>77</t>
  </si>
  <si>
    <t>RMAT0002</t>
  </si>
  <si>
    <t>Z2 - zámečnický prvek - lemování</t>
  </si>
  <si>
    <t>-568424706</t>
  </si>
  <si>
    <t>32,39*1,08</t>
  </si>
  <si>
    <t>78</t>
  </si>
  <si>
    <t>726877899</t>
  </si>
  <si>
    <t>783</t>
  </si>
  <si>
    <t>Dokončovací práce - nátěry</t>
  </si>
  <si>
    <t>79</t>
  </si>
  <si>
    <t>783823131</t>
  </si>
  <si>
    <t>Penetrační nátěr omítek hladkých omítek hladkých, zrnitých tenkovrstvých nebo štukových stupně členitosti 1 a 2 akrylátový</t>
  </si>
  <si>
    <t>1269871277</t>
  </si>
  <si>
    <t>https://podminky.urs.cz/item/CS_URS_2025_01/783823131</t>
  </si>
  <si>
    <t>na omítky po otvorech - venkovní</t>
  </si>
  <si>
    <t>0,45*4,0*3</t>
  </si>
  <si>
    <t>5,4*0,2</t>
  </si>
  <si>
    <t>80</t>
  </si>
  <si>
    <t>783827421</t>
  </si>
  <si>
    <t>Krycí (ochranný) nátěr omítek dvojnásobný hladkých omítek hladkých, zrnitých tenkovrstvých nebo štukových stupně členitosti 1 a 2 akrylátový</t>
  </si>
  <si>
    <t>37028878</t>
  </si>
  <si>
    <t>https://podminky.urs.cz/item/CS_URS_2025_01/783827421</t>
  </si>
  <si>
    <t>784</t>
  </si>
  <si>
    <t>Dokončovací práce - malby a tapety</t>
  </si>
  <si>
    <t>81</t>
  </si>
  <si>
    <t>784181125</t>
  </si>
  <si>
    <t>Penetrace podkladu jednonásobná hloubková akrylátová bezbarvá v místnostech výšky přes 5,00 m</t>
  </si>
  <si>
    <t>-1300994346</t>
  </si>
  <si>
    <t>https://podminky.urs.cz/item/CS_URS_2025_01/784181125</t>
  </si>
  <si>
    <t>stropy</t>
  </si>
  <si>
    <t>(13,4*14,8*1,2)</t>
  </si>
  <si>
    <t>stěny,</t>
  </si>
  <si>
    <t>-(4,0*4,0-4,0)</t>
  </si>
  <si>
    <t>82</t>
  </si>
  <si>
    <t>784211115</t>
  </si>
  <si>
    <t>Malby z malířských směsí oděruvzdorných za mokra dvojnásobné, bílé za mokra oděruvzdorné velmi dobře v místnostech výšky přes 5,00 m</t>
  </si>
  <si>
    <t>2127526690</t>
  </si>
  <si>
    <t>https://podminky.urs.cz/item/CS_URS_2025_01/784211115</t>
  </si>
  <si>
    <t>Poznámka k položce:_x000D_
včetně přípravy a zakrytí</t>
  </si>
  <si>
    <t>HZS</t>
  </si>
  <si>
    <t>Hodinové zúčtovací sazby</t>
  </si>
  <si>
    <t>83</t>
  </si>
  <si>
    <t>HZS1301</t>
  </si>
  <si>
    <t>Hodinové zúčtovací sazby profesí HSV provádění konstrukcí zedník</t>
  </si>
  <si>
    <t>hod</t>
  </si>
  <si>
    <t>512</t>
  </si>
  <si>
    <t>-1380331320</t>
  </si>
  <si>
    <t>https://podminky.urs.cz/item/CS_URS_2025_01/HZS1301</t>
  </si>
  <si>
    <t>drobné demontáže - mřížky, drobné nespecifikované konstrukce</t>
  </si>
  <si>
    <t>SO02.1b - přeložky - tlakový vzduch</t>
  </si>
  <si>
    <t xml:space="preserve">    723 - Tlakový vzduch</t>
  </si>
  <si>
    <t>-1261295422</t>
  </si>
  <si>
    <t>30*1,2</t>
  </si>
  <si>
    <t>723</t>
  </si>
  <si>
    <t>Tlakový vzduch</t>
  </si>
  <si>
    <t>722130913</t>
  </si>
  <si>
    <t>Potrubí pozinkované závitové přeřezání ocelové trubky DN do 25</t>
  </si>
  <si>
    <t>-1098355414</t>
  </si>
  <si>
    <t>https://podminky.urs.cz/item/CS_URS_2025_01/722130913</t>
  </si>
  <si>
    <t>722130919</t>
  </si>
  <si>
    <t>Opravy vodovodního potrubí z ocelových trubek pozinkovaných závitových přeřezání ocelové trubky přes 50 do DN 100</t>
  </si>
  <si>
    <t>900452165</t>
  </si>
  <si>
    <t>https://podminky.urs.cz/item/CS_URS_2025_01/722130919</t>
  </si>
  <si>
    <t>722131932</t>
  </si>
  <si>
    <t>Potrubí ocelové bezešvé propojení potrubí DN 20</t>
  </si>
  <si>
    <t>-250265175</t>
  </si>
  <si>
    <t>https://podminky.urs.cz/item/CS_URS_2025_01/722131932</t>
  </si>
  <si>
    <t>722131938</t>
  </si>
  <si>
    <t>Potrubí ocelové bezešvé propojení potrubí DN 100</t>
  </si>
  <si>
    <t>-1659666159</t>
  </si>
  <si>
    <t>https://podminky.urs.cz/item/CS_URS_2025_01/722131938</t>
  </si>
  <si>
    <t>723150303</t>
  </si>
  <si>
    <t>Potrubí z ocelových trubek hladkých černých spojovaných svařováním tvářených za tepla Ø 28/2,6</t>
  </si>
  <si>
    <t>-399176156</t>
  </si>
  <si>
    <t>https://podminky.urs.cz/item/CS_URS_2025_01/723150303</t>
  </si>
  <si>
    <t>723150315</t>
  </si>
  <si>
    <t>Potrubí z ocelových trubek hladkých černých spojovaných svařováním tvářených za tepla Ø 108/4</t>
  </si>
  <si>
    <t>995099816</t>
  </si>
  <si>
    <t>https://podminky.urs.cz/item/CS_URS_2025_01/723150315</t>
  </si>
  <si>
    <t>42390142</t>
  </si>
  <si>
    <t>objímka potrubí dvoušroubová M8 20-23 1/2"</t>
  </si>
  <si>
    <t>256</t>
  </si>
  <si>
    <t>-809662422</t>
  </si>
  <si>
    <t>42390153</t>
  </si>
  <si>
    <t>objímka potrubí dvoušroubová M8/M10 95-103</t>
  </si>
  <si>
    <t>-330050738</t>
  </si>
  <si>
    <t>548890151</t>
  </si>
  <si>
    <t>nosník Pz 38/40x770mm včetně krytky</t>
  </si>
  <si>
    <t>504509933</t>
  </si>
  <si>
    <t>723150801</t>
  </si>
  <si>
    <t>Demontáž potrubí svařovaného z ocelových trubek hladkých do Ø 32</t>
  </si>
  <si>
    <t>217029628</t>
  </si>
  <si>
    <t>https://podminky.urs.cz/item/CS_URS_2025_01/723150801</t>
  </si>
  <si>
    <t>723150804</t>
  </si>
  <si>
    <t>Demontáž potrubí svařovaného z ocelových trubek hladkých přes 76 do Ø 108</t>
  </si>
  <si>
    <t>671059787</t>
  </si>
  <si>
    <t>https://podminky.urs.cz/item/CS_URS_2025_01/723150804</t>
  </si>
  <si>
    <t>723190901</t>
  </si>
  <si>
    <t>Opravy plynovodního potrubí uzavření nebo otevření potrubí</t>
  </si>
  <si>
    <t>615886547</t>
  </si>
  <si>
    <t>https://podminky.urs.cz/item/CS_URS_2025_01/723190901</t>
  </si>
  <si>
    <t>723190907</t>
  </si>
  <si>
    <t>Opravy plynovodního potrubí odvzdušnění a napuštění potrubí</t>
  </si>
  <si>
    <t>-1689687382</t>
  </si>
  <si>
    <t>https://podminky.urs.cz/item/CS_URS_2025_01/723190907</t>
  </si>
  <si>
    <t>723190909</t>
  </si>
  <si>
    <t>Opravy plynovodního potrubí neúřední zkouška těsnosti dosavadního potrubí</t>
  </si>
  <si>
    <t>691009125</t>
  </si>
  <si>
    <t>https://podminky.urs.cz/item/CS_URS_2025_01/723190909</t>
  </si>
  <si>
    <t>723190913</t>
  </si>
  <si>
    <t>Opravy plynovodního potrubí navaření odbočky na potrubí DN 20</t>
  </si>
  <si>
    <t>1114474746</t>
  </si>
  <si>
    <t>https://podminky.urs.cz/item/CS_URS_2025_01/723190913</t>
  </si>
  <si>
    <t>723190919</t>
  </si>
  <si>
    <t>Opravy plynovodního potrubí navaření odbočky na potrubí DN 80</t>
  </si>
  <si>
    <t>1411888765</t>
  </si>
  <si>
    <t>https://podminky.urs.cz/item/CS_URS_2025_01/723190919</t>
  </si>
  <si>
    <t>998723201</t>
  </si>
  <si>
    <t>Přesun hmot pro vnitřní plynovod stanovený procentní sazbou (%) z ceny vodorovná dopravní vzdálenost do 50 m základní v objektech výšky do 6 m</t>
  </si>
  <si>
    <t>-900911025</t>
  </si>
  <si>
    <t>https://podminky.urs.cz/item/CS_URS_2025_01/998723201</t>
  </si>
  <si>
    <t>783601711</t>
  </si>
  <si>
    <t>Příprava podkladu armatur a kovových potrubí před provedením nátěru potrubí do DN 50 mm odrezivěním, odrezovačem bezoplachovým</t>
  </si>
  <si>
    <t>-1127565388</t>
  </si>
  <si>
    <t>https://podminky.urs.cz/item/CS_URS_2025_01/783601711</t>
  </si>
  <si>
    <t>783601729</t>
  </si>
  <si>
    <t>Příprava podkladu armatur a kovových potrubí před provedením nátěru potrubí přes DN 50 do DN 100 mm odrezivěním, odrezovačem bezoplachovým</t>
  </si>
  <si>
    <t>1203572002</t>
  </si>
  <si>
    <t>https://podminky.urs.cz/item/CS_URS_2025_01/783601729</t>
  </si>
  <si>
    <t>783614551</t>
  </si>
  <si>
    <t>Základní nátěr armatur a kovových potrubí jednonásobný potrubí do DN 50 mm syntetický</t>
  </si>
  <si>
    <t>1496347054</t>
  </si>
  <si>
    <t>https://podminky.urs.cz/item/CS_URS_2025_01/783614551</t>
  </si>
  <si>
    <t>783614561</t>
  </si>
  <si>
    <t>Základní nátěr armatur a kovových potrubí jednonásobný potrubí přes DN 50 do DN 100 mm syntetický</t>
  </si>
  <si>
    <t>-652621616</t>
  </si>
  <si>
    <t>https://podminky.urs.cz/item/CS_URS_2025_01/783614561</t>
  </si>
  <si>
    <t>783615551</t>
  </si>
  <si>
    <t>Mezinátěr armatur a kovových potrubí potrubí do DN 50 mm syntetický standardní</t>
  </si>
  <si>
    <t>135689603</t>
  </si>
  <si>
    <t>https://podminky.urs.cz/item/CS_URS_2025_01/783615551</t>
  </si>
  <si>
    <t>783615561</t>
  </si>
  <si>
    <t>Mezinátěr armatur a kovových potrubí potrubí přes DN 50 do DN 100 mm syntetický standardní</t>
  </si>
  <si>
    <t>-2010312991</t>
  </si>
  <si>
    <t>https://podminky.urs.cz/item/CS_URS_2025_01/783615561</t>
  </si>
  <si>
    <t>783617601</t>
  </si>
  <si>
    <t>Krycí nátěr (email) armatur a kovových potrubí potrubí do DN 50 mm jednonásobný syntetický standardní</t>
  </si>
  <si>
    <t>-1381341816</t>
  </si>
  <si>
    <t>https://podminky.urs.cz/item/CS_URS_2025_01/783617601</t>
  </si>
  <si>
    <t>783617621</t>
  </si>
  <si>
    <t>Krycí nátěr (email) armatur a kovových potrubí potrubí přes DN 50 do DN 100 mm jednonásobný syntetický standardní</t>
  </si>
  <si>
    <t>144796991</t>
  </si>
  <si>
    <t>https://podminky.urs.cz/item/CS_URS_2025_01/783617621</t>
  </si>
  <si>
    <t>HZS2132</t>
  </si>
  <si>
    <t>Hodinové zúčtovací sazby profesí PSV provádění stavebních konstrukcí zámečník odborný</t>
  </si>
  <si>
    <t>-1465092474</t>
  </si>
  <si>
    <t>https://podminky.urs.cz/item/CS_URS_2025_01/HZS2132</t>
  </si>
  <si>
    <t>Poznámka k položce:_x000D_
revize, úřední tlaková zkouška, dokumentace</t>
  </si>
  <si>
    <t>SO02.1c - přeložky - plynová zařízení</t>
  </si>
  <si>
    <t>865200602</t>
  </si>
  <si>
    <t>(15+35)*1,2</t>
  </si>
  <si>
    <t>484599076</t>
  </si>
  <si>
    <t>678329589</t>
  </si>
  <si>
    <t>-190164107</t>
  </si>
  <si>
    <t>-1113555432</t>
  </si>
  <si>
    <t>1789057651</t>
  </si>
  <si>
    <t>1547463241</t>
  </si>
  <si>
    <t>-1858353648</t>
  </si>
  <si>
    <t>-331947637</t>
  </si>
  <si>
    <t>31197002</t>
  </si>
  <si>
    <t>tyč závitová Pz 4.6 M8</t>
  </si>
  <si>
    <t>-1114428862</t>
  </si>
  <si>
    <t>19945541</t>
  </si>
  <si>
    <t>KONZOLA ST 41X62X300 2,5+PLAST. KRYTKA</t>
  </si>
  <si>
    <t>-1665575669</t>
  </si>
  <si>
    <t>1056515409</t>
  </si>
  <si>
    <t>1386154369</t>
  </si>
  <si>
    <t>-1414767634</t>
  </si>
  <si>
    <t>-315756329</t>
  </si>
  <si>
    <t>486770550</t>
  </si>
  <si>
    <t>-1758320852</t>
  </si>
  <si>
    <t>-825600798</t>
  </si>
  <si>
    <t>1198316269</t>
  </si>
  <si>
    <t>767995101</t>
  </si>
  <si>
    <t>Montáž ostatních atypických zámečnických konstrukcí hmotnosti do 1 kg</t>
  </si>
  <si>
    <t>-1366122765</t>
  </si>
  <si>
    <t>https://podminky.urs.cz/item/CS_URS_2025_01/767995101</t>
  </si>
  <si>
    <t>Poznámka k položce:_x000D_
dodávka a montáž spojovacího a montážního materiálu</t>
  </si>
  <si>
    <t>998767202</t>
  </si>
  <si>
    <t>Přesun hmot pro zámečnické konstrukce stanovený procentní sazbou (%) z ceny vodorovná dopravní vzdálenost do 50 m základní v objektech výšky přes 6 do 12 m</t>
  </si>
  <si>
    <t>868894161</t>
  </si>
  <si>
    <t>https://podminky.urs.cz/item/CS_URS_2025_01/998767202</t>
  </si>
  <si>
    <t>-2031217901</t>
  </si>
  <si>
    <t>-1014325784</t>
  </si>
  <si>
    <t>146111581</t>
  </si>
  <si>
    <t>-1366618953</t>
  </si>
  <si>
    <t>1828898100</t>
  </si>
  <si>
    <t>-1407433619</t>
  </si>
  <si>
    <t>-1648592651</t>
  </si>
  <si>
    <t>-1585140452</t>
  </si>
  <si>
    <t>823271927</t>
  </si>
  <si>
    <t>SO02.1d - elektroinstalace</t>
  </si>
  <si>
    <t xml:space="preserve">    741 - Elektroinstalace - silnoproud</t>
  </si>
  <si>
    <t>1000151745</t>
  </si>
  <si>
    <t>Svorka lanová KOVO 25034 LS 6</t>
  </si>
  <si>
    <t>1680154087</t>
  </si>
  <si>
    <t>-121411047</t>
  </si>
  <si>
    <t>741</t>
  </si>
  <si>
    <t>Elektroinstalace - silnoproud</t>
  </si>
  <si>
    <t>741110101</t>
  </si>
  <si>
    <t>Montáž trubek pancéřových elektroinstalačních s nasunutím nebo našroubováním do krabic plastových tuhých, uložených pevně, Ø přes 16 do 23 mm</t>
  </si>
  <si>
    <t>1790328286</t>
  </si>
  <si>
    <t>https://podminky.urs.cz/item/CS_URS_2025_01/741110101</t>
  </si>
  <si>
    <t>34571108</t>
  </si>
  <si>
    <t>trubka elektroinstalační pancéřová pevná z PH D 20,6/25mm, délka 3m</t>
  </si>
  <si>
    <t>1657696698</t>
  </si>
  <si>
    <t>30*1,05 "Přepočtené koeficientem množství</t>
  </si>
  <si>
    <t>741122611</t>
  </si>
  <si>
    <t>Montáž kabelů měděných bez ukončení uložených pevně plných kulatých nebo bezhalogenových (např. CYKY) počtu a průřezu žil 3x1,5 až 6 mm2</t>
  </si>
  <si>
    <t>772519563</t>
  </si>
  <si>
    <t>https://podminky.urs.cz/item/CS_URS_2025_01/741122611</t>
  </si>
  <si>
    <t>34111030</t>
  </si>
  <si>
    <t>kabel instalační jádro Cu plné izolace PVC plášť PVC 450/750V (CYKY) 3x1,5mm2</t>
  </si>
  <si>
    <t>-2032666618</t>
  </si>
  <si>
    <t>121,739130434783*1,15 "Přepočtené koeficientem množství</t>
  </si>
  <si>
    <t>34111032</t>
  </si>
  <si>
    <t>kabel instalační jádro Cu plné izolace PVC plášť PVC 450/750V (CYKY) 3Ax1,5mm2</t>
  </si>
  <si>
    <t>-649653189</t>
  </si>
  <si>
    <t>43,4782608695652*1,15 "Přepočtené koeficientem množství</t>
  </si>
  <si>
    <t>741122641</t>
  </si>
  <si>
    <t>Montáž kabelů měděných bez ukončení uložených pevně plných kulatých nebo bezhalogenových (např. CYKY) počtu a průřezu žil 5x1,5 až 2,5 mm2</t>
  </si>
  <si>
    <t>-1426746317</t>
  </si>
  <si>
    <t>https://podminky.urs.cz/item/CS_URS_2025_01/741122641</t>
  </si>
  <si>
    <t>34111094</t>
  </si>
  <si>
    <t>kabel instalační jádro Cu plné izolace PVC plášť PVC 450/750V (CYKY) 5x2,5mm2</t>
  </si>
  <si>
    <t>296199278</t>
  </si>
  <si>
    <t>160*1,15 "Přepočtené koeficientem množství</t>
  </si>
  <si>
    <t>741122643</t>
  </si>
  <si>
    <t>Montáž kabelů měděných bez ukončení uložených pevně plných kulatých nebo bezhalogenových (např. CYKY) počtu a průřezu žil 5x10 mm2</t>
  </si>
  <si>
    <t>684545574</t>
  </si>
  <si>
    <t>https://podminky.urs.cz/item/CS_URS_2025_01/741122643</t>
  </si>
  <si>
    <t>34113034</t>
  </si>
  <si>
    <t>kabel instalační jádro Cu plné izolace PVC plášť PVC 450/750V (CYKY) 5x10mm2</t>
  </si>
  <si>
    <t>-608775278</t>
  </si>
  <si>
    <t>12*1,15 "Přepočtené koeficientem množství</t>
  </si>
  <si>
    <t>741130001</t>
  </si>
  <si>
    <t>Ukončení vodičů izolovaných s označením a zapojením v rozváděči nebo na přístroji, průřezu žíly do 2,5 mm2</t>
  </si>
  <si>
    <t>-1566100576</t>
  </si>
  <si>
    <t>https://podminky.urs.cz/item/CS_URS_2025_01/741130001</t>
  </si>
  <si>
    <t>741130005</t>
  </si>
  <si>
    <t>Ukončení vodičů izolovaných s označením a zapojením v rozváděči nebo na přístroji, průřezu žíly do 10 mm2</t>
  </si>
  <si>
    <t>-211220830</t>
  </si>
  <si>
    <t>https://podminky.urs.cz/item/CS_URS_2025_01/741130005</t>
  </si>
  <si>
    <t>RMAT0001</t>
  </si>
  <si>
    <t>rozvodnice plastová, povrchoá 36 modulů, IP 54, včetně svorkovnic</t>
  </si>
  <si>
    <t>ks</t>
  </si>
  <si>
    <t>-1120232048</t>
  </si>
  <si>
    <t>741210101</t>
  </si>
  <si>
    <t>Montáž rozvaděčů litinových, hliníkových nebo plastových bez zapojení vodičů sestavy hmotnosti do 50 kg</t>
  </si>
  <si>
    <t>397064297</t>
  </si>
  <si>
    <t>https://podminky.urs.cz/item/CS_URS_2025_01/741210101</t>
  </si>
  <si>
    <t>741310011</t>
  </si>
  <si>
    <t>Montáž spínačů jedno nebo dvoupólových nástěnných se zapojením vodičů, pro prostředí normální ovladačů, řazení 1/0-tlačítkových zapínacích</t>
  </si>
  <si>
    <t>-1905208120</t>
  </si>
  <si>
    <t>https://podminky.urs.cz/item/CS_URS_2025_01/741310011</t>
  </si>
  <si>
    <t>34535023</t>
  </si>
  <si>
    <t>ovládač nástěnný zapínací, řazení 1/0, IP44, šroubové svorky</t>
  </si>
  <si>
    <t>-1513943561</t>
  </si>
  <si>
    <t>741312011</t>
  </si>
  <si>
    <t>Montáž odpojovačů bez zapojení vodičů do 500 V třípólových do 400 A</t>
  </si>
  <si>
    <t>1107324104</t>
  </si>
  <si>
    <t>https://podminky.urs.cz/item/CS_URS_2025_01/741312011</t>
  </si>
  <si>
    <t>RMAT0004</t>
  </si>
  <si>
    <t>vypínač třípólový vestavný IS 40/3</t>
  </si>
  <si>
    <t>1922705231</t>
  </si>
  <si>
    <t>741313052</t>
  </si>
  <si>
    <t>Montáž zásuvek domovních se zapojením vodičů šroubové připojení nástěnných do 25 A, provedení 3P + N + PE</t>
  </si>
  <si>
    <t>-165032793</t>
  </si>
  <si>
    <t>https://podminky.urs.cz/item/CS_URS_2025_01/741313052</t>
  </si>
  <si>
    <t>35811477</t>
  </si>
  <si>
    <t>zásuvka nástěnná 16A - 5pól, řazení 3P+N+PE IP44, šroubové svorky</t>
  </si>
  <si>
    <t>1542542632</t>
  </si>
  <si>
    <t>741320101</t>
  </si>
  <si>
    <t>Montáž jističů se zapojením vodičů jednopólových nn do 25 A bez krytu</t>
  </si>
  <si>
    <t>-144316367</t>
  </si>
  <si>
    <t>https://podminky.urs.cz/item/CS_URS_2025_01/741320101</t>
  </si>
  <si>
    <t>35822117</t>
  </si>
  <si>
    <t>jistič 1-pólový 10 A vypínací charakteristika C vypínací schopnost 10 kA</t>
  </si>
  <si>
    <t>539119837</t>
  </si>
  <si>
    <t>741320161</t>
  </si>
  <si>
    <t>Montáž jističů se zapojením vodičů třípólových nn do 25 A bez krytu</t>
  </si>
  <si>
    <t>-213430516</t>
  </si>
  <si>
    <t>https://podminky.urs.cz/item/CS_URS_2025_01/741320161</t>
  </si>
  <si>
    <t>35822166</t>
  </si>
  <si>
    <t>jistič 3-pólový 16 A vypínací charakteristika C vypínací schopnost 10 kA</t>
  </si>
  <si>
    <t>1280214610</t>
  </si>
  <si>
    <t>741330651</t>
  </si>
  <si>
    <t>Montáž relé pomocných se zapojením vodičů vestavných střídavých</t>
  </si>
  <si>
    <t>795476496</t>
  </si>
  <si>
    <t>https://podminky.urs.cz/item/CS_URS_2025_01/741330651</t>
  </si>
  <si>
    <t>RMAT0003</t>
  </si>
  <si>
    <t>ovl. relé osvětlení</t>
  </si>
  <si>
    <t>-1481429698</t>
  </si>
  <si>
    <t>741372073</t>
  </si>
  <si>
    <t>Montáž svítidel s integrovaným zdrojem LED se zapojením vodičů interiérových závěsných hranatých nebo kruhových plochy přes 0,09 do 0,36 m2</t>
  </si>
  <si>
    <t>1811812750</t>
  </si>
  <si>
    <t>https://podminky.urs.cz/item/CS_URS_2025_01/741372073</t>
  </si>
  <si>
    <t>LED svítidlo závěsné 8000/84, 44,3W, IP 66</t>
  </si>
  <si>
    <t>-130334375</t>
  </si>
  <si>
    <t>741372078</t>
  </si>
  <si>
    <t>Montáž svítidel s integrovaným zdrojem LED se zapojením vodičů interiérových přisazených stropních nouzových bez piktogramu</t>
  </si>
  <si>
    <t>-1992650924</t>
  </si>
  <si>
    <t>https://podminky.urs.cz/item/CS_URS_2025_01/741372078</t>
  </si>
  <si>
    <t>1030442670</t>
  </si>
  <si>
    <t xml:space="preserve"> Vývodka PG - 21 s maticí</t>
  </si>
  <si>
    <t>1176225232</t>
  </si>
  <si>
    <t>1030442672</t>
  </si>
  <si>
    <t xml:space="preserve"> Vývodka PG - 36 s maticí</t>
  </si>
  <si>
    <t>-1462411265</t>
  </si>
  <si>
    <t>34835014</t>
  </si>
  <si>
    <t>svítidlo LED nouzové přisazené baterie 1h piktogram</t>
  </si>
  <si>
    <t>-1646165515</t>
  </si>
  <si>
    <t>741810001</t>
  </si>
  <si>
    <t>Zkoušky a prohlídky elektrických rozvodů a zařízení celková prohlídka a vyhotovení revizní zprávy pro objem montážních prací do 100 tis. Kč</t>
  </si>
  <si>
    <t>-1151217446</t>
  </si>
  <si>
    <t>741910411</t>
  </si>
  <si>
    <t>Montáž žlabů bez stojiny a výložníků kovových s podpěrkami a příslušenstvím bez víka, šířky do 50 mm</t>
  </si>
  <si>
    <t>952156070</t>
  </si>
  <si>
    <t>https://podminky.urs.cz/item/CS_URS_2025_01/741910411</t>
  </si>
  <si>
    <t>1000287814</t>
  </si>
  <si>
    <t>Žlab      50/50 "ŽZ" - vzdálenost podpěr cc</t>
  </si>
  <si>
    <t>-1872060855</t>
  </si>
  <si>
    <t>8500109620</t>
  </si>
  <si>
    <t>Nosník žlabů 100 GZ</t>
  </si>
  <si>
    <t>-1431257707</t>
  </si>
  <si>
    <t>8500178480</t>
  </si>
  <si>
    <t>Spojka žlabů 1 GZ</t>
  </si>
  <si>
    <t>-1482623531</t>
  </si>
  <si>
    <t>741910711</t>
  </si>
  <si>
    <t>Montáž nosných drátů a lan na konzolách s napínači napnutí lan jednoho</t>
  </si>
  <si>
    <t>737501530</t>
  </si>
  <si>
    <t>https://podminky.urs.cz/item/CS_URS_2025_01/741910711</t>
  </si>
  <si>
    <t>741910721</t>
  </si>
  <si>
    <t>Montáž nosných drátů a lan na konzolách s napínači osazení konzol s jedním napínačem</t>
  </si>
  <si>
    <t>611434743</t>
  </si>
  <si>
    <t>https://podminky.urs.cz/item/CS_URS_2025_01/741910721</t>
  </si>
  <si>
    <t>31197013</t>
  </si>
  <si>
    <t>napínák lanový oko-hák Zn bílý M12</t>
  </si>
  <si>
    <t>-654834968</t>
  </si>
  <si>
    <t>HZS2231</t>
  </si>
  <si>
    <t>Hodinové zúčtovací sazby profesí PSV provádění stavebních instalací elektrikář demontáž stávajícího osvětlení</t>
  </si>
  <si>
    <t>-1284513235</t>
  </si>
  <si>
    <t>https://podminky.urs.cz/item/CS_URS_2025_01/HZS2231</t>
  </si>
  <si>
    <t>HZS2232</t>
  </si>
  <si>
    <t>Hodinové zúčtovací sazby profesí PSV provádění stavebních instalací elektrikář odborný úprava stávajících rozváděčů</t>
  </si>
  <si>
    <t>-1633399357</t>
  </si>
  <si>
    <t>https://podminky.urs.cz/item/CS_URS_2025_01/HZS2232</t>
  </si>
  <si>
    <t>SO2.2 - Nová hala</t>
  </si>
  <si>
    <t>SO2.2a - stavební práce</t>
  </si>
  <si>
    <t>M - Práce a dodávky M</t>
  </si>
  <si>
    <t xml:space="preserve">    43-M - Montáž ocelových konstrukcí</t>
  </si>
  <si>
    <t>753786291</t>
  </si>
  <si>
    <t>47,5*22,9+3,0*6,0</t>
  </si>
  <si>
    <t>odpočet plochy ze skladu č.60 a 1638/88</t>
  </si>
  <si>
    <t>-12,9*10,3</t>
  </si>
  <si>
    <t>-21,4*12,1</t>
  </si>
  <si>
    <t>263821335</t>
  </si>
  <si>
    <t>-1420045289</t>
  </si>
  <si>
    <t>115001101</t>
  </si>
  <si>
    <t>Převedení vody potrubím průměru DN do 100</t>
  </si>
  <si>
    <t>951252649</t>
  </si>
  <si>
    <t>https://podminky.urs.cz/item/CS_URS_2025_01/115001101</t>
  </si>
  <si>
    <t>115101201</t>
  </si>
  <si>
    <t>Čerpání vody na dopravní výšku do 10 m s uvažovaným průměrným přítokem do 500 l/min</t>
  </si>
  <si>
    <t>-1974875113</t>
  </si>
  <si>
    <t>https://podminky.urs.cz/item/CS_URS_2025_01/115101201</t>
  </si>
  <si>
    <t>30*2</t>
  </si>
  <si>
    <t>115101301</t>
  </si>
  <si>
    <t>Pohotovost záložní čerpací soupravy pro dopravní výšku do 10 m s uvažovaným průměrným přítokem do 500 l/min</t>
  </si>
  <si>
    <t>-1577641246</t>
  </si>
  <si>
    <t>https://podminky.urs.cz/item/CS_URS_2025_01/115101301</t>
  </si>
  <si>
    <t>116951201</t>
  </si>
  <si>
    <t>Úprava zemin vápnem nebo směsnými hydraulickými pojivy za účelem zlepšení mechanických vlastností a zpracovatelnosti, bez dodávky materiálu u hrubých terénních úprav, násypů a zásypů</t>
  </si>
  <si>
    <t>-1452020968</t>
  </si>
  <si>
    <t>https://podminky.urs.cz/item/CS_URS_2025_01/116951201</t>
  </si>
  <si>
    <t>(47,5*22,9+3,0*6,0)*0,5</t>
  </si>
  <si>
    <t>58530160</t>
  </si>
  <si>
    <t>vápno nehašené vzdušné CL 90 jemně mleté VL</t>
  </si>
  <si>
    <t>818913223</t>
  </si>
  <si>
    <t xml:space="preserve">odhad 3% </t>
  </si>
  <si>
    <t>552,875*0,03</t>
  </si>
  <si>
    <t>122251104</t>
  </si>
  <si>
    <t>Odkopávky a prokopávky nezapažené strojně v hornině třídy těžitelnosti I skupiny 3 přes 100 do 500 m3</t>
  </si>
  <si>
    <t>1242612325</t>
  </si>
  <si>
    <t>https://podminky.urs.cz/item/CS_URS_2025_01/122251104</t>
  </si>
  <si>
    <t>na úroveň -0,9, vrstvy zpevněné plochy na úroveň -0,5</t>
  </si>
  <si>
    <t>0,4*(47*22,4+3,0*6,0)</t>
  </si>
  <si>
    <t>131251100</t>
  </si>
  <si>
    <t>Hloubení nezapažených jam a zářezů strojně s urovnáním dna do předepsaného profilu a spádu v hornině třídy těžitelnosti I skupiny 3 do 20 m3</t>
  </si>
  <si>
    <t>1680454071</t>
  </si>
  <si>
    <t>https://podminky.urs.cz/item/CS_URS_2025_01/131251100</t>
  </si>
  <si>
    <t>pro patky</t>
  </si>
  <si>
    <t>výkop od navezené úrovně pláně pro manipulaci -0,65</t>
  </si>
  <si>
    <t>0,65*(2,1*2,6*18+2,0*2,4*4+2,2*2,2*11+2,1*2,1*4)</t>
  </si>
  <si>
    <t>132251253</t>
  </si>
  <si>
    <t>Hloubení nezapažených rýh šířky přes 800 do 2 000 mm strojně s urovnáním dna do předepsaného profilu a spádu v hornině třídy těžitelnosti I skupiny 3 přes 50 do 100 m3</t>
  </si>
  <si>
    <t>942556497</t>
  </si>
  <si>
    <t>https://podminky.urs.cz/item/CS_URS_2025_01/132251253</t>
  </si>
  <si>
    <t>0,65*1,5*(3,45*4+3,4*16+3,75*4+3,85*4)</t>
  </si>
  <si>
    <t>155135125</t>
  </si>
  <si>
    <t>Přeprava strojového vybavení pro stabilizaci pláně</t>
  </si>
  <si>
    <t>596300551</t>
  </si>
  <si>
    <t>https://podminky.urs.cz/item/CS_URS_2025_01/155135125</t>
  </si>
  <si>
    <t>návoz a zpětná doprava - započteno podílem objemu vůči celkovým objemům v areálu - předpoklad nájezdu pro více objektů najednou</t>
  </si>
  <si>
    <t xml:space="preserve">např. hala + zpevněá přilehlá plocha </t>
  </si>
  <si>
    <t>552,875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</si>
  <si>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</si>
  <si>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</si>
  <si>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-130368213</t>
  </si>
  <si>
    <t>https://podminky.urs.cz/item/CS_URS_2025_01/162751117</t>
  </si>
  <si>
    <t>428,32+122,434+96,135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</si>
  <si>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</si>
  <si>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</si>
  <si>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915967282</t>
  </si>
  <si>
    <t>https://podminky.urs.cz/item/CS_URS_2025_01/162751119</t>
  </si>
  <si>
    <t>646,889*10</t>
  </si>
  <si>
    <t>171201231</t>
  </si>
  <si>
    <t>-1724198702</t>
  </si>
  <si>
    <t>https://podminky.urs.cz/item/CS_URS_2025_01/171201231</t>
  </si>
  <si>
    <t>646,889*1,8</t>
  </si>
  <si>
    <t>174151101</t>
  </si>
  <si>
    <t>Zásyp sypaninou z jakékoliv horniny strojně s uložením výkopku ve vrstvách se zhutněním jam, šachet, rýh nebo kolem objektů v těchto vykopávkách</t>
  </si>
  <si>
    <t>184617948</t>
  </si>
  <si>
    <t>https://podminky.urs.cz/item/CS_URS_2025_01/174151101</t>
  </si>
  <si>
    <t>výkopy od -0,65</t>
  </si>
  <si>
    <t>odečet základů</t>
  </si>
  <si>
    <t>-0,45*0,5*(3,45*4+3,4*16+3,75*4+3,85*4)</t>
  </si>
  <si>
    <t>-0,65*(1,0*1,4*4+1,2*1,2*11+1,1*1,1*4)</t>
  </si>
  <si>
    <t>-0,65*(1,1*1,6*18)</t>
  </si>
  <si>
    <t>odečet podsypů</t>
  </si>
  <si>
    <t>-0,1*0,7*(3,45*4+3,4*16+3,75*4+3,85*4)</t>
  </si>
  <si>
    <t>-0,1*(1,2*1,6*4+1,4*1,4*11+1,3*1,3*4)</t>
  </si>
  <si>
    <t>-0,1*(1,3*1,8*18)</t>
  </si>
  <si>
    <t>odečet ZB</t>
  </si>
  <si>
    <t>-0,1*0,2*(3,45*4+3,4*16+3,75*4+3,85*4)</t>
  </si>
  <si>
    <t>58344197</t>
  </si>
  <si>
    <t>štěrkodrť frakce 0/63</t>
  </si>
  <si>
    <t>1523732805</t>
  </si>
  <si>
    <t>142,024*2,0</t>
  </si>
  <si>
    <t>664915575</t>
  </si>
  <si>
    <t>(44,979*19,8+3,0*6,0)*0,2</t>
  </si>
  <si>
    <t>-748132152</t>
  </si>
  <si>
    <t>181,717*2,0</t>
  </si>
  <si>
    <t>-1038452726</t>
  </si>
  <si>
    <t xml:space="preserve">násyp na stabilizovanou pláň </t>
  </si>
  <si>
    <t>47,5*22,9*0,25</t>
  </si>
  <si>
    <t>3,0*6,0*0,3</t>
  </si>
  <si>
    <t>1052683989</t>
  </si>
  <si>
    <t>277,338*2,0</t>
  </si>
  <si>
    <t>-1763171215</t>
  </si>
  <si>
    <t>C - část plochy - oprava kolem haly SO 02.2</t>
  </si>
  <si>
    <t>1,5*(48,55+3,0+20,55)*2*0,2</t>
  </si>
  <si>
    <t>85038177</t>
  </si>
  <si>
    <t>43,26*2,0</t>
  </si>
  <si>
    <t>276662937</t>
  </si>
  <si>
    <t>1,5*(48,55+3,0+20,55)*2*0,3</t>
  </si>
  <si>
    <t>1501041994</t>
  </si>
  <si>
    <t>64,89*2,0</t>
  </si>
  <si>
    <t>181951112</t>
  </si>
  <si>
    <t>Úprava pláně vyrovnáním výškových rozdílů strojně v hornině třídy těžitelnosti I, skupiny 1 až 3 se zhutněním</t>
  </si>
  <si>
    <t>1354751279</t>
  </si>
  <si>
    <t>https://podminky.urs.cz/item/CS_URS_2025_01/181951112</t>
  </si>
  <si>
    <t>47,5*22,9</t>
  </si>
  <si>
    <t>3,0*6,0</t>
  </si>
  <si>
    <t>1553201315</t>
  </si>
  <si>
    <t>1,5*(48,55+3,0+20,55)*2</t>
  </si>
  <si>
    <t>213141112</t>
  </si>
  <si>
    <t>Zřízení vrstvy z geotextilie filtrační, separační, odvodňovací, ochranné, výztužné nebo protierozní v rovině nebo ve sklonu do 1:5, šířky přes 3 do 6 m</t>
  </si>
  <si>
    <t>-538659218</t>
  </si>
  <si>
    <t>https://podminky.urs.cz/item/CS_URS_2025_01/213141112</t>
  </si>
  <si>
    <t>69311081</t>
  </si>
  <si>
    <t>geotextilie netkaná separační, ochranná, filtrační, drenážní PES 300g/m2</t>
  </si>
  <si>
    <t>-1588240782</t>
  </si>
  <si>
    <t>1105,75*1,1</t>
  </si>
  <si>
    <t>271542211</t>
  </si>
  <si>
    <t>Podsyp pod základové konstrukce se zhutněním z netříděné štěrkodrtě 0-63</t>
  </si>
  <si>
    <t>-1533499838</t>
  </si>
  <si>
    <t>https://podminky.urs.cz/item/CS_URS_2025_01/271542211</t>
  </si>
  <si>
    <t>0,1*0,7*(3,45*4+3,4*16+3,75*4+3,85*4)</t>
  </si>
  <si>
    <t>0,1*(1,2*1,6*4+1,4*1,4*11+1,3*1,3*4)</t>
  </si>
  <si>
    <t>0,1*(1,3*1,8*18)</t>
  </si>
  <si>
    <t>273353121</t>
  </si>
  <si>
    <t>Bednění kotevních otvorů a prostupů v základových konstrukcích v deskách včetně polohového zajištění a odbednění, popř. ztraceného bednění z pletiva apod. průřezu přes 0,02 do 0,05 m2, hl. do 0,50 m</t>
  </si>
  <si>
    <t>-1849383491</t>
  </si>
  <si>
    <t>https://podminky.urs.cz/item/CS_URS_2025_01/273353121</t>
  </si>
  <si>
    <t>274321411</t>
  </si>
  <si>
    <t>Základy z betonu železového (bez výztuže) pasy z betonu bez zvláštních nároků na prostředí tř. C 20/25</t>
  </si>
  <si>
    <t>2033623328</t>
  </si>
  <si>
    <t>https://podminky.urs.cz/item/CS_URS_2025_01/274321411</t>
  </si>
  <si>
    <t>spodní část pasů</t>
  </si>
  <si>
    <t>0,45*0,5*(3,45*4+3,4*16+3,75*4+3,85*4)</t>
  </si>
  <si>
    <t>274351121</t>
  </si>
  <si>
    <t>Bednění základů pasů rovné zřízení</t>
  </si>
  <si>
    <t>-519430152</t>
  </si>
  <si>
    <t>https://podminky.urs.cz/item/CS_URS_2025_01/274351121</t>
  </si>
  <si>
    <t>0,45*2*(3,45*4+3,4*16+3,75*4+3,85*4)</t>
  </si>
  <si>
    <t>274351122</t>
  </si>
  <si>
    <t>Bednění základů pasů rovné odstranění</t>
  </si>
  <si>
    <t>-1834065913</t>
  </si>
  <si>
    <t>https://podminky.urs.cz/item/CS_URS_2025_01/274351122</t>
  </si>
  <si>
    <t>274361821</t>
  </si>
  <si>
    <t>Výztuž základů pasů z betonářské oceli 10 505 (R) nebo BSt 500</t>
  </si>
  <si>
    <t>-1109981621</t>
  </si>
  <si>
    <t>https://podminky.urs.cz/item/CS_URS_2025_01/274361821</t>
  </si>
  <si>
    <t>provázání pasů s patkami</t>
  </si>
  <si>
    <t>0,00093*6*2*1,0*28*1,1</t>
  </si>
  <si>
    <t>275313711</t>
  </si>
  <si>
    <t>Základy z betonu prostého patky a bloky z betonu kamenem neprokládaného tř. C 20/25</t>
  </si>
  <si>
    <t>-709649383</t>
  </si>
  <si>
    <t>https://podminky.urs.cz/item/CS_URS_2025_01/275313711</t>
  </si>
  <si>
    <t>1,0*(1,0*1,4*4+1,2*1,2*11+1,1*1,1*4)</t>
  </si>
  <si>
    <t>275321411</t>
  </si>
  <si>
    <t>Základy z betonu železového (bez výztuže) patky z betonu bez zvláštních nároků na prostředí tř. C 20/25</t>
  </si>
  <si>
    <t>-206787822</t>
  </si>
  <si>
    <t>https://podminky.urs.cz/item/CS_URS_2025_01/275321411</t>
  </si>
  <si>
    <t>1,0*(1,1*1,6*18)</t>
  </si>
  <si>
    <t>275351121</t>
  </si>
  <si>
    <t>Bednění základů patek zřízení</t>
  </si>
  <si>
    <t>1073566398</t>
  </si>
  <si>
    <t>https://podminky.urs.cz/item/CS_URS_2025_01/275351121</t>
  </si>
  <si>
    <t>1,0*((1,1+1,6)*2*18+(1,0+1,4)*2*4+1,2*4*11+1,1*4*4)</t>
  </si>
  <si>
    <t>275351122</t>
  </si>
  <si>
    <t>Bednění základů patek odstranění</t>
  </si>
  <si>
    <t>-1583326187</t>
  </si>
  <si>
    <t>https://podminky.urs.cz/item/CS_URS_2025_01/275351122</t>
  </si>
  <si>
    <t>275361821</t>
  </si>
  <si>
    <t>Výztuž základů patek z betonářské oceli 10 505 (R)</t>
  </si>
  <si>
    <t>-602117838</t>
  </si>
  <si>
    <t>https://podminky.urs.cz/item/CS_URS_2025_01/275361821</t>
  </si>
  <si>
    <t>0,00158*7*2,5*18*1,15</t>
  </si>
  <si>
    <t>0,00062*5*1,94*18*1,15</t>
  </si>
  <si>
    <t>278311213</t>
  </si>
  <si>
    <t>Zálivka kotevních otvorů z cementové zálivkové malty do 0,25 m3</t>
  </si>
  <si>
    <t>-160899976</t>
  </si>
  <si>
    <t>https://podminky.urs.cz/item/CS_URS_2025_01/278311213</t>
  </si>
  <si>
    <t>podlívka kotvení plastif.maltou</t>
  </si>
  <si>
    <t>(0,45*0,501*18+0,45*0,501*4+0,49*0,32*4+0,37*0,501*11)*0,03</t>
  </si>
  <si>
    <t>279113142</t>
  </si>
  <si>
    <t>Základové zdi z tvárnic ztraceného bednění včetně výplně z betonu bez zvláštních nároků na vliv prostředí třídy C 20/25, tloušťky zdiva přes 150 do 200 mm</t>
  </si>
  <si>
    <t>1877824347</t>
  </si>
  <si>
    <t>https://podminky.urs.cz/item/CS_URS_2025_01/279113142</t>
  </si>
  <si>
    <t>0,55*(3,45*4+3,4*16+3,75*4+3,85*4)</t>
  </si>
  <si>
    <t>0,55*(20,4*2+0,42*22)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</si>
  <si>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</si>
  <si>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</si>
  <si>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-797979142</t>
  </si>
  <si>
    <t>https://podminky.urs.cz/item/CS_URS_2025_01/279361821</t>
  </si>
  <si>
    <t>provázání  ZB se základy</t>
  </si>
  <si>
    <t>0,00093*1,5*(3,75*4+3,85*4)*4*1,15</t>
  </si>
  <si>
    <t>0,00093*1,0*(3,45*4+3,4*16)*4*1,15</t>
  </si>
  <si>
    <t>0,00093*0,8*(20,4*2*4+0,42*22*2)*1,15</t>
  </si>
  <si>
    <t>vodorovná</t>
  </si>
  <si>
    <t>0,00093*2*2*(3,95*4+3,9*16+4,25*4+4,35*4)*1,15</t>
  </si>
  <si>
    <t>0,00093*2*2*(20,4*2+0,42*4)*1,1</t>
  </si>
  <si>
    <t>381181001</t>
  </si>
  <si>
    <t>Montáž univerzálních mobilních buněk samostatně stojících</t>
  </si>
  <si>
    <t>-327833728</t>
  </si>
  <si>
    <t>https://podminky.urs.cz/item/CS_URS_2025_01/381181001</t>
  </si>
  <si>
    <t>garáž plechová 5x3m - zázemí VZT s antikondenzační úpravou, dveře 1000x2000 včetně kotevních prvků</t>
  </si>
  <si>
    <t>1629248148</t>
  </si>
  <si>
    <t>1957761065</t>
  </si>
  <si>
    <t>doplnění kostky na vedlejších plochách při návaznosti - vypadané kostky při stavebním provozu a manipulaci</t>
  </si>
  <si>
    <t>216,3*0,05</t>
  </si>
  <si>
    <t>-1827685744</t>
  </si>
  <si>
    <t>227,115*1,02</t>
  </si>
  <si>
    <t>-1266911281</t>
  </si>
  <si>
    <t>(0,45+0,2)*(19,8*2+0,3*4+0,5*9*2)</t>
  </si>
  <si>
    <t>-1739816507</t>
  </si>
  <si>
    <t>32,41</t>
  </si>
  <si>
    <t>560778323</t>
  </si>
  <si>
    <t>622151021</t>
  </si>
  <si>
    <t>Penetrační nátěr vnějších pastovitých tenkovrstvých omítek mozaikových akrylátový stěn</t>
  </si>
  <si>
    <t>405321914</t>
  </si>
  <si>
    <t>https://podminky.urs.cz/item/CS_URS_2025_01/622151021</t>
  </si>
  <si>
    <t>0,3*(20,32*2+0,5*4+0,5*9*2)</t>
  </si>
  <si>
    <t>0,3*10*2*2</t>
  </si>
  <si>
    <t>622211011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</si>
  <si>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40 do 80 mm</t>
  </si>
  <si>
    <t>-685146340</t>
  </si>
  <si>
    <t>https://podminky.urs.cz/item/CS_URS_2025_01/622211011</t>
  </si>
  <si>
    <t>Poznámka k položce:_x000D_
v ceně je tkanina 165g/m2 _x000D_
včetně průkazních výtažných zkoušek na stanovení typu kotev</t>
  </si>
  <si>
    <t>0,45*(20,32*2+0,5*4+0,5*9*2)</t>
  </si>
  <si>
    <t>0,15*(3,75*4+3,85*4)</t>
  </si>
  <si>
    <t>28376441</t>
  </si>
  <si>
    <t>deska XPS hrana rovná a strukturovaný povrch 300kPA λ=0,035 tl 60mm</t>
  </si>
  <si>
    <t>663308688</t>
  </si>
  <si>
    <t>0,6*(20,32*2+0,5*4+0,5*9*2)*1,05</t>
  </si>
  <si>
    <t>622212051</t>
  </si>
  <si>
    <t>Montáž kontaktního zateplení vnějšího ostění, nadpraží nebo parapetu lepením z polystyrenových desek (dodávka ve specifikaci) hloubky špalet přes 200 do 400 mm, tloušťky desek do 40 mm</t>
  </si>
  <si>
    <t>-843452210</t>
  </si>
  <si>
    <t>https://podminky.urs.cz/item/CS_URS_2025_01/622212051</t>
  </si>
  <si>
    <t>sokl</t>
  </si>
  <si>
    <t>0,45*(9*2+2)*2</t>
  </si>
  <si>
    <t>ostění vrat</t>
  </si>
  <si>
    <t>(3,75*2+4,0)*10*2</t>
  </si>
  <si>
    <t>-1282024990</t>
  </si>
  <si>
    <t>0,45*(9*2+2)*2*0,3*1,1</t>
  </si>
  <si>
    <t>ostění</t>
  </si>
  <si>
    <t>(3,75*2+4,0)*10*2*0,2*1,1</t>
  </si>
  <si>
    <t>-763791663</t>
  </si>
  <si>
    <t>0,45*4*9*2+0,45*3*4</t>
  </si>
  <si>
    <t>91857408</t>
  </si>
  <si>
    <t>37,8*1,1</t>
  </si>
  <si>
    <t>622511112</t>
  </si>
  <si>
    <t>Omítka tenkovrstvá akrylátová vnějších ploch probarvená bez penetrace mozaiková střednězrnná stěn</t>
  </si>
  <si>
    <t>-1581440699</t>
  </si>
  <si>
    <t>https://podminky.urs.cz/item/CS_URS_2025_01/622511112</t>
  </si>
  <si>
    <t>21722168</t>
  </si>
  <si>
    <t>3,0*5,0*0,15</t>
  </si>
  <si>
    <t>395012958</t>
  </si>
  <si>
    <t>(44,979*19,8+0,2*4,12*10*2)*0,2</t>
  </si>
  <si>
    <t>3,0*5,0*0,1</t>
  </si>
  <si>
    <t>-1251177407</t>
  </si>
  <si>
    <t>2,25+182,913</t>
  </si>
  <si>
    <t>-760754105</t>
  </si>
  <si>
    <t>350351893</t>
  </si>
  <si>
    <t>0,2*(4,0*10*2)</t>
  </si>
  <si>
    <t>(0,15+0,1)*(3,0*2+5,0)</t>
  </si>
  <si>
    <t>-1529900695</t>
  </si>
  <si>
    <t>351807034</t>
  </si>
  <si>
    <t>0,00040*1,0*(44,979*19,8+0,2*4,12*10*2)*4*1,1</t>
  </si>
  <si>
    <t>0,00040*0,8*3,0*5,0*4*1,1</t>
  </si>
  <si>
    <t>579997089</t>
  </si>
  <si>
    <t>(44,979*19,8+0,2*4,12*10*2)*2*0,008*1,2</t>
  </si>
  <si>
    <t>3,0*5,0*0,00444*2*1,2</t>
  </si>
  <si>
    <t>3,0*5,0*0,00303*1,15</t>
  </si>
  <si>
    <t>1339252529</t>
  </si>
  <si>
    <t>(44,979*19,8+0,2*4,12*10*2)</t>
  </si>
  <si>
    <t>3,0*5,0</t>
  </si>
  <si>
    <t>-1344789616</t>
  </si>
  <si>
    <t>-1394253202</t>
  </si>
  <si>
    <t>88136157</t>
  </si>
  <si>
    <t>7*20,2+3*44,979</t>
  </si>
  <si>
    <t>-981165364</t>
  </si>
  <si>
    <t>finální vrstva podsypu</t>
  </si>
  <si>
    <t>44,979*19,8*0,1</t>
  </si>
  <si>
    <t>635111241</t>
  </si>
  <si>
    <t>Násyp ze štěrkopísku, písku nebo kameniva pod podlahy se zhutněním z kameniva hrubého 4-8</t>
  </si>
  <si>
    <t>858927892</t>
  </si>
  <si>
    <t>https://podminky.urs.cz/item/CS_URS_2025_01/635111241</t>
  </si>
  <si>
    <t>2.vrstva podsypu</t>
  </si>
  <si>
    <t>44,979*19,8*0,15</t>
  </si>
  <si>
    <t>-1531379736</t>
  </si>
  <si>
    <t>2035777975</t>
  </si>
  <si>
    <t>1116095113</t>
  </si>
  <si>
    <t>4*30</t>
  </si>
  <si>
    <t>-267753917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</si>
  <si>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</si>
  <si>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</si>
  <si>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641684428</t>
  </si>
  <si>
    <t>https://podminky.urs.cz/item/CS_URS_2025_01/952901221</t>
  </si>
  <si>
    <t>45,5*20,5</t>
  </si>
  <si>
    <t>-1522775176</t>
  </si>
  <si>
    <t>-385184538</t>
  </si>
  <si>
    <t>1017,365*19</t>
  </si>
  <si>
    <t>1188876962</t>
  </si>
  <si>
    <t>449,782</t>
  </si>
  <si>
    <t>1639118999</t>
  </si>
  <si>
    <t>360,54+207,043</t>
  </si>
  <si>
    <t>322112318</t>
  </si>
  <si>
    <t>998014211</t>
  </si>
  <si>
    <t>Přesun hmot pro budovy a haly občanské výstavby, bydlení, výrobu a služby s nosnou svislou konstrukcí montovanou z dílců kovových vodorovná dopravní vzdálenost do 100 m, pro budovy a haly jednopodlažní</t>
  </si>
  <si>
    <t>1629197590</t>
  </si>
  <si>
    <t>https://podminky.urs.cz/item/CS_URS_2025_01/998014211</t>
  </si>
  <si>
    <t>84</t>
  </si>
  <si>
    <t>711161212</t>
  </si>
  <si>
    <t>Izolace proti zemní vlhkosti a beztlakové vodě nopovými fóliemi na ploše svislé S vrstva ochranná, odvětrávací a drenážní výška nopu 8,0 mm, tl. fólie do 0,6 mm</t>
  </si>
  <si>
    <t>-1435752242</t>
  </si>
  <si>
    <t>https://podminky.urs.cz/item/CS_URS_2025_01/711161212</t>
  </si>
  <si>
    <t>0,15*(20,32*2)</t>
  </si>
  <si>
    <t>0,15*(0,5*4+(0,5)*18)</t>
  </si>
  <si>
    <t>85</t>
  </si>
  <si>
    <t>711161383</t>
  </si>
  <si>
    <t>Izolace proti zemní vlhkosti a beztlakové vodě nopovými fóliemi ostatní ukončení izolace lištou</t>
  </si>
  <si>
    <t>-61310992</t>
  </si>
  <si>
    <t>https://podminky.urs.cz/item/CS_URS_2025_01/711161383</t>
  </si>
  <si>
    <t>(20,32*2)</t>
  </si>
  <si>
    <t>(0,5*4+(0,5)*18)</t>
  </si>
  <si>
    <t>86</t>
  </si>
  <si>
    <t>-1727720331</t>
  </si>
  <si>
    <t>(44,979+0,2*2)*(20,2+0,2*2)</t>
  </si>
  <si>
    <t>5% na opracování detailů</t>
  </si>
  <si>
    <t>934,807*0,05</t>
  </si>
  <si>
    <t>87</t>
  </si>
  <si>
    <t>28322003</t>
  </si>
  <si>
    <t>fólie hydroizolační pro spodní stavbu mPVC tl 1,0mm</t>
  </si>
  <si>
    <t>1098712419</t>
  </si>
  <si>
    <t>981,547*1,165</t>
  </si>
  <si>
    <t>88</t>
  </si>
  <si>
    <t>-1764799447</t>
  </si>
  <si>
    <t>981,547</t>
  </si>
  <si>
    <t>89</t>
  </si>
  <si>
    <t>364928537</t>
  </si>
  <si>
    <t>981,547*1,1</t>
  </si>
  <si>
    <t>90</t>
  </si>
  <si>
    <t>1109195075</t>
  </si>
  <si>
    <t>91</t>
  </si>
  <si>
    <t>-874776988</t>
  </si>
  <si>
    <t>92</t>
  </si>
  <si>
    <t>711748088</t>
  </si>
  <si>
    <t>Provedení detailů pásy opracování kotevních prostupů</t>
  </si>
  <si>
    <t>-285804536</t>
  </si>
  <si>
    <t>https://podminky.urs.cz/item/CS_URS_2025_01/711748088</t>
  </si>
  <si>
    <t>dilatace sloup - stavební konstrukce</t>
  </si>
  <si>
    <t>11*2+3*2+9</t>
  </si>
  <si>
    <t>93</t>
  </si>
  <si>
    <t>61155350</t>
  </si>
  <si>
    <t>podložka izolační z pěnového PE 2mm</t>
  </si>
  <si>
    <t>458939299</t>
  </si>
  <si>
    <t>0,45*(0,2*2+0,3*2)*4*1,2</t>
  </si>
  <si>
    <t>0,45*(0,2*2+0,3)*(9*2+3*2)*1,2</t>
  </si>
  <si>
    <t>0,2*(0,3*(9*2+3*2)+0,2*4*9)*1,2</t>
  </si>
  <si>
    <t>94</t>
  </si>
  <si>
    <t>59042150</t>
  </si>
  <si>
    <t>pás dilatační z pěnového PE tl.10mm š= 500mm</t>
  </si>
  <si>
    <t>-1000175110</t>
  </si>
  <si>
    <t>(0,2*2+0,3*2)*4*1,1</t>
  </si>
  <si>
    <t>(0,2*2+0,3)*(9*2+3*2)*1,1</t>
  </si>
  <si>
    <t>(0,3*(9*2+3*2)+0,2*4*9)*1,1</t>
  </si>
  <si>
    <t>95</t>
  </si>
  <si>
    <t>-991811846</t>
  </si>
  <si>
    <t>96</t>
  </si>
  <si>
    <t xml:space="preserve">POZNÁMKA - SYSTÉMOVÉ OPLECHOVÁNÍ, LEMOVÁNÍ, TĚSNĚNÍ, KRYCÍ PLECHY SPOJŮ A OSTATNÍ TĚSNÍCÍ A MONTÁŽNÍ PRVKY JSOU SYSTÉMOVOU SOUČÁSTÍ OPLÁŠTĚNÍ </t>
  </si>
  <si>
    <t>1196983950</t>
  </si>
  <si>
    <t>97</t>
  </si>
  <si>
    <t>764311604</t>
  </si>
  <si>
    <t>Lemování zdí z pozinkovaného plechu s povrchovou úpravou boční nebo horní rovné rš 330 mm</t>
  </si>
  <si>
    <t>1547646650</t>
  </si>
  <si>
    <t>https://podminky.urs.cz/item/CS_URS_2025_01/764311604</t>
  </si>
  <si>
    <t>K5</t>
  </si>
  <si>
    <t>5,1</t>
  </si>
  <si>
    <t>98</t>
  </si>
  <si>
    <t>764511601</t>
  </si>
  <si>
    <t>Žlab podokapní z pozinkovaného plechu s povrchovou úpravou včetně háků a čel půlkruhový do rš 280 mm</t>
  </si>
  <si>
    <t>1151980509</t>
  </si>
  <si>
    <t>https://podminky.urs.cz/item/CS_URS_2025_01/764511601</t>
  </si>
  <si>
    <t>k3</t>
  </si>
  <si>
    <t>99</t>
  </si>
  <si>
    <t>764511602</t>
  </si>
  <si>
    <t>Žlab podokapní z pozinkovaného plechu s povrchovou úpravou včetně háků a čel půlkruhový rš 330 mm</t>
  </si>
  <si>
    <t>-821776296</t>
  </si>
  <si>
    <t>https://podminky.urs.cz/item/CS_URS_2025_01/764511602</t>
  </si>
  <si>
    <t>K1</t>
  </si>
  <si>
    <t>45,6*2</t>
  </si>
  <si>
    <t>100</t>
  </si>
  <si>
    <t>764511641</t>
  </si>
  <si>
    <t>Žlab podokapní z pozinkovaného plechu s povrchovou úpravou kotlík oválný (trychtýřový), rš žlabu/průměr svodu do 250/90 mm</t>
  </si>
  <si>
    <t>-209549302</t>
  </si>
  <si>
    <t>https://podminky.urs.cz/item/CS_URS_2025_01/764511641</t>
  </si>
  <si>
    <t>101</t>
  </si>
  <si>
    <t>764511642</t>
  </si>
  <si>
    <t>Žlab podokapní z pozinkovaného plechu s povrchovou úpravou kotlík oválný (trychtýřový), rš žlabu/průměr svodu 330/100 mm</t>
  </si>
  <si>
    <t>1731654545</t>
  </si>
  <si>
    <t>https://podminky.urs.cz/item/CS_URS_2025_01/764511642</t>
  </si>
  <si>
    <t>102</t>
  </si>
  <si>
    <t>764518621</t>
  </si>
  <si>
    <t>Svod z pozinkovaného plechu s upraveným povrchem včetně objímek, kolen a odskoků kruhový, průměru do 90 mm</t>
  </si>
  <si>
    <t>-1139147799</t>
  </si>
  <si>
    <t>https://podminky.urs.cz/item/CS_URS_2025_01/764518621</t>
  </si>
  <si>
    <t>K4</t>
  </si>
  <si>
    <t>103</t>
  </si>
  <si>
    <t>764518622</t>
  </si>
  <si>
    <t>Svod z pozinkovaného plechu s upraveným povrchem včetně objímek, kolen a odskoků kruhový, průměru 100 mm</t>
  </si>
  <si>
    <t>842432273</t>
  </si>
  <si>
    <t>https://podminky.urs.cz/item/CS_URS_2025_01/764518622</t>
  </si>
  <si>
    <t>K2</t>
  </si>
  <si>
    <t>5,6*12</t>
  </si>
  <si>
    <t>104</t>
  </si>
  <si>
    <t>998764202</t>
  </si>
  <si>
    <t>Přesun hmot pro konstrukce klempířské stanovený procentní sazbou (%) z ceny vodorovná dopravní vzdálenost do 50 m s užitím mechanizace v objektech výšky přes 6 do 12 m</t>
  </si>
  <si>
    <t>2034841008</t>
  </si>
  <si>
    <t>https://podminky.urs.cz/item/CS_URS_2025_01/998764202</t>
  </si>
  <si>
    <t>105</t>
  </si>
  <si>
    <t>1662952794</t>
  </si>
  <si>
    <t>Z3</t>
  </si>
  <si>
    <t>(576,8+89,55)</t>
  </si>
  <si>
    <t>106</t>
  </si>
  <si>
    <t>767640111</t>
  </si>
  <si>
    <t>Montáž dveří ocelových nebo hliníkových vchodových jednokřídlových bez nadsvětlíku</t>
  </si>
  <si>
    <t>-1095515523</t>
  </si>
  <si>
    <t>https://podminky.urs.cz/item/CS_URS_2025_01/767640111</t>
  </si>
  <si>
    <t>107</t>
  </si>
  <si>
    <t>55341330</t>
  </si>
  <si>
    <t>dveře jednokřídlé Al plné max rozměru otvoru 2,42m2 bezpečnostní třídy RC2</t>
  </si>
  <si>
    <t>174941250</t>
  </si>
  <si>
    <t>2*2,15*1,0</t>
  </si>
  <si>
    <t>108</t>
  </si>
  <si>
    <t>1476563487</t>
  </si>
  <si>
    <t>109</t>
  </si>
  <si>
    <t>-1076390248</t>
  </si>
  <si>
    <t>576,8+89,55</t>
  </si>
  <si>
    <t>110</t>
  </si>
  <si>
    <t>Z3 - zámečnický prvek - lemování</t>
  </si>
  <si>
    <t>169805956</t>
  </si>
  <si>
    <t>666,35*1,08</t>
  </si>
  <si>
    <t>111</t>
  </si>
  <si>
    <t>1696849638</t>
  </si>
  <si>
    <t>112</t>
  </si>
  <si>
    <t>789224132</t>
  </si>
  <si>
    <t>Provedení otryskání povrchů ocelových konstrukcí suché abrazivní tryskání třídy IV stupeň zrezivění C, stupeň přípravy Sa 2½ včetně materiálu ke tryskání</t>
  </si>
  <si>
    <t>1760373018</t>
  </si>
  <si>
    <t>https://podminky.urs.cz/item/CS_URS_2025_01/789224132</t>
  </si>
  <si>
    <t>OK</t>
  </si>
  <si>
    <t>(42,108+3,0)*32</t>
  </si>
  <si>
    <t>113</t>
  </si>
  <si>
    <t>783314203</t>
  </si>
  <si>
    <t>Základní antikorozní nátěr zámečnických konstrukcí jednonásobný syntetický samozákladující</t>
  </si>
  <si>
    <t>-1431987907</t>
  </si>
  <si>
    <t>https://podminky.urs.cz/item/CS_URS_2025_01/783314203</t>
  </si>
  <si>
    <t>Poznámka k položce:_x000D_
nátěr OK dle požadavku PBŘ_x000D_
nátěrový systém pro stupeň korozní agresitity C2</t>
  </si>
  <si>
    <t>114</t>
  </si>
  <si>
    <t>783315101</t>
  </si>
  <si>
    <t>Mezinátěr zámečnických konstrukcí jednonásobný syntetický standardní</t>
  </si>
  <si>
    <t>-632162280</t>
  </si>
  <si>
    <t>https://podminky.urs.cz/item/CS_URS_2025_01/783315101</t>
  </si>
  <si>
    <t>Poznámka k položce:_x000D_
nátěrový systém pro stupeň korozní agresitity C2</t>
  </si>
  <si>
    <t>115</t>
  </si>
  <si>
    <t>783317101</t>
  </si>
  <si>
    <t>Krycí nátěr (email) zámečnických konstrukcí jednonásobný syntetický standardní</t>
  </si>
  <si>
    <t>1378723798</t>
  </si>
  <si>
    <t>https://podminky.urs.cz/item/CS_URS_2025_01/783317101</t>
  </si>
  <si>
    <t>116</t>
  </si>
  <si>
    <t>784181121</t>
  </si>
  <si>
    <t>Penetrace podkladu jednonásobná hloubková akrylátová bezbarvá v místnostech výšky do 3,80 m</t>
  </si>
  <si>
    <t>-745641818</t>
  </si>
  <si>
    <t>https://podminky.urs.cz/item/CS_URS_2025_01/784181121</t>
  </si>
  <si>
    <t>(0,25+0,2)*(19,8*2+0,3*4+0,5*9*2)</t>
  </si>
  <si>
    <t>117</t>
  </si>
  <si>
    <t>784211101</t>
  </si>
  <si>
    <t>Malby z malířských směsí oděruvzdorných za mokra dvojnásobné, bílé za mokra oděruvzdorné výborně v místnostech výšky do 3,80 m</t>
  </si>
  <si>
    <t>616961974</t>
  </si>
  <si>
    <t>https://podminky.urs.cz/item/CS_URS_2025_01/784211101</t>
  </si>
  <si>
    <t>Práce a dodávky M</t>
  </si>
  <si>
    <t>43-M</t>
  </si>
  <si>
    <t>Montáž ocelových konstrukcí</t>
  </si>
  <si>
    <t>118</t>
  </si>
  <si>
    <t>337171121</t>
  </si>
  <si>
    <t>Montáž nosné ocelové konstrukce haly průmyslové bez jeřábové dráhy výšky přes 6 do 12 m, rozpětí vazníků do 12 m</t>
  </si>
  <si>
    <t>1618862310</t>
  </si>
  <si>
    <t>https://podminky.urs.cz/item/CS_URS_2025_01/337171121</t>
  </si>
  <si>
    <t>Poznámka k položce:_x000D_
v ceně zpracování OK je i výrobní dodavatelská dokumentace</t>
  </si>
  <si>
    <t>40,10243*1,05</t>
  </si>
  <si>
    <t>119</t>
  </si>
  <si>
    <t>RMAT0005</t>
  </si>
  <si>
    <t>ocelová konstrukce nosný rám</t>
  </si>
  <si>
    <t>433818443</t>
  </si>
  <si>
    <t>Poznámka k položce:_x000D_
v ceně je příprava, dílenské zpracování , výroba, doprava, manipulace v dílně , montážní prostředek</t>
  </si>
  <si>
    <t xml:space="preserve">dle rozpisu  OK </t>
  </si>
  <si>
    <t>40102,43*1,1</t>
  </si>
  <si>
    <t>120</t>
  </si>
  <si>
    <t>342151112</t>
  </si>
  <si>
    <t>Montáž opláštění stěn ocelové konstrukce ze sendvičových panelů šroubovaných, výšky budovy přes 6 do 12 m</t>
  </si>
  <si>
    <t>598653515</t>
  </si>
  <si>
    <t>https://podminky.urs.cz/item/CS_URS_2025_01/342151112</t>
  </si>
  <si>
    <t>Poznámka k položce:_x000D_
včetně montáže systémového oplechování, lemování, tmelení a kotevního a montážního systémového materálu</t>
  </si>
  <si>
    <t>5,25*(45,5*2+20,5*2)+20,5*1,105*0,5*2</t>
  </si>
  <si>
    <t>-(4*4*20+1,0*2,15*2)</t>
  </si>
  <si>
    <t>121</t>
  </si>
  <si>
    <t>55324760</t>
  </si>
  <si>
    <t>panel sendvičový stěnový vnější, izolace minerální vlna, skryté kotvení, U 0,43W/m2K, modulová/celková š 1000/1054mm tl 100mm</t>
  </si>
  <si>
    <t>-1942340169</t>
  </si>
  <si>
    <t>Poznámka k položce:_x000D_
včetně systémového oplechování, lemování, tmelení a kotevního a montážního systémového materálu</t>
  </si>
  <si>
    <t>množství s odhadovaným prořezem, zhotovitel si upraví dle  kladečského plánu zajištěného vlastním nákladem</t>
  </si>
  <si>
    <t>391,353</t>
  </si>
  <si>
    <t>391,353*1,22 'Přepočtené koeficientem množství</t>
  </si>
  <si>
    <t>122</t>
  </si>
  <si>
    <t>411171121</t>
  </si>
  <si>
    <t xml:space="preserve">Montáž ocelových kcí plošin a závěsů hmotnosti do 30 kg/m2 </t>
  </si>
  <si>
    <t>648189178</t>
  </si>
  <si>
    <t>https://podminky.urs.cz/item/CS_URS_2025_01/411171121</t>
  </si>
  <si>
    <t>odhad závěsy pro rozvody</t>
  </si>
  <si>
    <t>123</t>
  </si>
  <si>
    <t>ocelová konstrukce závěsná pro rozvody médií</t>
  </si>
  <si>
    <t>546233319</t>
  </si>
  <si>
    <t>3*1,05*1000</t>
  </si>
  <si>
    <t>124</t>
  </si>
  <si>
    <t>444151112</t>
  </si>
  <si>
    <t>Montáž krytiny střech ocelových konstrukcí ze sendvičových panelů šroubovaných, výšky budovy přes 6 do 12 m</t>
  </si>
  <si>
    <t>388518571</t>
  </si>
  <si>
    <t>https://podminky.urs.cz/item/CS_URS_2025_01/444151112</t>
  </si>
  <si>
    <t>45,6*10,55*2</t>
  </si>
  <si>
    <t>125</t>
  </si>
  <si>
    <t>55324762</t>
  </si>
  <si>
    <t>panel sendvičový střešní, izolace minerální vlna, skryté kotvení, U 0,34W/m2K, modulová/celková š 1000/1054mm tl 120mm</t>
  </si>
  <si>
    <t>-1412477014</t>
  </si>
  <si>
    <t>962,16</t>
  </si>
  <si>
    <t>962,16*1,1 'Přepočtené koeficientem množství</t>
  </si>
  <si>
    <t>126</t>
  </si>
  <si>
    <t>998767102</t>
  </si>
  <si>
    <t>Manipulace ve stavbě tonážní pro zámečnické konstrukce v objektech v přes 6 do 12 m</t>
  </si>
  <si>
    <t>512771489</t>
  </si>
  <si>
    <t>https://podminky.urs.cz/item/CS_URS_2025_01/998767102</t>
  </si>
  <si>
    <t>42,108+3,0+10,026+27,094</t>
  </si>
  <si>
    <t>127</t>
  </si>
  <si>
    <t>7651106</t>
  </si>
  <si>
    <t>Poznámka k položce:_x000D_
výpomoce pro řemesla včetně  materiálu pro zazdívky , zaomítání</t>
  </si>
  <si>
    <t>drobné zednické výpomoci při OK</t>
  </si>
  <si>
    <t>SO2.2b - ZTI</t>
  </si>
  <si>
    <t xml:space="preserve">    4 - Vodorovné konstrukce</t>
  </si>
  <si>
    <t xml:space="preserve">    8 - Vedení trubní dálková a přípojná</t>
  </si>
  <si>
    <t xml:space="preserve">    721 - Zdravotechnika - vnitřní kanalizace</t>
  </si>
  <si>
    <t>-26913752</t>
  </si>
  <si>
    <t>1,5*132</t>
  </si>
  <si>
    <t>-2063947360</t>
  </si>
  <si>
    <t>1338561074</t>
  </si>
  <si>
    <t>-22233482</t>
  </si>
  <si>
    <t>-985645996</t>
  </si>
  <si>
    <t>-1633405677</t>
  </si>
  <si>
    <t>132251103</t>
  </si>
  <si>
    <t>Hloubení nezapažených rýh šířky do 800 mm strojně s urovnáním dna do předepsaného profilu a spádu v hornině třídy těžitelnosti I skupiny 3 přes 50 do 100 m3</t>
  </si>
  <si>
    <t>2044100454</t>
  </si>
  <si>
    <t>https://podminky.urs.cz/item/CS_URS_2025_01/132251103</t>
  </si>
  <si>
    <t>0,8*(0,55+1,22)*0,5*50</t>
  </si>
  <si>
    <t>0,6*(0,7*1,5+0,83*1,5+0,96*1,5+1,09*1,5)</t>
  </si>
  <si>
    <t>0,8*(0,6+1,22)*0,5*73</t>
  </si>
  <si>
    <t>0,6*(0,71*1,5+0,8*1,5+0,89*1,5+0,97*1,5+1,06*1,5+1,1*1,0+1,16*1,1+1,18*3,0)</t>
  </si>
  <si>
    <t>-1669267124</t>
  </si>
  <si>
    <t>99,303</t>
  </si>
  <si>
    <t>2016644763</t>
  </si>
  <si>
    <t>99,303*10</t>
  </si>
  <si>
    <t>369604682</t>
  </si>
  <si>
    <t>99,303*1,8</t>
  </si>
  <si>
    <t>-490608752</t>
  </si>
  <si>
    <t>-(32,85+10,95)</t>
  </si>
  <si>
    <t>2120121224</t>
  </si>
  <si>
    <t>55,503*2,0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</si>
  <si>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</si>
  <si>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</si>
  <si>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1394060236</t>
  </si>
  <si>
    <t>https://podminky.urs.cz/item/CS_URS_2025_01/175151101</t>
  </si>
  <si>
    <t>0,8*0,3*50</t>
  </si>
  <si>
    <t>0,6*0,3*1,5*4</t>
  </si>
  <si>
    <t>0,8*0,3*73</t>
  </si>
  <si>
    <t>0,6*0,3*(1,5*5+1,0*2+3,0)</t>
  </si>
  <si>
    <t>58337303</t>
  </si>
  <si>
    <t>štěrkopísek frakce 0/8</t>
  </si>
  <si>
    <t>-515376914</t>
  </si>
  <si>
    <t>32,85*2,0</t>
  </si>
  <si>
    <t>Vodorovné konstrukce</t>
  </si>
  <si>
    <t>451572111</t>
  </si>
  <si>
    <t>Lože pod potrubí, stoky a drobné objekty v otevřeném výkopu z kameniva drobného těženého 0 až 4 mm</t>
  </si>
  <si>
    <t>1852063419</t>
  </si>
  <si>
    <t>https://podminky.urs.cz/item/CS_URS_2025_01/451572111</t>
  </si>
  <si>
    <t>0,8*0,1*50</t>
  </si>
  <si>
    <t>0,6*0,1*1,5*4</t>
  </si>
  <si>
    <t>0,8*0,1*73</t>
  </si>
  <si>
    <t>0,6*0,1*(1,5*5+1,0*2+3,0)</t>
  </si>
  <si>
    <t>Vedení trubní dálková a přípojná</t>
  </si>
  <si>
    <t>871260310</t>
  </si>
  <si>
    <t>Montáž kanalizačního potrubí z polypropylenu PP hladkého plnostěnného SN 10 DN 100</t>
  </si>
  <si>
    <t>-1513132279</t>
  </si>
  <si>
    <t>https://podminky.urs.cz/item/CS_URS_2025_01/871260310</t>
  </si>
  <si>
    <t>28617001</t>
  </si>
  <si>
    <t>trubka kanalizační PP plnostěnná třívrstvá DN 100x1000mm SN10</t>
  </si>
  <si>
    <t>2124414770</t>
  </si>
  <si>
    <t>10*1,015 'Přepočtené koeficientem množství</t>
  </si>
  <si>
    <t>871270310</t>
  </si>
  <si>
    <t>Montáž kanalizačního potrubí z polypropylenu PP hladkého plnostěnného SN 10 DN 125</t>
  </si>
  <si>
    <t>-1887183998</t>
  </si>
  <si>
    <t>https://podminky.urs.cz/item/CS_URS_2025_01/871270310</t>
  </si>
  <si>
    <t>28617002</t>
  </si>
  <si>
    <t>trubka kanalizační PP plnostěnná třívrstvá DN 125x1000mm SN10</t>
  </si>
  <si>
    <t>-1717612595</t>
  </si>
  <si>
    <t>49*1,015 'Přepočtené koeficientem množství</t>
  </si>
  <si>
    <t>871310320</t>
  </si>
  <si>
    <t>Montáž kanalizačního potrubí z polypropylenu PP hladkého plnostěnného SN 12 DN 150</t>
  </si>
  <si>
    <t>723901614</t>
  </si>
  <si>
    <t>https://podminky.urs.cz/item/CS_URS_2025_01/871310320</t>
  </si>
  <si>
    <t>28617037</t>
  </si>
  <si>
    <t>trubka kanalizační PP plnostěnná třívrstvá DN 150x6000mm SN12</t>
  </si>
  <si>
    <t>1662182865</t>
  </si>
  <si>
    <t>108*1,015 'Přepočtené koeficientem množství</t>
  </si>
  <si>
    <t>877270310</t>
  </si>
  <si>
    <t>Montáž tvarovek na kanalizačním plastovém potrubí z PP nebo PVC-U hladkého plnostěnného kolen, víček nebo hrdlových uzávěrů DN 125</t>
  </si>
  <si>
    <t>120130453</t>
  </si>
  <si>
    <t>https://podminky.urs.cz/item/CS_URS_2025_01/877270310</t>
  </si>
  <si>
    <t>28617181</t>
  </si>
  <si>
    <t>koleno kanalizační PP třívrstvé SN16 DN 125x45°</t>
  </si>
  <si>
    <t>757410188</t>
  </si>
  <si>
    <t>877270330</t>
  </si>
  <si>
    <t>Montáž tvarovek na kanalizačním plastovém potrubí z PP nebo PVC-U hladkého plnostěnného spojek nebo redukcí DN 125</t>
  </si>
  <si>
    <t>-1283326569</t>
  </si>
  <si>
    <t>https://podminky.urs.cz/item/CS_URS_2025_01/877270330</t>
  </si>
  <si>
    <t>28617233</t>
  </si>
  <si>
    <t>spojka přesuvná kanalizační PP třívrstvá DN 125</t>
  </si>
  <si>
    <t>1067022823</t>
  </si>
  <si>
    <t>877310320</t>
  </si>
  <si>
    <t>Montáž tvarovek na kanalizačním plastovém potrubí z PP nebo PVC-U hladkého plnostěnného odboček DN 150</t>
  </si>
  <si>
    <t>1622267572</t>
  </si>
  <si>
    <t>https://podminky.urs.cz/item/CS_URS_2025_01/877310320</t>
  </si>
  <si>
    <t>3+10</t>
  </si>
  <si>
    <t>28617203</t>
  </si>
  <si>
    <t>odbočka kanalizační PP třívrstvá SN16 45° DN 150/100</t>
  </si>
  <si>
    <t>-1161234906</t>
  </si>
  <si>
    <t>28617204</t>
  </si>
  <si>
    <t>odbočka kanalizační PP třívrstvá SN16 45° DN 150/125</t>
  </si>
  <si>
    <t>864084485</t>
  </si>
  <si>
    <t>877310330</t>
  </si>
  <si>
    <t>Montáž tvarovek na kanalizačním plastovém potrubí z PP nebo PVC-U hladkého plnostěnného spojek nebo redukcí DN 150</t>
  </si>
  <si>
    <t>1076741141</t>
  </si>
  <si>
    <t>https://podminky.urs.cz/item/CS_URS_2025_01/877310330</t>
  </si>
  <si>
    <t>28617235</t>
  </si>
  <si>
    <t>spojka přesuvná kanalizační PP třívrstvá DN 150</t>
  </si>
  <si>
    <t>2056157192</t>
  </si>
  <si>
    <t>2080747901</t>
  </si>
  <si>
    <t>28617244</t>
  </si>
  <si>
    <t>redukce kanalizační PP třívrstvá DN 150/125</t>
  </si>
  <si>
    <t>-1494480058</t>
  </si>
  <si>
    <t>892312121</t>
  </si>
  <si>
    <t>Tlakové zkoušky vzduchem těsnícími vaky ucpávkovými DN 150</t>
  </si>
  <si>
    <t>úsek</t>
  </si>
  <si>
    <t>-1477950388</t>
  </si>
  <si>
    <t>https://podminky.urs.cz/item/CS_URS_2025_01/892312121</t>
  </si>
  <si>
    <t>894812314</t>
  </si>
  <si>
    <t>Revizní a čistící šachta z polypropylenu PP pro hladké trouby DN 600 šachtové dno (DN šachty / DN trubního vedení) DN 600/160 sběrné tvaru X</t>
  </si>
  <si>
    <t>-1292342987</t>
  </si>
  <si>
    <t>https://podminky.urs.cz/item/CS_URS_2025_01/894812314</t>
  </si>
  <si>
    <t>28661943</t>
  </si>
  <si>
    <t>těsnění šachtové pro dno a spojku roury dno DN 600</t>
  </si>
  <si>
    <t>723509788</t>
  </si>
  <si>
    <t>894812331</t>
  </si>
  <si>
    <t>Revizní a čistící šachta z polypropylenu PP pro hladké trouby DN 600 roura šachtová korugovaná, světlé hloubky 1 000 mm</t>
  </si>
  <si>
    <t>987563818</t>
  </si>
  <si>
    <t>https://podminky.urs.cz/item/CS_URS_2025_01/894812331</t>
  </si>
  <si>
    <t>894812339</t>
  </si>
  <si>
    <t>Revizní a čistící šachta z polypropylenu PP pro hladké trouby DN 600 Příplatek k cenám 2331 - 2334 za uříznutí šachtové roury</t>
  </si>
  <si>
    <t>1822382831</t>
  </si>
  <si>
    <t>https://podminky.urs.cz/item/CS_URS_2025_01/894812339</t>
  </si>
  <si>
    <t>894812377</t>
  </si>
  <si>
    <t>Revizní a čistící šachta z polypropylenu PP pro hladké trouby DN 600 poklop (mříž) litinový pro třídu zatížení D400 s teleskopickým adaptérem</t>
  </si>
  <si>
    <t>1470824106</t>
  </si>
  <si>
    <t>https://podminky.urs.cz/item/CS_URS_2025_01/894812377</t>
  </si>
  <si>
    <t>919735123</t>
  </si>
  <si>
    <t>Řezání stávajícího betonového krytu nebo podkladu hloubky přes 100 do 150 mm</t>
  </si>
  <si>
    <t>-364473750</t>
  </si>
  <si>
    <t>https://podminky.urs.cz/item/CS_URS_2025_01/919735123</t>
  </si>
  <si>
    <t>zařezání z vnější strany od stávající plochy</t>
  </si>
  <si>
    <t>37,5+1,0+36+1,5</t>
  </si>
  <si>
    <t>-1538873714</t>
  </si>
  <si>
    <t>181334956</t>
  </si>
  <si>
    <t>282,15*19 'Přepočtené koeficientem množství</t>
  </si>
  <si>
    <t>-1391830402</t>
  </si>
  <si>
    <t>124,74</t>
  </si>
  <si>
    <t>1148225780</t>
  </si>
  <si>
    <t>282,15-124,74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</si>
  <si>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</si>
  <si>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</si>
  <si>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-933861477</t>
  </si>
  <si>
    <t>https://podminky.urs.cz/item/CS_URS_2025_01/998276101</t>
  </si>
  <si>
    <t>721</t>
  </si>
  <si>
    <t>Zdravotechnika - vnitřní kanalizace</t>
  </si>
  <si>
    <t>721241102</t>
  </si>
  <si>
    <t>Lapač střešních splavenin z litiny DN 100</t>
  </si>
  <si>
    <t>-1510119839</t>
  </si>
  <si>
    <t>https://podminky.urs.cz/item/CS_URS_2025_01/721241102</t>
  </si>
  <si>
    <t>998721202</t>
  </si>
  <si>
    <t>Přesun hmot pro vnitřní kanalizaci stanovený procentní sazbou (%) z ceny vodorovná dopravní vzdálenost do 50 m základní v objektech výšky přes 6 do 12 m</t>
  </si>
  <si>
    <t>-1219613707</t>
  </si>
  <si>
    <t>https://podminky.urs.cz/item/CS_URS_2025_01/998721202</t>
  </si>
  <si>
    <t>SO2.2c - VZT</t>
  </si>
  <si>
    <t xml:space="preserve">    722 - Zdravotechnika - vnitřní vodovod</t>
  </si>
  <si>
    <t xml:space="preserve">    751 - Vzduchotechnika</t>
  </si>
  <si>
    <t>-970337993</t>
  </si>
  <si>
    <t>základ pod venkovní jednotku</t>
  </si>
  <si>
    <t>0,5*0,8*0,8</t>
  </si>
  <si>
    <t>768833235</t>
  </si>
  <si>
    <t>pro napojení na venkovní kanalizaci</t>
  </si>
  <si>
    <t>0,8*0,6*5</t>
  </si>
  <si>
    <t>-2033494415</t>
  </si>
  <si>
    <t>0,32+2,4</t>
  </si>
  <si>
    <t>-67229305</t>
  </si>
  <si>
    <t>2,72*10</t>
  </si>
  <si>
    <t>1238111375</t>
  </si>
  <si>
    <t>2,72*1,8</t>
  </si>
  <si>
    <t>530629423</t>
  </si>
  <si>
    <t>2,4-(1,4+0,4)</t>
  </si>
  <si>
    <t>-1908058341</t>
  </si>
  <si>
    <t>0,6*2,0</t>
  </si>
  <si>
    <t>-1847627374</t>
  </si>
  <si>
    <t>0,8*0,35*5</t>
  </si>
  <si>
    <t>-1200925250</t>
  </si>
  <si>
    <t>1,4*2,0</t>
  </si>
  <si>
    <t>275313511</t>
  </si>
  <si>
    <t>Základy z betonu prostého patky a bloky z betonu kamenem neprokládaného tř. C 12/15</t>
  </si>
  <si>
    <t>683412753</t>
  </si>
  <si>
    <t>https://podminky.urs.cz/item/CS_URS_2025_01/275313511</t>
  </si>
  <si>
    <t>patka pod jednotku</t>
  </si>
  <si>
    <t>1821518189</t>
  </si>
  <si>
    <t>0,4*(0,5+0,8)*2</t>
  </si>
  <si>
    <t>-1745969478</t>
  </si>
  <si>
    <t>-1187166377</t>
  </si>
  <si>
    <t>0,8*0,1*5</t>
  </si>
  <si>
    <t>-1289433787</t>
  </si>
  <si>
    <t>713411111</t>
  </si>
  <si>
    <t>Montáž izolace tepelné potrubí a ohybů pásy nebo rohožemi bez povrchové úpravy (izolační materiál ve specifikaci) ovinutými kolem potrubí a staženými ocelovým drátem potrubí jednovrstvá</t>
  </si>
  <si>
    <t>1300237906</t>
  </si>
  <si>
    <t>https://podminky.urs.cz/item/CS_URS_2025_01/713411111</t>
  </si>
  <si>
    <t>ISV.8592248032353</t>
  </si>
  <si>
    <t>TECH Wired Mat MT 5.1 -  - 50mm, MST: 680°C, 50mm</t>
  </si>
  <si>
    <t>1357752401</t>
  </si>
  <si>
    <t>713491211</t>
  </si>
  <si>
    <t>Montáž izolace tepelné potrubí a ohybů - doplňky a konstrukční součástí oplechování pevného vnějšího obvodu přes 500 mm potrubí</t>
  </si>
  <si>
    <t>2139933974</t>
  </si>
  <si>
    <t>https://podminky.urs.cz/item/CS_URS_2025_01/713491211</t>
  </si>
  <si>
    <t>55350262</t>
  </si>
  <si>
    <t>tabule plechová z Pz tl 0,5mm s povrchovou úpravou</t>
  </si>
  <si>
    <t>-61702657</t>
  </si>
  <si>
    <t>998713202</t>
  </si>
  <si>
    <t>Přesun hmot pro izolace tepelné stanovený procentní sazbou (%) z ceny vodorovná dopravní vzdálenost do 50 m s užitím mechanizace v objektech výšky přes 6 do 12 m</t>
  </si>
  <si>
    <t>265455808</t>
  </si>
  <si>
    <t>https://podminky.urs.cz/item/CS_URS_2025_01/998713202</t>
  </si>
  <si>
    <t>721174043</t>
  </si>
  <si>
    <t>Potrubí z trub polypropylenových připojovací DN 50</t>
  </si>
  <si>
    <t>1580354351</t>
  </si>
  <si>
    <t>https://podminky.urs.cz/item/CS_URS_2025_01/721174043</t>
  </si>
  <si>
    <t>napojení na venkovní potrubí DN100 včetně redukcí</t>
  </si>
  <si>
    <t>28615636</t>
  </si>
  <si>
    <t>redukce odpadní nesouosá HTR DN 75/50</t>
  </si>
  <si>
    <t>1730905449</t>
  </si>
  <si>
    <t>28615637</t>
  </si>
  <si>
    <t>redukce odpadní nesouosá HTR DN 110/75</t>
  </si>
  <si>
    <t>-1327251957</t>
  </si>
  <si>
    <t>721229111</t>
  </si>
  <si>
    <t>Zápachové uzávěrky montáž zápachových uzávěrek ostatních typů do DN 50</t>
  </si>
  <si>
    <t>308718966</t>
  </si>
  <si>
    <t>https://podminky.urs.cz/item/CS_URS_2025_01/721229111</t>
  </si>
  <si>
    <t>48481003</t>
  </si>
  <si>
    <t>sifon pro odvod kondenzátu</t>
  </si>
  <si>
    <t>1980501961</t>
  </si>
  <si>
    <t>721290111</t>
  </si>
  <si>
    <t>Zkouška těsnosti kanalizace v objektech vodou do DN 125</t>
  </si>
  <si>
    <t>-827453934</t>
  </si>
  <si>
    <t>https://podminky.urs.cz/item/CS_URS_2025_01/721290111</t>
  </si>
  <si>
    <t>1473847991</t>
  </si>
  <si>
    <t>722</t>
  </si>
  <si>
    <t>Zdravotechnika - vnitřní vodovod</t>
  </si>
  <si>
    <t>722181253</t>
  </si>
  <si>
    <t>Ochrana potrubí termoizolačními trubicemi z pěnového polyetylenu PE přilepenými v příčných a podélných spojích, tloušťky izolace přes 20 do 25 mm, vnitřního průměru izolace DN přes 45 do 63 mm</t>
  </si>
  <si>
    <t>-221869675</t>
  </si>
  <si>
    <t>https://podminky.urs.cz/item/CS_URS_2025_01/722181253</t>
  </si>
  <si>
    <t>dopojení kanlalizace k jednotkám</t>
  </si>
  <si>
    <t>998722202</t>
  </si>
  <si>
    <t>Přesun hmot pro vnitřní vodovod stanovený procentní sazbou (%) z ceny vodorovná dopravní vzdálenost do 50 m základní v objektech výšky přes 6 do 12 m</t>
  </si>
  <si>
    <t>1571115865</t>
  </si>
  <si>
    <t>https://podminky.urs.cz/item/CS_URS_2025_01/998722202</t>
  </si>
  <si>
    <t>751</t>
  </si>
  <si>
    <t>Vzduchotechnika</t>
  </si>
  <si>
    <t>751122094</t>
  </si>
  <si>
    <t>Montáž ventilátoru radiálního nízkotlakého potrubního základního do kruhového potrubí, průměru přes 300 do 400 mm</t>
  </si>
  <si>
    <t>-1419938221</t>
  </si>
  <si>
    <t>https://podminky.urs.cz/item/CS_URS_2025_01/751122094</t>
  </si>
  <si>
    <t>Poznámka k položce:_x000D_
5.0</t>
  </si>
  <si>
    <t>42914523</t>
  </si>
  <si>
    <t xml:space="preserve">Radiální odstředivý ventilátor N40, Vmax=4000 m3/h (0 Pa) n=2800 min-1, P=2,2kW, 3f, 400 V </t>
  </si>
  <si>
    <t>-819788847</t>
  </si>
  <si>
    <t>54233103</t>
  </si>
  <si>
    <t>Spínač ventilátoru FMS 4,0 -6,3</t>
  </si>
  <si>
    <t>-1103101663</t>
  </si>
  <si>
    <t>4291435R</t>
  </si>
  <si>
    <t>Konzole pro ventilátor</t>
  </si>
  <si>
    <t>1184984167</t>
  </si>
  <si>
    <t>4297534R</t>
  </si>
  <si>
    <t>Pružná manžeta k ventilátoru Ø200 mm</t>
  </si>
  <si>
    <t>-1566424878</t>
  </si>
  <si>
    <t>751322111</t>
  </si>
  <si>
    <t>Montáž talířových ventilů, anemostatů, dýz anemostatu kruhového bez skříně, průměru do 300 mm</t>
  </si>
  <si>
    <t>54651021</t>
  </si>
  <si>
    <t>https://podminky.urs.cz/item/CS_URS_2025_01/751322111</t>
  </si>
  <si>
    <t>Poznámka k položce:_x000D_
2.0</t>
  </si>
  <si>
    <t>42972811</t>
  </si>
  <si>
    <t>anemostat kruhový s nastavitelným kuželem pro přívod/odvod vzduchu ocelový D 200mm</t>
  </si>
  <si>
    <t>-897777298</t>
  </si>
  <si>
    <t>751355012</t>
  </si>
  <si>
    <t>Montáž ohřívačů, chladičů, eliminátorů kapek ohřívače elektrického, na potrubí průměru přes 200 do 400 mm</t>
  </si>
  <si>
    <t>-668881192</t>
  </si>
  <si>
    <t>https://podminky.urs.cz/item/CS_URS_2025_01/751355012</t>
  </si>
  <si>
    <t>Poznámka k položce:_x000D_
6.1</t>
  </si>
  <si>
    <t>42956146</t>
  </si>
  <si>
    <t>EPO-V 315 / 12,0 (elektrický ohřívač vzduchu) - včetně vestavěných spínacích prvků a teplotních ochran</t>
  </si>
  <si>
    <t>-433821349</t>
  </si>
  <si>
    <t>751377048</t>
  </si>
  <si>
    <t>Montáž odsávacích stropů, zákrytů odsávacího zákrytu (digestoř) průmyslového závěsného, průřezu přes 7,5 m2</t>
  </si>
  <si>
    <t>124903403</t>
  </si>
  <si>
    <t>https://podminky.urs.cz/item/CS_URS_2025_01/751377048</t>
  </si>
  <si>
    <t>Poznámka k položce:_x000D_
4.0, 4.1</t>
  </si>
  <si>
    <t>1+1</t>
  </si>
  <si>
    <t>429581R</t>
  </si>
  <si>
    <t>Odsávací kolejnice Rail 920 – L= 40,0 m (132“) včetně vrchního výstupu O200 pro 920</t>
  </si>
  <si>
    <t>1688580339</t>
  </si>
  <si>
    <t>429582R</t>
  </si>
  <si>
    <t>Odsávací jednotka 920/1500 pro stojící vozidla</t>
  </si>
  <si>
    <t>1529683583</t>
  </si>
  <si>
    <t>751514615</t>
  </si>
  <si>
    <t>Montáž škrtící klapky nebo zpětné klapky do plechového potrubí čtyřhranné s přírubou, průřezu přes 0,210 do 0,280 m2</t>
  </si>
  <si>
    <t>-318375657</t>
  </si>
  <si>
    <t>https://podminky.urs.cz/item/CS_URS_2025_01/751514615</t>
  </si>
  <si>
    <t>Poznámka k položce:_x000D_
3.0</t>
  </si>
  <si>
    <t>42982464</t>
  </si>
  <si>
    <t>klapka čtyřhranná přetlaková se síťkou Pz 500x500mm</t>
  </si>
  <si>
    <t>-359620428</t>
  </si>
  <si>
    <t>751514762</t>
  </si>
  <si>
    <t>Montáž protidešťové stříšky nebo výfukové hlavice do plechového potrubí kruhové s přírubou, průměru přes 100 do 200 mm</t>
  </si>
  <si>
    <t>7844987</t>
  </si>
  <si>
    <t>https://podminky.urs.cz/item/CS_URS_2025_01/751514762</t>
  </si>
  <si>
    <t>Poznámka k položce:_x000D_
2.1</t>
  </si>
  <si>
    <t>42974003</t>
  </si>
  <si>
    <t>výfukový kud Pz D 200mm</t>
  </si>
  <si>
    <t>890212534</t>
  </si>
  <si>
    <t>751514764</t>
  </si>
  <si>
    <t>Montáž protidešťové stříšky nebo výfukové hlavice do plechového potrubí kruhové s přírubou, průměru přes 300 do 400 mm</t>
  </si>
  <si>
    <t>1339266123</t>
  </si>
  <si>
    <t>https://podminky.urs.cz/item/CS_URS_2025_01/751514764</t>
  </si>
  <si>
    <t>Poznámka k položce:_x000D_
2.2</t>
  </si>
  <si>
    <t>42974004</t>
  </si>
  <si>
    <t>výfukový kud Pz D 315mm</t>
  </si>
  <si>
    <t>-1302602683</t>
  </si>
  <si>
    <t>751514785</t>
  </si>
  <si>
    <t xml:space="preserve">Montáž výfukové koncovky </t>
  </si>
  <si>
    <t>171672006</t>
  </si>
  <si>
    <t>https://podminky.urs.cz/item/CS_URS_2025_01/751514785</t>
  </si>
  <si>
    <t>429741R</t>
  </si>
  <si>
    <t>Výfuková koncovka gumová pro hadici DN150</t>
  </si>
  <si>
    <t>-1919788525</t>
  </si>
  <si>
    <t>751611116</t>
  </si>
  <si>
    <t>Montáž vzduchotechnické jednotky s rekuperací tepla centrální stojaté s výměnou vzduchu přes 1000 do 5000 m3/h</t>
  </si>
  <si>
    <t>1335015634</t>
  </si>
  <si>
    <t>https://podminky.urs.cz/item/CS_URS_2025_01/751611116</t>
  </si>
  <si>
    <t>Poznámka k položce:_x000D_
6.0</t>
  </si>
  <si>
    <t>4294418R</t>
  </si>
  <si>
    <t>Rekuperační jednotka s protiproudým výměníkem ATREA DUPLEX 3500 Multi ECo – V</t>
  </si>
  <si>
    <t>-766954005</t>
  </si>
  <si>
    <t>Poznámka k položce:_x000D_
součástí rekuperační jednotky:_x000D_
Me.110.EC3 (3500MV,3500MEV,4500MEV) - EC 1ks_x000D_
 Mi.110.EC3 (3500MV,3500MEV,4500MEV) - EC 1ks _x000D_
 S7.C_protiproudý rekuperační výměník (3500ME,MEV) 1ks _x000D_
 provedení 50 (stojaté) 1ks _x000D_
 konfigurace 0 1ks _x000D_
 Fe.K4_filtr přívod kazetový třída G4 (3500ME,MEV) 1ks _x000D_
 Fi.K4_filtr odtah kazetový třída G4 (3500ME,MEV) 1ks</t>
  </si>
  <si>
    <t>751612115</t>
  </si>
  <si>
    <t xml:space="preserve">Montáž příslušenství vzduchotechnické jednotky s rekuperací tepla </t>
  </si>
  <si>
    <t>-229170032</t>
  </si>
  <si>
    <t>https://podminky.urs.cz/item/CS_URS_2025_01/751612115</t>
  </si>
  <si>
    <t>Poznámka k položce:_x000D_
komplet následných zařízení</t>
  </si>
  <si>
    <t>42944R1</t>
  </si>
  <si>
    <t>B.x_by-pass (3500MW,MEV)</t>
  </si>
  <si>
    <t>784431516</t>
  </si>
  <si>
    <t>42944R2</t>
  </si>
  <si>
    <t>CHFC.3_přímý chladič (3500M,MV,ME,MEV)</t>
  </si>
  <si>
    <t>1828186423</t>
  </si>
  <si>
    <t>42944R3</t>
  </si>
  <si>
    <t>Ke.400/400.x_uz. klapka obd. přívod</t>
  </si>
  <si>
    <t>673948687</t>
  </si>
  <si>
    <t>42944R4</t>
  </si>
  <si>
    <t>Ki.400/400.x_uz. klapka obd. odtah</t>
  </si>
  <si>
    <t>1198175180</t>
  </si>
  <si>
    <t>42944R5</t>
  </si>
  <si>
    <t>H.400/400.P_příplatek pružná manžeta obd.</t>
  </si>
  <si>
    <t>-2016327992</t>
  </si>
  <si>
    <t>42944R6</t>
  </si>
  <si>
    <t>manometr filtru e1 - pro kazetové filtry</t>
  </si>
  <si>
    <t>-349399919</t>
  </si>
  <si>
    <t>42944R7</t>
  </si>
  <si>
    <t>manometr filtru i1 - pro kazetové filtry</t>
  </si>
  <si>
    <t>1952043902</t>
  </si>
  <si>
    <t>42944R8</t>
  </si>
  <si>
    <t>manostat filtru e1 – (PFe, 0-500 Pa)</t>
  </si>
  <si>
    <t>-1174284537</t>
  </si>
  <si>
    <t>42944R9</t>
  </si>
  <si>
    <t>manostat filtru i1 – (PFi, 0-500 Pa)</t>
  </si>
  <si>
    <t>358190736</t>
  </si>
  <si>
    <t>42945R1</t>
  </si>
  <si>
    <t>LM 24A (by-passová klapka)</t>
  </si>
  <si>
    <t>1402772576</t>
  </si>
  <si>
    <t>42945R2</t>
  </si>
  <si>
    <t>LM 24A (uzavírací klapka e1)</t>
  </si>
  <si>
    <t>-375472491</t>
  </si>
  <si>
    <t>42945R3</t>
  </si>
  <si>
    <t>LM 24A (uzavírací klapka i1)</t>
  </si>
  <si>
    <t>-1755506682</t>
  </si>
  <si>
    <t>42945R4</t>
  </si>
  <si>
    <t>aM-CL 400V-EC / 400V-EC (2500-8000MV,2500-6500MEV), vč. ethernet připojení</t>
  </si>
  <si>
    <t>-2087412974</t>
  </si>
  <si>
    <t>42945R5</t>
  </si>
  <si>
    <t>aM-IO12 - aMotion Input/Output deska s 12 svorkami</t>
  </si>
  <si>
    <t>1883574625</t>
  </si>
  <si>
    <t>42945R6</t>
  </si>
  <si>
    <t>SW hlavní vypínač (všechny velikosti jednotek, všechny regulace)</t>
  </si>
  <si>
    <t>-1130584130</t>
  </si>
  <si>
    <t>42945R7</t>
  </si>
  <si>
    <t>aDot (W) - ovladač designový s displejem - potisk základní - bílý (pro 3 400,00 1ks 3 400,00 3 400,00</t>
  </si>
  <si>
    <t>-1113187194</t>
  </si>
  <si>
    <t>751510042</t>
  </si>
  <si>
    <t>Vzduchotechnické potrubí z pozinkovaného plechu kruhové, trouba spirálně vinutá bez příruby, průměru přes 100 do 200 mm</t>
  </si>
  <si>
    <t>698546479</t>
  </si>
  <si>
    <t>https://podminky.urs.cz/item/CS_URS_2025_01/751510042</t>
  </si>
  <si>
    <t>Poznámka k položce:_x000D_
1.0  včetně dodávky</t>
  </si>
  <si>
    <t>42390163</t>
  </si>
  <si>
    <t>objímka potrubí dvoušroubová M8/M10 210-219</t>
  </si>
  <si>
    <t>1617453883</t>
  </si>
  <si>
    <t>751514178</t>
  </si>
  <si>
    <t>Montáž oblouku do plechového potrubí kruhového bez příruby, průměru přes 100 do 200 mm</t>
  </si>
  <si>
    <t>715439424</t>
  </si>
  <si>
    <t>https://podminky.urs.cz/item/CS_URS_2025_01/751514178</t>
  </si>
  <si>
    <t>42981085</t>
  </si>
  <si>
    <t>oblouk segmentový Pz 90° D 200mm</t>
  </si>
  <si>
    <t>1573481466</t>
  </si>
  <si>
    <t>751613113</t>
  </si>
  <si>
    <t>Montáž ostatních zařízení dodatečné izolace potrubí kruhového izolačním návlekem</t>
  </si>
  <si>
    <t>-1348337235</t>
  </si>
  <si>
    <t>https://podminky.urs.cz/item/CS_URS_2025_01/751613113</t>
  </si>
  <si>
    <t>63152506</t>
  </si>
  <si>
    <t>návlek tepelně izolační tl 25mm s hliníkovým laminátem pro VZT potrubí, délka 10m D 203mm</t>
  </si>
  <si>
    <t>849756165</t>
  </si>
  <si>
    <t>751510043</t>
  </si>
  <si>
    <t>Vzduchotechnické potrubí z pozinkovaného plechu kruhové, trouba spirálně vinutá bez příruby, průměru přes 200 do 300 mm</t>
  </si>
  <si>
    <t>433767402</t>
  </si>
  <si>
    <t>https://podminky.urs.cz/item/CS_URS_2025_01/751510043</t>
  </si>
  <si>
    <t>Poznámka k položce:_x000D_
1.1  včetně dodávky</t>
  </si>
  <si>
    <t>42981456</t>
  </si>
  <si>
    <t>odbočka jednostranná osová Pz T-kus 90° D1/D2 = 250/200mm</t>
  </si>
  <si>
    <t>-189540157</t>
  </si>
  <si>
    <t>42390165</t>
  </si>
  <si>
    <t>objímka potrubí dvoušroubová M12/M16 267-277</t>
  </si>
  <si>
    <t>652493932</t>
  </si>
  <si>
    <t>751514179</t>
  </si>
  <si>
    <t>Montáž oblouku do plechového potrubí kruhového bez příruby, průměru přes 200 do 300 mm</t>
  </si>
  <si>
    <t>230039357</t>
  </si>
  <si>
    <t>https://podminky.urs.cz/item/CS_URS_2025_01/751514179</t>
  </si>
  <si>
    <t>42981119</t>
  </si>
  <si>
    <t>oblouk segmentový Pz 90° D 250mm</t>
  </si>
  <si>
    <t>1781154503</t>
  </si>
  <si>
    <t>-452907424</t>
  </si>
  <si>
    <t>63152507</t>
  </si>
  <si>
    <t>návlek tepelně izolační tl 25mm s hliníkovým laminátem pro VZT potrubí, délka 10m D 254mm</t>
  </si>
  <si>
    <t>713665070</t>
  </si>
  <si>
    <t>751510044</t>
  </si>
  <si>
    <t>Vzduchotechnické potrubí z pozinkovaného plechu kruhové, trouba spirálně vinutá bez příruby, průměru přes 300 do 400 mm</t>
  </si>
  <si>
    <t>444195761</t>
  </si>
  <si>
    <t>https://podminky.urs.cz/item/CS_URS_2025_01/751510044</t>
  </si>
  <si>
    <t>Poznámka k položce:_x000D_
1.2  včetně dodávky</t>
  </si>
  <si>
    <t>42981475</t>
  </si>
  <si>
    <t>odbočka jednostranná osová Pz T-kus 90° D1/D2 = 315/200mm</t>
  </si>
  <si>
    <t>-137255595</t>
  </si>
  <si>
    <t>42981147</t>
  </si>
  <si>
    <t>oblouk segmentový Pz 45° D 250mm</t>
  </si>
  <si>
    <t>474501023</t>
  </si>
  <si>
    <t>42390165R</t>
  </si>
  <si>
    <t>objímka potrubí dvoušroubová M12/M16 přes 300</t>
  </si>
  <si>
    <t>-1294714377</t>
  </si>
  <si>
    <t>751514180</t>
  </si>
  <si>
    <t>Montáž oblouku do plechového potrubí kruhového bez příruby, průměru přes 300 do 400 mm</t>
  </si>
  <si>
    <t>521367423</t>
  </si>
  <si>
    <t>https://podminky.urs.cz/item/CS_URS_2025_01/751514180</t>
  </si>
  <si>
    <t>42981122</t>
  </si>
  <si>
    <t>oblouk segmentový Pz 90° D 315mm</t>
  </si>
  <si>
    <t>1684931707</t>
  </si>
  <si>
    <t>592483803</t>
  </si>
  <si>
    <t>63152508</t>
  </si>
  <si>
    <t>návlek tepelně izolační tl 25mm s hliníkovým laminátem pro VZT potrubí, délka 10m D 315mm</t>
  </si>
  <si>
    <t>287314740</t>
  </si>
  <si>
    <t>31459036</t>
  </si>
  <si>
    <t>lano nerezové s certifikací ETA konstrukce lana 1x19 D 6mm</t>
  </si>
  <si>
    <t>328602634</t>
  </si>
  <si>
    <t>751613122</t>
  </si>
  <si>
    <t>Montáž ostatních zařízení podstavce pod rekuperační jednotku na rovný podklad, průřezu přes 2,5 m2</t>
  </si>
  <si>
    <t>-2060454274</t>
  </si>
  <si>
    <t>https://podminky.urs.cz/item/CS_URS_2025_01/751613122</t>
  </si>
  <si>
    <t>42900050</t>
  </si>
  <si>
    <t>podstavec pod rekuperační jednotku výšky 200mm - podlahový set</t>
  </si>
  <si>
    <t>-1261643547</t>
  </si>
  <si>
    <t>751721111</t>
  </si>
  <si>
    <t>Montáž jednotky kondenzační venkovní</t>
  </si>
  <si>
    <t>1877645181</t>
  </si>
  <si>
    <t>https://podminky.urs.cz/item/CS_URS_2025_01/751721111</t>
  </si>
  <si>
    <t>Poznámka k položce:_x000D_
7.0</t>
  </si>
  <si>
    <t>4295201R</t>
  </si>
  <si>
    <t>Venkovní kondenzační jednotka s inverterem ATREA FG45-3 , Qchl=12,0 kW, Qvyt= 14,0 kW, P=5,8 kW, 400 V (50 Hz), I= 16 A, m=104 kg</t>
  </si>
  <si>
    <t>1257807239</t>
  </si>
  <si>
    <t>Poznámka k položce:_x000D_
patří k modulu 20-345000/R000464, ROG (AOYG) 45KBTB</t>
  </si>
  <si>
    <t>429521R</t>
  </si>
  <si>
    <t>modul typ CIM02 -FG45-3; 20-345000</t>
  </si>
  <si>
    <t>-622089713</t>
  </si>
  <si>
    <t>998751201</t>
  </si>
  <si>
    <t>Přesun hmot pro vzduchotechniku stanovený procentní sazbou (%) z ceny vodorovná dopravní vzdálenost do 50 m základní v objektech výšky do 12 m</t>
  </si>
  <si>
    <t>-1308697256</t>
  </si>
  <si>
    <t>https://podminky.urs.cz/item/CS_URS_2025_01/998751201</t>
  </si>
  <si>
    <t>764315635</t>
  </si>
  <si>
    <t>Lemování trub prostupovou manžetou z Pz s povrch úpravou střech s krytinou skládanou D do 315 mm</t>
  </si>
  <si>
    <t>-772273236</t>
  </si>
  <si>
    <t>https://podminky.urs.cz/item/CS_URS_2025_01/764315635</t>
  </si>
  <si>
    <t>764316425</t>
  </si>
  <si>
    <t>Lemování ventilačních nástavců z pozinkovaného plechu výšky do 1000 mm, se stříškou střech s krytinou skládanou mimo prejzovou nebo z plechu, průměru přes do 315 mm</t>
  </si>
  <si>
    <t>1980563030</t>
  </si>
  <si>
    <t>https://podminky.urs.cz/item/CS_URS_2025_01/764316425</t>
  </si>
  <si>
    <t>107867644</t>
  </si>
  <si>
    <t>1188085184</t>
  </si>
  <si>
    <t>-319385995</t>
  </si>
  <si>
    <t>535973896</t>
  </si>
  <si>
    <t>výpomoce při prostupech opláštění, osazování větracích komponentů do opláštění, výpomoce u osazování montážního a kotevního materiálu</t>
  </si>
  <si>
    <t>HZS3212</t>
  </si>
  <si>
    <t>Hodinové zúčtovací sazby montáží technologických zařízení na stavebních objektech montér vzduchotechniky odborný</t>
  </si>
  <si>
    <t>1274410829</t>
  </si>
  <si>
    <t>https://podminky.urs.cz/item/CS_URS_2025_01/HZS3212</t>
  </si>
  <si>
    <t>Poznámka k položce:_x000D_
nespecifikované montážní práce příslušentví, dopojení, zprovoznění, kompletace, zaškolení obsluhy, dokumentace</t>
  </si>
  <si>
    <t>SO2.2d - elektroinstalace</t>
  </si>
  <si>
    <t xml:space="preserve">    46-M - Zemní práce při extr.mont.pracích</t>
  </si>
  <si>
    <t>Svorka lanová LS 6</t>
  </si>
  <si>
    <t>220076047</t>
  </si>
  <si>
    <t>134781057</t>
  </si>
  <si>
    <t>Montáž trubek pancéřových elektroinstalačních s nasunutím nebo našroubováním do krabic plastových tuhých, uložených pevně, 23 mm</t>
  </si>
  <si>
    <t>-221575285</t>
  </si>
  <si>
    <t>trubka elektroinstalační pancéřová pevná z PH D 23 mm, délka 3m</t>
  </si>
  <si>
    <t>-1507584284</t>
  </si>
  <si>
    <t>78*1,05 'Přepočtené koeficientem množství</t>
  </si>
  <si>
    <t>741110112</t>
  </si>
  <si>
    <t>Montáž trubek pancéřových elektroinstalačních s nasunutím nebo našroubováním do krabic plastových tuhých, uložených volně, Ø přes 23 do 29 mm</t>
  </si>
  <si>
    <t>1647098076</t>
  </si>
  <si>
    <t>https://podminky.urs.cz/item/CS_URS_2025_01/741110112</t>
  </si>
  <si>
    <t>34571109</t>
  </si>
  <si>
    <t>trubka elektroinstalační pancéřová pevná z PH D 27/32mm, délka 3m</t>
  </si>
  <si>
    <t>-1912591519</t>
  </si>
  <si>
    <t>60*1,05 'Přepočtené koeficientem množství</t>
  </si>
  <si>
    <t>741110302</t>
  </si>
  <si>
    <t>Montáž trubek ochranných s nasunutím nebo našroubováním do krabic plastových tuhých, uložených pevně, vnitřní Ø přes 40 do 90 mm</t>
  </si>
  <si>
    <t>-1352668559</t>
  </si>
  <si>
    <t>https://podminky.urs.cz/item/CS_URS_2025_01/741110302</t>
  </si>
  <si>
    <t>34571361</t>
  </si>
  <si>
    <t>trubka elektroinstalační HDPE tuhá dvouplášťová korugovaná D 41/50mm</t>
  </si>
  <si>
    <t>-180970506</t>
  </si>
  <si>
    <t>4*1,05 'Přepočtené koeficientem množství</t>
  </si>
  <si>
    <t>741112021</t>
  </si>
  <si>
    <t>Montáž krabic elektroinstalačních bez napojení na trubky a lišty, demontáže a montáže víčka a přístroje protahovacích nebo odbočných nástěnných plastových čtyřhranných, vel. do 100x100 mm</t>
  </si>
  <si>
    <t>-901763201</t>
  </si>
  <si>
    <t>https://podminky.urs.cz/item/CS_URS_2025_01/741112021</t>
  </si>
  <si>
    <t>34571479</t>
  </si>
  <si>
    <t>krabice v uzavřeném provedení PP s krytím IP 66 čtvercová 100x100mm</t>
  </si>
  <si>
    <t>1997740082</t>
  </si>
  <si>
    <t>-350165478</t>
  </si>
  <si>
    <t>1633310987</t>
  </si>
  <si>
    <t>252,173913043478*1,15 'Přepočtené koeficientem množství</t>
  </si>
  <si>
    <t>-1230382601</t>
  </si>
  <si>
    <t>213,04347826087*1,15 'Přepočtené koeficientem množství</t>
  </si>
  <si>
    <t>1096311319</t>
  </si>
  <si>
    <t>34111036</t>
  </si>
  <si>
    <t>kabel instalační jádro Cu plné izolace PVC plášť PVC 450/750V (CYKY) 3x2,5mm2</t>
  </si>
  <si>
    <t>-1659338140</t>
  </si>
  <si>
    <t>80*1,15 'Přepočtené koeficientem množství</t>
  </si>
  <si>
    <t>741122624</t>
  </si>
  <si>
    <t>Montáž kabelů měděných bez ukončení uložených pevně plných kulatých nebo bezhalogenových (např. CYKY) počtu a průřezu žil 4x16 až 25 mm2</t>
  </si>
  <si>
    <t>-691310603</t>
  </si>
  <si>
    <t>https://podminky.urs.cz/item/CS_URS_2025_01/741122624</t>
  </si>
  <si>
    <t>34111080</t>
  </si>
  <si>
    <t>kabel instalační jádro Cu plné izolace PVC plášť PVC 450/750V (CYKY) 4x16mm2</t>
  </si>
  <si>
    <t>201483479</t>
  </si>
  <si>
    <t>65*1,15 'Přepočtené koeficientem množství</t>
  </si>
  <si>
    <t>416251495</t>
  </si>
  <si>
    <t>34111610</t>
  </si>
  <si>
    <t>kabel silový jádro Cu izolace PVC plášť PVC 0,6/1kV (1-CYKY) 4x25mm2</t>
  </si>
  <si>
    <t>929906497</t>
  </si>
  <si>
    <t>115*1,15 'Přepočtené koeficientem množství</t>
  </si>
  <si>
    <t>-486135219</t>
  </si>
  <si>
    <t>1171994916</t>
  </si>
  <si>
    <t>655*1,15 'Přepočtené koeficientem množství</t>
  </si>
  <si>
    <t>741122642</t>
  </si>
  <si>
    <t>Montáž kabelů měděných bez ukončení uložených pevně plných kulatých nebo bezhalogenových (např. CYKY) počtu a průřezu žil 5x4 až 6 mm2</t>
  </si>
  <si>
    <t>-2023797218</t>
  </si>
  <si>
    <t>https://podminky.urs.cz/item/CS_URS_2025_01/741122642</t>
  </si>
  <si>
    <t>34111098</t>
  </si>
  <si>
    <t>kabel instalační jádro Cu plné izolace PVC plášť PVC 450/750V (CYKY) 5x4mm2</t>
  </si>
  <si>
    <t>1920249550</t>
  </si>
  <si>
    <t>10*1,15 'Přepočtené koeficientem množství</t>
  </si>
  <si>
    <t>34111100</t>
  </si>
  <si>
    <t>kabel instalační jádro Cu plné izolace PVC plášť PVC 450/750V (CYKY) 5x6mm2</t>
  </si>
  <si>
    <t>-1243382151</t>
  </si>
  <si>
    <t>15*1,15 'Přepočtené koeficientem množství</t>
  </si>
  <si>
    <t>-417638276</t>
  </si>
  <si>
    <t>-72265722</t>
  </si>
  <si>
    <t>rozvodnice plastová, povrchoá 75 modulů, IP 65, včetně svorkovnic</t>
  </si>
  <si>
    <t>-833426467</t>
  </si>
  <si>
    <t>741210001</t>
  </si>
  <si>
    <t>Montáž rozvodnic oceloplechových nebo plastových bez zapojení vodičů běžných, hmotnosti do 20 kg</t>
  </si>
  <si>
    <t>327947433</t>
  </si>
  <si>
    <t>https://podminky.urs.cz/item/CS_URS_2025_01/741210001</t>
  </si>
  <si>
    <t>11.117.655</t>
  </si>
  <si>
    <t>Zásuvková skříň</t>
  </si>
  <si>
    <t>305355656</t>
  </si>
  <si>
    <t>-1662111614</t>
  </si>
  <si>
    <t>-1726283593</t>
  </si>
  <si>
    <t>-1938642240</t>
  </si>
  <si>
    <t>741310251</t>
  </si>
  <si>
    <t>Montáž spínačů jedno nebo dvoupólových polozapuštěných nebo zapuštěných se zapojením vodičů šroubové připojení, pro prostředí venkovní nebo mokré spínačů, řazení 1-jednopólových</t>
  </si>
  <si>
    <t>-65341822</t>
  </si>
  <si>
    <t>https://podminky.urs.cz/item/CS_URS_2025_01/741310251</t>
  </si>
  <si>
    <t>34535025</t>
  </si>
  <si>
    <t>přístroj spínače zapuštěného jednopólového, s krytem, řazení 1, IP44, šroubové svorky</t>
  </si>
  <si>
    <t>1447181039</t>
  </si>
  <si>
    <t>Montáž hlavního vypínače do 500 V třípólových do 63 A</t>
  </si>
  <si>
    <t>-1087574245</t>
  </si>
  <si>
    <t>vypínač třípólový vestavný IS 63/3</t>
  </si>
  <si>
    <t>-2127155825</t>
  </si>
  <si>
    <t>1709890167</t>
  </si>
  <si>
    <t>1850591712</t>
  </si>
  <si>
    <t>741313082</t>
  </si>
  <si>
    <t>Montáž zásuvek domovních se zapojením vodičů šroubové připojení venkovní nebo mokré, provedení 2P + PE</t>
  </si>
  <si>
    <t>1373588784</t>
  </si>
  <si>
    <t>https://podminky.urs.cz/item/CS_URS_2025_01/741313082</t>
  </si>
  <si>
    <t>34555233</t>
  </si>
  <si>
    <t>zásuvka nástěnná jednonásobná chráněná, s víčkem, IP54, šroubové svorky</t>
  </si>
  <si>
    <t>1930795194</t>
  </si>
  <si>
    <t>-1277646240</t>
  </si>
  <si>
    <t>1471268687</t>
  </si>
  <si>
    <t>35822106</t>
  </si>
  <si>
    <t>jistič 1-pólový 4 A vypínací charakteristika B vypínací schopnost 10 kA</t>
  </si>
  <si>
    <t>714112355</t>
  </si>
  <si>
    <t>-1464563551</t>
  </si>
  <si>
    <t>35822154</t>
  </si>
  <si>
    <t>jistič 3-pólový 6 A vypínací charakteristika B vypínací schopnost 10 kA</t>
  </si>
  <si>
    <t>-44658176</t>
  </si>
  <si>
    <t>402261679</t>
  </si>
  <si>
    <t>35822173</t>
  </si>
  <si>
    <t>jistič 3-pólový 25 A vypínací charakteristika C vypínací schopnost 10 kA</t>
  </si>
  <si>
    <t>-1281851850</t>
  </si>
  <si>
    <t>741320171</t>
  </si>
  <si>
    <t>Montáž jističů se zapojením vodičů třípólových nn do 63 A bez krytu</t>
  </si>
  <si>
    <t>556928978</t>
  </si>
  <si>
    <t>https://podminky.urs.cz/item/CS_URS_2025_01/741320171</t>
  </si>
  <si>
    <t>35822176</t>
  </si>
  <si>
    <t>jistič 3-pólový 32 A vypínací charakteristika C vypínací schopnost 10 kA</t>
  </si>
  <si>
    <t>-57593233</t>
  </si>
  <si>
    <t>741321001</t>
  </si>
  <si>
    <t>Montáž proudových chráničů se zapojením vodičů dvoupólových nn do 25 A bez krytu</t>
  </si>
  <si>
    <t>1352315956</t>
  </si>
  <si>
    <t>https://podminky.urs.cz/item/CS_URS_2025_01/741321001</t>
  </si>
  <si>
    <t>1030081269</t>
  </si>
  <si>
    <t>Chránič dvoupolový - B16/0,03</t>
  </si>
  <si>
    <t>-1152888294</t>
  </si>
  <si>
    <t>741321031</t>
  </si>
  <si>
    <t>Montáž proudových chráničů se zapojením vodičů čtyřpólových nn do 25 A bez krytu</t>
  </si>
  <si>
    <t>-1104340595</t>
  </si>
  <si>
    <t>https://podminky.urs.cz/item/CS_URS_2025_01/741321031</t>
  </si>
  <si>
    <t>35829006</t>
  </si>
  <si>
    <t>chránič proudový 4 pólový 25A typ A 0,03A</t>
  </si>
  <si>
    <t>1528642538</t>
  </si>
  <si>
    <t>741322111</t>
  </si>
  <si>
    <t>Montáž přepěťových ochran nn se zapojením vodičů svodiče přepětí - typ 2 čtyřpólových jednodílných</t>
  </si>
  <si>
    <t>-183060755</t>
  </si>
  <si>
    <t>https://podminky.urs.cz/item/CS_URS_2025_01/741322111</t>
  </si>
  <si>
    <t>10.852.483</t>
  </si>
  <si>
    <t>Svodič SPBT</t>
  </si>
  <si>
    <t>-327307972</t>
  </si>
  <si>
    <t>241270144</t>
  </si>
  <si>
    <t>-933440416</t>
  </si>
  <si>
    <t>741372062</t>
  </si>
  <si>
    <t>Montáž svítidel s integrovaným zdrojem LED se zapojením vodičů interiérových přisazených stropních hranatých nebo kruhových plochy přes 0,09 do 0,36 m2</t>
  </si>
  <si>
    <t>871385366</t>
  </si>
  <si>
    <t>https://podminky.urs.cz/item/CS_URS_2025_01/741372062</t>
  </si>
  <si>
    <t>Svítidlo stropní přisazené LED 44W, IP 66</t>
  </si>
  <si>
    <t>1288938362</t>
  </si>
  <si>
    <t>-1382878114</t>
  </si>
  <si>
    <t>-2112970511</t>
  </si>
  <si>
    <t>-1387850879</t>
  </si>
  <si>
    <t>-1595209034</t>
  </si>
  <si>
    <t>-274029464</t>
  </si>
  <si>
    <t>1259496330</t>
  </si>
  <si>
    <t>741410003</t>
  </si>
  <si>
    <t>Montáž uzemňovacího vedení s upevněním, propojením a připojením pomocí svorek na povrchu drátu nebo lana Ø do 10 mm</t>
  </si>
  <si>
    <t>563704607</t>
  </si>
  <si>
    <t>https://podminky.urs.cz/item/CS_URS_2025_01/741410003</t>
  </si>
  <si>
    <t>35441073</t>
  </si>
  <si>
    <t>drát D 10mm FeZn</t>
  </si>
  <si>
    <t>1738713417</t>
  </si>
  <si>
    <t>741410072</t>
  </si>
  <si>
    <t>Montáž uzemňovacího vedení s upevněním, propojením a připojením pomocí svorek doplňků ostatních konstrukcí vodičem průřezu do 16 mm2, uloženým pevně</t>
  </si>
  <si>
    <t>2064594428</t>
  </si>
  <si>
    <t>https://podminky.urs.cz/item/CS_URS_2025_01/741410072</t>
  </si>
  <si>
    <t>741420001</t>
  </si>
  <si>
    <t>Montáž hromosvodného vedení svodových drátů nebo lan s podpěrami, Ø do 10 mm</t>
  </si>
  <si>
    <t>1839128898</t>
  </si>
  <si>
    <t>https://podminky.urs.cz/item/CS_URS_2025_01/741420001</t>
  </si>
  <si>
    <t>35441077</t>
  </si>
  <si>
    <t>drát D 8mm AlMgSi</t>
  </si>
  <si>
    <t>2101727271</t>
  </si>
  <si>
    <t>741420020</t>
  </si>
  <si>
    <t>Montáž hromosvodného vedení svorek s jedním šroubem</t>
  </si>
  <si>
    <t>255338937</t>
  </si>
  <si>
    <t>https://podminky.urs.cz/item/CS_URS_2025_01/741420020</t>
  </si>
  <si>
    <t>35431000</t>
  </si>
  <si>
    <t>svorka uzemnění FeZn univerzální</t>
  </si>
  <si>
    <t>1827491825</t>
  </si>
  <si>
    <t>35431015</t>
  </si>
  <si>
    <t>svorka uzemnění FeZn zkušební, spoj hromosvod/uzemnění</t>
  </si>
  <si>
    <t>-1714045243</t>
  </si>
  <si>
    <t>741420022</t>
  </si>
  <si>
    <t>Montáž hromosvodného vedení svorek se 3 a více šrouby</t>
  </si>
  <si>
    <t>1214065400</t>
  </si>
  <si>
    <t>https://podminky.urs.cz/item/CS_URS_2025_01/741420022</t>
  </si>
  <si>
    <t>35441860</t>
  </si>
  <si>
    <t>svorka FeZn k jímací tyči - 4 šrouby</t>
  </si>
  <si>
    <t>-196243886</t>
  </si>
  <si>
    <t>741420023</t>
  </si>
  <si>
    <t>Montáž hromosvodného vedení svorek na okapové žlaby</t>
  </si>
  <si>
    <t>-818959153</t>
  </si>
  <si>
    <t>https://podminky.urs.cz/item/CS_URS_2025_01/741420023</t>
  </si>
  <si>
    <t>35431039</t>
  </si>
  <si>
    <t>svorka uzemnění AlMgSi na okapové žlaby</t>
  </si>
  <si>
    <t>65579908</t>
  </si>
  <si>
    <t>35442043</t>
  </si>
  <si>
    <t>svorka uzemnění nerez na vodovodní potrubí a okapové roury</t>
  </si>
  <si>
    <t>-221409150</t>
  </si>
  <si>
    <t>1220350</t>
  </si>
  <si>
    <t>PODPERA VEDENI PV 23N</t>
  </si>
  <si>
    <t>-185629817</t>
  </si>
  <si>
    <t>741420083</t>
  </si>
  <si>
    <t>Montáž hromosvodného vedení doplňků štítků k označení svodů</t>
  </si>
  <si>
    <t>-166470013</t>
  </si>
  <si>
    <t>https://podminky.urs.cz/item/CS_URS_2025_01/741420083</t>
  </si>
  <si>
    <t>35442110</t>
  </si>
  <si>
    <t>štítek plastový - čísla svodů</t>
  </si>
  <si>
    <t>1513722737</t>
  </si>
  <si>
    <t>741420101</t>
  </si>
  <si>
    <t>Montáž oddáleného vedení držáků do zdiva</t>
  </si>
  <si>
    <t>-359185773</t>
  </si>
  <si>
    <t>https://podminky.urs.cz/item/CS_URS_2025_01/741420101</t>
  </si>
  <si>
    <t>35442206</t>
  </si>
  <si>
    <t>držák oddáleného hromosvodu do zdiva s vrutem Fezn</t>
  </si>
  <si>
    <t>1729333527</t>
  </si>
  <si>
    <t>741430005</t>
  </si>
  <si>
    <t>Montáž jímacích tyčí délky do 3 m, na stojan</t>
  </si>
  <si>
    <t>-479269400</t>
  </si>
  <si>
    <t>https://podminky.urs.cz/item/CS_URS_2025_01/741430005</t>
  </si>
  <si>
    <t>35442152</t>
  </si>
  <si>
    <t>tyč jímací s rovným koncem 16/10 2000 (1000/1000)mm AlMgSi</t>
  </si>
  <si>
    <t>-1788288879</t>
  </si>
  <si>
    <t>35442181</t>
  </si>
  <si>
    <t>stojan pro jímací tyč s rovným koncem, FeZn, s plastbetonovými podpěrami, pro jímač do 2000mm - rozpětí podpěr 350mm</t>
  </si>
  <si>
    <t>-1024719942</t>
  </si>
  <si>
    <t>741450002</t>
  </si>
  <si>
    <t>Montáž prvků pro vyrovnání potenciálu svorkovnice ekvipotenciálního pospojení</t>
  </si>
  <si>
    <t>-923864708</t>
  </si>
  <si>
    <t>https://podminky.urs.cz/item/CS_URS_2025_01/741450002</t>
  </si>
  <si>
    <t>34565002</t>
  </si>
  <si>
    <t>svorkovnice ekvipotenciální 200x65mm</t>
  </si>
  <si>
    <t>285850815</t>
  </si>
  <si>
    <t>741810002</t>
  </si>
  <si>
    <t>Zkoušky a prohlídky elektrických rozvodů a zařízení celková prohlídka a vyhotovení revizní zprávy pro objem montážních prací přes 100 do 500 tis. Kč</t>
  </si>
  <si>
    <t>-78379537</t>
  </si>
  <si>
    <t>https://podminky.urs.cz/item/CS_URS_2025_01/741810002</t>
  </si>
  <si>
    <t>2005156871</t>
  </si>
  <si>
    <t>609649782</t>
  </si>
  <si>
    <t>-1165660359</t>
  </si>
  <si>
    <t>-1186969868</t>
  </si>
  <si>
    <t>-937997606</t>
  </si>
  <si>
    <t>829478134</t>
  </si>
  <si>
    <t>1808176016</t>
  </si>
  <si>
    <t>46-M</t>
  </si>
  <si>
    <t>Zemní práce při extr.mont.pracích</t>
  </si>
  <si>
    <t>460181184</t>
  </si>
  <si>
    <t>Hloubení kabelových rýh strojně v omezeném prostoru včetně urovnání dna s přemístěním výkopku do vzdálenosti 3 m od okraje jámy nebo s naložením na dopravní prostředek šířky 35 cm hloubky 90 cm v hornině třídy těžitelnosti II skupiny 5</t>
  </si>
  <si>
    <t>1045413223</t>
  </si>
  <si>
    <t>https://podminky.urs.cz/item/CS_URS_2025_01/460181184</t>
  </si>
  <si>
    <t>460431194</t>
  </si>
  <si>
    <t>Zásyp kabelových rýh ručně s přemístění sypaniny ze vzdálenosti do 10 m, s uložením výkopku ve vrstvách včetně zhutnění a úpravy povrchu šířky 35 cm hloubky 90 cm z horniny třídy těžitelnosti II skupiny 5</t>
  </si>
  <si>
    <t>-1110123552</t>
  </si>
  <si>
    <t>https://podminky.urs.cz/item/CS_URS_2025_01/460431194</t>
  </si>
  <si>
    <t>460661512</t>
  </si>
  <si>
    <t>Kabelové lože z písku včetně podsypu, zhutnění a urovnání povrchu pro kabely nn zakryté plastovou fólií, šířky přes 25 do 50 cm</t>
  </si>
  <si>
    <t>1857254353</t>
  </si>
  <si>
    <t>https://podminky.urs.cz/item/CS_URS_2025_01/460661512</t>
  </si>
  <si>
    <t>460791113</t>
  </si>
  <si>
    <t>Montáž trubek ochranných uložených volně do rýhy plastových tuhých, vnitřního průměru přes 50 do 90 mm</t>
  </si>
  <si>
    <t>-60060856</t>
  </si>
  <si>
    <t>https://podminky.urs.cz/item/CS_URS_2025_01/460791113</t>
  </si>
  <si>
    <t>34571409</t>
  </si>
  <si>
    <t>trubka elektroinstalační plastová bezhalogenová tuhá lehce odolná D 58,8/63mm</t>
  </si>
  <si>
    <t>128</t>
  </si>
  <si>
    <t>-1197887995</t>
  </si>
  <si>
    <t>100*1,05 'Přepočtené koeficientem množství</t>
  </si>
  <si>
    <t>460911111</t>
  </si>
  <si>
    <t>Očištění vybouraných prvků z vozovek a chodníků kostek nebo dlaždic od spojovacího materiálu s původní výplní spár kamenivem, s odklizením a uložením na vzdálenost 3 m kostek velkých</t>
  </si>
  <si>
    <t>-1064418166</t>
  </si>
  <si>
    <t>https://podminky.urs.cz/item/CS_URS_2025_01/460911111</t>
  </si>
  <si>
    <t>460921211</t>
  </si>
  <si>
    <t>Vyspravení krytu po překopech kladení dlažby pro pokládání kabelů, včetně rozprostření, urovnání a zhutnění podkladu a provedení lože z kameniva těženého z kostek kamenných velkých</t>
  </si>
  <si>
    <t>-887704672</t>
  </si>
  <si>
    <t>https://podminky.urs.cz/item/CS_URS_2025_01/460921211</t>
  </si>
  <si>
    <t>468021111</t>
  </si>
  <si>
    <t>Vytrhání dlažby včetně ručního rozebrání, vytřídění, odhozu na hromady nebo naložení na dopravní prostředek a očistění kostek nebo dlaždic z pískového podkladu z kostek velkých, spáry nezalité</t>
  </si>
  <si>
    <t>-786411514</t>
  </si>
  <si>
    <t>https://podminky.urs.cz/item/CS_URS_2025_01/468021111</t>
  </si>
  <si>
    <t>-1745455866</t>
  </si>
  <si>
    <t>SO02.5 - Vodní brod</t>
  </si>
  <si>
    <t>SO02.5a - stavební práce</t>
  </si>
  <si>
    <t xml:space="preserve">    712 - Povlakové krytiny</t>
  </si>
  <si>
    <t>-324627205</t>
  </si>
  <si>
    <t>-1596913567</t>
  </si>
  <si>
    <t>včetně vyčerpání stávající nádrže</t>
  </si>
  <si>
    <t>-1639212357</t>
  </si>
  <si>
    <t>131251104</t>
  </si>
  <si>
    <t>Hloubení nezapažených jam a zářezů strojně s urovnáním dna do předepsaného profilu a spádu v hornině třídy těžitelnosti I skupiny 3 přes 100 do 500 m3</t>
  </si>
  <si>
    <t>20012147</t>
  </si>
  <si>
    <t>https://podminky.urs.cz/item/CS_URS_2025_01/131251104</t>
  </si>
  <si>
    <t>(2,0+0,4)*0,5*16,0*7,5</t>
  </si>
  <si>
    <t>132251251</t>
  </si>
  <si>
    <t>Hloubení nezapažených rýh šířky přes 800 do 2 000 mm strojně s urovnáním dna do předepsaného profilu a spádu v hornině třídy těžitelnosti I skupiny 3 do 20 m3</t>
  </si>
  <si>
    <t>1934854141</t>
  </si>
  <si>
    <t>https://podminky.urs.cz/item/CS_URS_2025_01/132251251</t>
  </si>
  <si>
    <t>0,7*0,8*5,0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</si>
  <si>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</si>
  <si>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</si>
  <si>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-1833851955</t>
  </si>
  <si>
    <t>https://podminky.urs.cz/item/CS_URS_2025_01/162251102</t>
  </si>
  <si>
    <t>odvoz na meziskládku a zpět</t>
  </si>
  <si>
    <t>59,85*0,8</t>
  </si>
  <si>
    <t>555064279</t>
  </si>
  <si>
    <t>144+2,8</t>
  </si>
  <si>
    <t>-59,85*0,8</t>
  </si>
  <si>
    <t>-440663857</t>
  </si>
  <si>
    <t>98,92*1,8</t>
  </si>
  <si>
    <t>167111101</t>
  </si>
  <si>
    <t>Nakládání, skládání a překládání neulehlého výkopku nebo sypaniny ručně nakládání, z hornin třídy těžitelnosti I, skupiny 1 až 3</t>
  </si>
  <si>
    <t>1194125994</t>
  </si>
  <si>
    <t>https://podminky.urs.cz/item/CS_URS_2025_01/167111101</t>
  </si>
  <si>
    <t>pro zpětný zásyp nádrží a potrubí  zeminou</t>
  </si>
  <si>
    <t>74318122</t>
  </si>
  <si>
    <t>1410131099</t>
  </si>
  <si>
    <t>podsyp</t>
  </si>
  <si>
    <t>0,2*15,3*6,25</t>
  </si>
  <si>
    <t>58344169</t>
  </si>
  <si>
    <t>štěrkodrť tříděná frakce 32</t>
  </si>
  <si>
    <t>777893851</t>
  </si>
  <si>
    <t>19,125*2,0</t>
  </si>
  <si>
    <t>2143138714</t>
  </si>
  <si>
    <t>144</t>
  </si>
  <si>
    <t>-(2,0*0,5*5,1+2,0*15,5*0,5*5,1)</t>
  </si>
  <si>
    <t>-906817573</t>
  </si>
  <si>
    <t>cca20% zásypu v přilehlé části komunikace</t>
  </si>
  <si>
    <t>59,85*0,2*2,0</t>
  </si>
  <si>
    <t>2034144686</t>
  </si>
  <si>
    <t>15,5*6</t>
  </si>
  <si>
    <t>181351003</t>
  </si>
  <si>
    <t>Rozprostření a urovnání ornice v rovině nebo ve svahu sklonu do 1:5 strojně při souvislé ploše do 100 m2, tl. vrstvy do 200 mm</t>
  </si>
  <si>
    <t>-150800648</t>
  </si>
  <si>
    <t>https://podminky.urs.cz/item/CS_URS_2025_01/181351003</t>
  </si>
  <si>
    <t>(15,0*2,0+23,0*4,0+30,0*1,5)</t>
  </si>
  <si>
    <t>10364101</t>
  </si>
  <si>
    <t xml:space="preserve">zemina pro terénní úpravy - ornice </t>
  </si>
  <si>
    <t>806830572</t>
  </si>
  <si>
    <t>167*0,1*1,8</t>
  </si>
  <si>
    <t>181411131</t>
  </si>
  <si>
    <t>Založení trávníku na půdě předem připravené plochy do 1000 m2 výsevem včetně utažení parkového v rovině nebo na svahu do 1:5</t>
  </si>
  <si>
    <t>-1609227812</t>
  </si>
  <si>
    <t>https://podminky.urs.cz/item/CS_URS_2025_01/181411131</t>
  </si>
  <si>
    <t>00572410</t>
  </si>
  <si>
    <t>osivo směs travní parková</t>
  </si>
  <si>
    <t>464549649</t>
  </si>
  <si>
    <t>167*0,03</t>
  </si>
  <si>
    <t>183403153</t>
  </si>
  <si>
    <t>Obdělání půdy hrabáním v rovině nebo na svahu do 1:5</t>
  </si>
  <si>
    <t>1839613337</t>
  </si>
  <si>
    <t>https://podminky.urs.cz/item/CS_URS_2025_01/183403153</t>
  </si>
  <si>
    <t>2126700738</t>
  </si>
  <si>
    <t>69311088</t>
  </si>
  <si>
    <t>geotextilie netkaná separační, ochranná, filtrační, drenážní PES 500g/m2</t>
  </si>
  <si>
    <t>-2091571808</t>
  </si>
  <si>
    <t>93,0*1,1</t>
  </si>
  <si>
    <t>271532212</t>
  </si>
  <si>
    <t>Podsyp pod základové konstrukce se zhutněním a urovnáním povrchu z kameniva hrubého, frakce 16 - 32 mm</t>
  </si>
  <si>
    <t>695363276</t>
  </si>
  <si>
    <t>https://podminky.urs.cz/item/CS_URS_2025_01/271532212</t>
  </si>
  <si>
    <t>pás</t>
  </si>
  <si>
    <t>0,1*0,8*5,0</t>
  </si>
  <si>
    <t>deska</t>
  </si>
  <si>
    <t>0,1*15,3*6,35</t>
  </si>
  <si>
    <t>-168807729</t>
  </si>
  <si>
    <t>včetně doplnění betonu do usypané podkladní konstrukce proti vzniku kaverny</t>
  </si>
  <si>
    <t>0,6*0,8*5,0*1,2</t>
  </si>
  <si>
    <t>-89043941</t>
  </si>
  <si>
    <t>jednostranné</t>
  </si>
  <si>
    <t>0,4*(5,0+0,9*2)</t>
  </si>
  <si>
    <t>249793432</t>
  </si>
  <si>
    <t>690349410</t>
  </si>
  <si>
    <t>4,9*8*0,00158*1,1</t>
  </si>
  <si>
    <t>2,2*66*0,0004*1,1</t>
  </si>
  <si>
    <t>380321552</t>
  </si>
  <si>
    <t>Kompletní konstrukce čistíren odpadních vod, nádrží, vodojemů, kanálů z betonu železového bez výztuže a bednění bez zvýšených nároků na prostředí tř. C 20/25, tl. přes 150 do 300 mm</t>
  </si>
  <si>
    <t>-1232593463</t>
  </si>
  <si>
    <t>https://podminky.urs.cz/item/CS_URS_2025_01/380321552</t>
  </si>
  <si>
    <t>0,3*5,0*(15,65+0,5)</t>
  </si>
  <si>
    <t>0,2*(0,5*1,85+1,85*15,5*0,5)*2</t>
  </si>
  <si>
    <t>-613734542</t>
  </si>
  <si>
    <t>631319185</t>
  </si>
  <si>
    <t>Příplatek k cenám mazanin za sklon od vodorovné roviny, mazanina tl. přes 120 do 240 mm</t>
  </si>
  <si>
    <t>-342418144</t>
  </si>
  <si>
    <t>https://podminky.urs.cz/item/CS_URS_2025_01/631319185</t>
  </si>
  <si>
    <t>Povrchová úprava průmyslových podlah pro střední provoz vsypovou směsí, hlazení</t>
  </si>
  <si>
    <t>1587132194</t>
  </si>
  <si>
    <t>4,595*(15,65+0,5)</t>
  </si>
  <si>
    <t>919742111</t>
  </si>
  <si>
    <t>Zdrsnění betonového povrchu latí</t>
  </si>
  <si>
    <t>1883558076</t>
  </si>
  <si>
    <t>https://podminky.urs.cz/item/CS_URS_2025_01/919742111</t>
  </si>
  <si>
    <t>2131266718</t>
  </si>
  <si>
    <t>5,0*(15,65+0,5)</t>
  </si>
  <si>
    <t>2*(0,5*1,85)*2+2*(1,85*15,5*0,5)*2</t>
  </si>
  <si>
    <t>380356231</t>
  </si>
  <si>
    <t>Bednění kompletních konstrukcí čistíren odpadních vod, nádrží, vodojemů, kanálů konstrukcí neomítaných z betonu prostého nebo železového ploch rovinných zřízení</t>
  </si>
  <si>
    <t>-686518843</t>
  </si>
  <si>
    <t>https://podminky.urs.cz/item/CS_URS_2025_01/380356231</t>
  </si>
  <si>
    <t>0,3*(15,65*2+0,5*2+5,0)</t>
  </si>
  <si>
    <t>380356232</t>
  </si>
  <si>
    <t>Bednění kompletních konstrukcí čistíren odpadních vod, nádrží, vodojemů, kanálů konstrukcí neomítaných z betonu prostého nebo železového ploch rovinných odstranění</t>
  </si>
  <si>
    <t>39984652</t>
  </si>
  <si>
    <t>https://podminky.urs.cz/item/CS_URS_2025_01/380356232</t>
  </si>
  <si>
    <t>380361006</t>
  </si>
  <si>
    <t>Výztuž kompletních konstrukcí čistíren odpadních vod, nádrží, vodojemů, kanálů z oceli 10 505 (R) nebo BSt 500</t>
  </si>
  <si>
    <t>909564956</t>
  </si>
  <si>
    <t>https://podminky.urs.cz/item/CS_URS_2025_01/380361006</t>
  </si>
  <si>
    <t>(1,0*12+1,0*17)*0,00158*1,1</t>
  </si>
  <si>
    <t>(2,322*126+2,0*126)*0,00062*1,1</t>
  </si>
  <si>
    <t>(9,65*12+9,65*16)*0,0004*1,1</t>
  </si>
  <si>
    <t>380361011</t>
  </si>
  <si>
    <t>Výztuž kompletních konstrukcí čistíren odpadních vod, nádrží, vodojemů, kanálů ze svařovaných sítí z drátů typu KARI</t>
  </si>
  <si>
    <t>241747675</t>
  </si>
  <si>
    <t>https://podminky.urs.cz/item/CS_URS_2025_01/380361011</t>
  </si>
  <si>
    <t>(1,8*15,5*0,5*2)*2*1,2*0,008</t>
  </si>
  <si>
    <t>(4,915*(15,65+0,5))*2*1,2*0,008</t>
  </si>
  <si>
    <t>877221311</t>
  </si>
  <si>
    <t>Montáž přechodů s kovovým /PE d 63 prostup</t>
  </si>
  <si>
    <t>1359019006</t>
  </si>
  <si>
    <t>https://podminky.urs.cz/item/CS_URS_2025_01/877221311</t>
  </si>
  <si>
    <t>31611115</t>
  </si>
  <si>
    <t>přechodka ocelová/PE d 63</t>
  </si>
  <si>
    <t>451037093</t>
  </si>
  <si>
    <t>953334115</t>
  </si>
  <si>
    <t xml:space="preserve">Bobtnavý pásek do pracovních spar betonových kcí 20 x 10 mm </t>
  </si>
  <si>
    <t>344097841</t>
  </si>
  <si>
    <t>https://podminky.urs.cz/item/CS_URS_2025_01/953334115</t>
  </si>
  <si>
    <t>kolem prostupů potrubí</t>
  </si>
  <si>
    <t>pi*0,063*3*2</t>
  </si>
  <si>
    <t>28342011</t>
  </si>
  <si>
    <t>manžeta těsnící pro prostupy hydroizolací z PVC uzavřená kruhová vnitřní průměr 40-70</t>
  </si>
  <si>
    <t>697580650</t>
  </si>
  <si>
    <t>931991111</t>
  </si>
  <si>
    <t>Zřízení těsnění dilatační spáry pásem gumovým profilovým nebo z PVC ve dně</t>
  </si>
  <si>
    <t>2019224738</t>
  </si>
  <si>
    <t>https://podminky.urs.cz/item/CS_URS_2025_01/931991111</t>
  </si>
  <si>
    <t>dilatace nová - stará</t>
  </si>
  <si>
    <t>4,995</t>
  </si>
  <si>
    <t>931991112</t>
  </si>
  <si>
    <t>Zřízení těsnění dilatační spáry pásem gumovým profilovým nebo z PVC ve stěně</t>
  </si>
  <si>
    <t>-931116052</t>
  </si>
  <si>
    <t>https://podminky.urs.cz/item/CS_URS_2025_01/931991112</t>
  </si>
  <si>
    <t>1,85*2</t>
  </si>
  <si>
    <t>933901111</t>
  </si>
  <si>
    <t>Zkoušky objektů a vymývání provedení zkoušky vodotěsnosti betonové nádrže jakéhokoliv druhu a tvaru, o obsahu do 1000 m3</t>
  </si>
  <si>
    <t>721951512</t>
  </si>
  <si>
    <t>https://podminky.urs.cz/item/CS_URS_2025_01/933901111</t>
  </si>
  <si>
    <t>4,65*(4,9*1,7*0,5+10*1,7+15,5*1,7*0,5)</t>
  </si>
  <si>
    <t>08211320</t>
  </si>
  <si>
    <t>voda pitná pro smluvní odběratele</t>
  </si>
  <si>
    <t>1940897513</t>
  </si>
  <si>
    <t>952901411</t>
  </si>
  <si>
    <t>Vyčištění budov nebo objektů před předáním do užívání ostatních objektů (např. kanálů, zásobníků, kůlen apod.) jakékoliv výšky podlaží</t>
  </si>
  <si>
    <t>667846151</t>
  </si>
  <si>
    <t>https://podminky.urs.cz/item/CS_URS_2025_01/952901411</t>
  </si>
  <si>
    <t>30,4*5,125</t>
  </si>
  <si>
    <t>-400040585</t>
  </si>
  <si>
    <t>4,995*2+2,0*2*2+15,7*2+0,5*2</t>
  </si>
  <si>
    <t>953334521</t>
  </si>
  <si>
    <t>Těsnící nerez plech do pracovních spar betonových kcí š 150 mm</t>
  </si>
  <si>
    <t>-1404971992</t>
  </si>
  <si>
    <t>https://podminky.urs.cz/item/CS_URS_2025_01/953334521</t>
  </si>
  <si>
    <t>4,995+1,8*2+15,7*2+0,5*2</t>
  </si>
  <si>
    <t>953961217</t>
  </si>
  <si>
    <t>Kotva chemickou patronou M 24 hl 550 mm do betonu, ŽB nebo kamene bez vyvrtání otvoru</t>
  </si>
  <si>
    <t>1809314052</t>
  </si>
  <si>
    <t>https://podminky.urs.cz/item/CS_URS_2025_01/953961217</t>
  </si>
  <si>
    <t>17+12</t>
  </si>
  <si>
    <t>953965135</t>
  </si>
  <si>
    <t>Kotevní šroub pro chemické kotvy M 16 dl 500 mm</t>
  </si>
  <si>
    <t>-1685546753</t>
  </si>
  <si>
    <t>https://podminky.urs.cz/item/CS_URS_2025_01/953965135</t>
  </si>
  <si>
    <t>pro délku 1m</t>
  </si>
  <si>
    <t>(17+12)*2</t>
  </si>
  <si>
    <t>-1185478357</t>
  </si>
  <si>
    <t>odbourání části dna za nový pás</t>
  </si>
  <si>
    <t>0,3*5,125*0,3</t>
  </si>
  <si>
    <t>1300506989</t>
  </si>
  <si>
    <t>1,85*0,2*(4,725+0,5*2)</t>
  </si>
  <si>
    <t>977131117</t>
  </si>
  <si>
    <t>Vrty příklepovými vrtáky do cihelného zdiva nebo prostého betonu průměru přes 20 do 25 mm</t>
  </si>
  <si>
    <t>301956441</t>
  </si>
  <si>
    <t>https://podminky.urs.cz/item/CS_URS_2025_01/977131117</t>
  </si>
  <si>
    <t>spojení do staré konstrukce</t>
  </si>
  <si>
    <t>0,3*0,55*(17+12)</t>
  </si>
  <si>
    <t>977151117</t>
  </si>
  <si>
    <t>Jádrové vrty diamantovými korunkami do stavebních materiálů (železobetonu, betonu, cihel, obkladů, dlažeb, kamene) průměru přes 80 do 90 mm</t>
  </si>
  <si>
    <t>1593473310</t>
  </si>
  <si>
    <t>https://podminky.urs.cz/item/CS_URS_2025_01/977151117</t>
  </si>
  <si>
    <t>napouštění a vypouštění</t>
  </si>
  <si>
    <t>3*0,2</t>
  </si>
  <si>
    <t>977151124</t>
  </si>
  <si>
    <t>Jádrové vrty diamantovými korunkami do stavebních materiálů (železobetonu, betonu, cihel, obkladů, dlažeb, kamene) průměru přes 150 do 180 mm</t>
  </si>
  <si>
    <t>-1098424999</t>
  </si>
  <si>
    <t>https://podminky.urs.cz/item/CS_URS_2025_01/977151124</t>
  </si>
  <si>
    <t>předad</t>
  </si>
  <si>
    <t>0,2</t>
  </si>
  <si>
    <t>977211111</t>
  </si>
  <si>
    <t>Řezání konstrukcí stěnovou pilou betonových nebo železobetonových průměru řezané výztuže do 16 mm hloubka řezu do 200 mm</t>
  </si>
  <si>
    <t>-333457761</t>
  </si>
  <si>
    <t>https://podminky.urs.cz/item/CS_URS_2025_01/977211111</t>
  </si>
  <si>
    <t>977211112</t>
  </si>
  <si>
    <t>Řezání konstrukcí stěnovou pilou betonových nebo železobetonových průměru řezané výztuže do 16 mm hloubka řezu přes 200 do 350 mm</t>
  </si>
  <si>
    <t>813923527</t>
  </si>
  <si>
    <t>https://podminky.urs.cz/item/CS_URS_2025_01/977211112</t>
  </si>
  <si>
    <t>5,125</t>
  </si>
  <si>
    <t>985131111</t>
  </si>
  <si>
    <t>Očištění ploch stěn, rubu kleneb a podlah tlakovou vodou</t>
  </si>
  <si>
    <t>1102490556</t>
  </si>
  <si>
    <t>https://podminky.urs.cz/item/CS_URS_2025_01/985131111</t>
  </si>
  <si>
    <t>985131311</t>
  </si>
  <si>
    <t>Očištění ploch stěn, rubu kleneb a podlah ruční dočištění ocelovými kartáči</t>
  </si>
  <si>
    <t>1713265550</t>
  </si>
  <si>
    <t>https://podminky.urs.cz/item/CS_URS_2025_01/985131311</t>
  </si>
  <si>
    <t>Poznámka k položce:_x000D_
očištění stávajícího stropu CO krytu</t>
  </si>
  <si>
    <t>očištění stávajícího brodu</t>
  </si>
  <si>
    <t>(9,85+5,3)*4,595</t>
  </si>
  <si>
    <t>2*(1,85*9,85+1,85*4,4*0,5)</t>
  </si>
  <si>
    <t>402400317</t>
  </si>
  <si>
    <t>-351601535</t>
  </si>
  <si>
    <t>6,441*19 'Přepočtené koeficientem množství</t>
  </si>
  <si>
    <t>-1208545301</t>
  </si>
  <si>
    <t>-1707938841</t>
  </si>
  <si>
    <t>1,106+5,083+0,01+0,008+0,011</t>
  </si>
  <si>
    <t>-711987267</t>
  </si>
  <si>
    <t>6,441-6,218</t>
  </si>
  <si>
    <t>998142251</t>
  </si>
  <si>
    <t>Přesun hmot pro nádrže, jímky, zásobníky a jámy pozemní mimo zemědělství se svislou nosnou konstrukcí monolitickou betonovou tyčovou nebo plošnou vodorovná dopravní vzdálenost do 50 m výšky do 25 m</t>
  </si>
  <si>
    <t>1193189997</t>
  </si>
  <si>
    <t>https://podminky.urs.cz/item/CS_URS_2025_01/998142251</t>
  </si>
  <si>
    <t>711411053</t>
  </si>
  <si>
    <t>Provedení izolace proti povrchové a podpovrchové tlakové vodě natěradly a tmely za studena na ploše vodorovné V trojnásobným nátěrem krystalickou hydroizolací</t>
  </si>
  <si>
    <t>-738279387</t>
  </si>
  <si>
    <t>https://podminky.urs.cz/item/CS_URS_2025_01/711411053</t>
  </si>
  <si>
    <t>15,65*4,595</t>
  </si>
  <si>
    <t>711412053</t>
  </si>
  <si>
    <t>Provedení izolace proti povrchové a podpovrchové tlakové vodě natěradly a tmely za studena na ploše svislé S trojnásobným nátěrem krystalickou hydroizolací</t>
  </si>
  <si>
    <t>-2138789329</t>
  </si>
  <si>
    <t>https://podminky.urs.cz/item/CS_URS_2025_01/711412053</t>
  </si>
  <si>
    <t>2*(1,85*15,5*0,5)</t>
  </si>
  <si>
    <t>24551031</t>
  </si>
  <si>
    <t>stěrka hydroizolační cementová kapilárně aktivní s dodatečnou krystalizací do spodní stavby</t>
  </si>
  <si>
    <t>-2142481170</t>
  </si>
  <si>
    <t>(141,526+73,26)</t>
  </si>
  <si>
    <t>-1091969514</t>
  </si>
  <si>
    <t>712</t>
  </si>
  <si>
    <t>Povlakové krytiny</t>
  </si>
  <si>
    <t>712363681</t>
  </si>
  <si>
    <t>Provedení povlakové krytiny střech plochých do 10° z mechanicky kotvených hydroizolačních fólií ostatní práce mechanické kotvení kruhového prostupu do podkladu z betonu nebo pórobetonu</t>
  </si>
  <si>
    <t>-1801307602</t>
  </si>
  <si>
    <t>https://podminky.urs.cz/item/CS_URS_2025_01/712363681</t>
  </si>
  <si>
    <t>prostup přepadu</t>
  </si>
  <si>
    <t>28342014</t>
  </si>
  <si>
    <t>manžeta těsnící pro prostupy hydroizolací z PVC uzavřená kruhová vnitřní průměr 120-180</t>
  </si>
  <si>
    <t>1990529395</t>
  </si>
  <si>
    <t>-1514671386</t>
  </si>
  <si>
    <t>kolem prostup</t>
  </si>
  <si>
    <t>pi*0,160*2</t>
  </si>
  <si>
    <t>998712201</t>
  </si>
  <si>
    <t>Přesun hmot pro povlakové krytiny stanovený procentní sazbou (%) z ceny vodorovná dopravní vzdálenost do 50 m základní v objektech výšky do 6 m</t>
  </si>
  <si>
    <t>-1666734056</t>
  </si>
  <si>
    <t>https://podminky.urs.cz/item/CS_URS_2025_01/998712201</t>
  </si>
  <si>
    <t>767163122</t>
  </si>
  <si>
    <t>Montáž zábradlí přímého v exteriéru v rovině (na rovné ploše) kotveného do betonu</t>
  </si>
  <si>
    <t>-75652594</t>
  </si>
  <si>
    <t>https://podminky.urs.cz/item/CS_URS_2025_01/767163122</t>
  </si>
  <si>
    <t>55342289</t>
  </si>
  <si>
    <t>zábradlí ocelové s horizontálními pruty rovné, kotvení vrchní v 900mm</t>
  </si>
  <si>
    <t>-1133098503</t>
  </si>
  <si>
    <t>767810122</t>
  </si>
  <si>
    <t>Montáž větracích mřížek ocelových kruhových, průměru přes 100 do 200 mm</t>
  </si>
  <si>
    <t>496141718</t>
  </si>
  <si>
    <t>https://podminky.urs.cz/item/CS_URS_2025_01/767810122</t>
  </si>
  <si>
    <t>55341429</t>
  </si>
  <si>
    <t>mřížka větrací nerezová kruhová se síťovinou 125mm</t>
  </si>
  <si>
    <t>1466477408</t>
  </si>
  <si>
    <t>767995111</t>
  </si>
  <si>
    <t>Montáž ostatních atypických zámečnických konstrukcí hmotnosti přes 3 do 5 kg</t>
  </si>
  <si>
    <t>1713219846</t>
  </si>
  <si>
    <t>https://podminky.urs.cz/item/CS_URS_2025_01/767995111</t>
  </si>
  <si>
    <t>Poznámka k položce:_x000D_
zednické osazení</t>
  </si>
  <si>
    <t>(0,15*0,15*64+0,2*1,67)*6*2</t>
  </si>
  <si>
    <t>Kotvení pro Z1, Z2</t>
  </si>
  <si>
    <t>1506822312</t>
  </si>
  <si>
    <t>21,288*1,1</t>
  </si>
  <si>
    <t>-579584568</t>
  </si>
  <si>
    <t>783306801</t>
  </si>
  <si>
    <t>Odstranění nátěrů ze zámečnických konstrukcí obroušením</t>
  </si>
  <si>
    <t>698454909</t>
  </si>
  <si>
    <t>https://podminky.urs.cz/item/CS_URS_2025_01/783306801</t>
  </si>
  <si>
    <t>15,8*0,9*2</t>
  </si>
  <si>
    <t>0,0213*32</t>
  </si>
  <si>
    <t>15,0*0,9*2</t>
  </si>
  <si>
    <t>-30519381</t>
  </si>
  <si>
    <t>-1586834147</t>
  </si>
  <si>
    <t>-550052913</t>
  </si>
  <si>
    <t>IO02.5b - přečerpávání vodního brodu</t>
  </si>
  <si>
    <t xml:space="preserve">    8 - Trubní vedení</t>
  </si>
  <si>
    <t xml:space="preserve">    724 - Zdravotechnika - strojní vybavení</t>
  </si>
  <si>
    <t>113107343</t>
  </si>
  <si>
    <t>Odstranění podkladů nebo krytů strojně plochy jednotlivě do 50 m2 s přemístěním hmot na skládku na vzdálenost do 3 m nebo s naložením na dopravní prostředek živičných, o tl. vrstvy přes 100 do 150 mm</t>
  </si>
  <si>
    <t>1518405492</t>
  </si>
  <si>
    <t>https://podminky.urs.cz/item/CS_URS_2025_01/113107343</t>
  </si>
  <si>
    <t>113107324</t>
  </si>
  <si>
    <t>Odstranění podkladů nebo krytů strojně plochy jednotlivě do 50 m2 s přemístěním hmot na skládku na vzdálenost do 3 m nebo s naložením na dopravní prostředek z kameniva hrubého drceného, o tl. vrstvy přes 300 do 400 mm</t>
  </si>
  <si>
    <t>89169906</t>
  </si>
  <si>
    <t>https://podminky.urs.cz/item/CS_URS_2025_01/113107324</t>
  </si>
  <si>
    <t>113202111</t>
  </si>
  <si>
    <t>Vytrhání obrub s vybouráním lože, s přemístěním hmot na skládku na vzdálenost do 3 m nebo s naložením na dopravní prostředek z krajníků nebo obrubníků stojatých</t>
  </si>
  <si>
    <t>-873415613</t>
  </si>
  <si>
    <t>https://podminky.urs.cz/item/CS_URS_2025_01/113202111</t>
  </si>
  <si>
    <t>-114085470</t>
  </si>
  <si>
    <t>729549643</t>
  </si>
  <si>
    <t>949833569</t>
  </si>
  <si>
    <t>200891967</t>
  </si>
  <si>
    <t>2,9*8,2*5,5+2,3*4,5*4,0</t>
  </si>
  <si>
    <t>132251101</t>
  </si>
  <si>
    <t>Hloubení nezapažených rýh šířky do 800 mm strojně s urovnáním dna do předepsaného profilu a spádu v hornině třídy těžitelnosti I skupiny 3 do 20 m3</t>
  </si>
  <si>
    <t>386749659</t>
  </si>
  <si>
    <t>https://podminky.urs.cz/item/CS_URS_2025_01/132251101</t>
  </si>
  <si>
    <t>0,8*1,2*30</t>
  </si>
  <si>
    <t>0,6*1,3*3,5</t>
  </si>
  <si>
    <t>0,6*2,0*3,5</t>
  </si>
  <si>
    <t>0,6*1,2*2,5</t>
  </si>
  <si>
    <t>0,6*2,3*2,5</t>
  </si>
  <si>
    <t>-504612289</t>
  </si>
  <si>
    <t>40,299*2</t>
  </si>
  <si>
    <t>11,03*2</t>
  </si>
  <si>
    <t>463026827</t>
  </si>
  <si>
    <t>172,19+40,98</t>
  </si>
  <si>
    <t>-102,658</t>
  </si>
  <si>
    <t>31338872</t>
  </si>
  <si>
    <t>110,512*5</t>
  </si>
  <si>
    <t>89600119</t>
  </si>
  <si>
    <t>100,748*0,4</t>
  </si>
  <si>
    <t>11,03</t>
  </si>
  <si>
    <t>-1854572285</t>
  </si>
  <si>
    <t>110,512*1,8</t>
  </si>
  <si>
    <t>-822395444</t>
  </si>
  <si>
    <t>172,19</t>
  </si>
  <si>
    <t>-(4,933*2+2,6*3,6*5,42+2,3*2,3*2,05)</t>
  </si>
  <si>
    <t>-669392158</t>
  </si>
  <si>
    <t>cca60% zásypu v komunikaci a přilehlé části kamenivem</t>
  </si>
  <si>
    <t>100,748*0,6*2,0</t>
  </si>
  <si>
    <t>-247493970</t>
  </si>
  <si>
    <t>40,98-5,63-24,32</t>
  </si>
  <si>
    <t>-1858198299</t>
  </si>
  <si>
    <t>0,45*1,2*30</t>
  </si>
  <si>
    <t>0,4*1,3*3,5</t>
  </si>
  <si>
    <t>0,4*2,0*3,5</t>
  </si>
  <si>
    <t>0,4*1,2*2,5</t>
  </si>
  <si>
    <t>0,4*2,3*2,5</t>
  </si>
  <si>
    <t>1999956183</t>
  </si>
  <si>
    <t>24,32</t>
  </si>
  <si>
    <t>482453239</t>
  </si>
  <si>
    <t>6,0*4,2+2,8*3,1</t>
  </si>
  <si>
    <t>382122121</t>
  </si>
  <si>
    <t>Montáž dílců prefabrikovaných pravoúhlých nádrží ze železobetonu šířky do 3 m dna včetně těsnění výšky přes 1 do 3 m hmotnosti do 22 t, délky do 3 m</t>
  </si>
  <si>
    <t>1497907430</t>
  </si>
  <si>
    <t>https://podminky.urs.cz/item/CS_URS_2025_01/382122121</t>
  </si>
  <si>
    <t>59226211</t>
  </si>
  <si>
    <t>dno pravoúhlé nádrže  2000x1750x2000 stěna tl 150mm armaturní šachta</t>
  </si>
  <si>
    <t>174298341</t>
  </si>
  <si>
    <t>Poznámka k položce:_x000D_
včetně stupadel</t>
  </si>
  <si>
    <t>382122134</t>
  </si>
  <si>
    <t>Montáž dílců prefabrikovaných pravoúhlých nádrží ze železobetonu šířky do 3 m dna včetně těsnění výšky přes 1 do 3 m hmotnosti přes 22 t, délky přes 6,5 do 8,5 m</t>
  </si>
  <si>
    <t>-2077374998</t>
  </si>
  <si>
    <t>https://podminky.urs.cz/item/CS_URS_2025_01/382122134</t>
  </si>
  <si>
    <t>59226151</t>
  </si>
  <si>
    <t>dno pravoúhlé nádrže vysoké 2300x5120x3300mm stěna tl 150mm užitný objem 38m3</t>
  </si>
  <si>
    <t>-1800114469</t>
  </si>
  <si>
    <t>včetně žebříku nerez</t>
  </si>
  <si>
    <t>382122313</t>
  </si>
  <si>
    <t>Montáž dílců prefabrikovaných pravoúhlých nádrží ze železobetonu šířky do 3 m zákrytové desky, délky přes 5 do 6,5 m</t>
  </si>
  <si>
    <t>-1240269109</t>
  </si>
  <si>
    <t>https://podminky.urs.cz/item/CS_URS_2025_01/382122313</t>
  </si>
  <si>
    <t>59226108</t>
  </si>
  <si>
    <t>deska zákrytová pravoúhlé nádrže5420x3600x150 otvor 1x d 600mm</t>
  </si>
  <si>
    <t>2043182350</t>
  </si>
  <si>
    <t>382122411</t>
  </si>
  <si>
    <t>Navrtání a utěsnění prostupů nádrží</t>
  </si>
  <si>
    <t>2088845018</t>
  </si>
  <si>
    <t>https://podminky.urs.cz/item/CS_URS_2025_01/382122411</t>
  </si>
  <si>
    <t>382124215</t>
  </si>
  <si>
    <t>Montáž dílců prefabrikovaných rámových nádrží ze železobetonu utěsnění horních spár</t>
  </si>
  <si>
    <t>-2093695044</t>
  </si>
  <si>
    <t>https://podminky.urs.cz/item/CS_URS_2025_01/382124215</t>
  </si>
  <si>
    <t>5,42*2+3,6*2+2,3*2+2,05*2</t>
  </si>
  <si>
    <t>451541111</t>
  </si>
  <si>
    <t>Lože pod potrubí, stoky a drobné objekty v otevřeném výkopu ze štěrkodrtě 0-63 mm</t>
  </si>
  <si>
    <t>563168679</t>
  </si>
  <si>
    <t>https://podminky.urs.cz/item/CS_URS_2025_01/451541111</t>
  </si>
  <si>
    <t>0,15*6,0*4,2+0,15*2,65*2,9</t>
  </si>
  <si>
    <t>-1325109289</t>
  </si>
  <si>
    <t>0,1*1,2*30</t>
  </si>
  <si>
    <t>0,1*1,3*3,5</t>
  </si>
  <si>
    <t>0,1*2,0*3,5</t>
  </si>
  <si>
    <t>0,1*1,2*2,5</t>
  </si>
  <si>
    <t>0,1*2,3*2,5</t>
  </si>
  <si>
    <t>452112112</t>
  </si>
  <si>
    <t>Osazení betonových dílců prstenců nebo rámů pod poklopy a mříže, výšky do 100 mm</t>
  </si>
  <si>
    <t>-1060741828</t>
  </si>
  <si>
    <t>https://podminky.urs.cz/item/CS_URS_2025_01/452112112</t>
  </si>
  <si>
    <t>59224185</t>
  </si>
  <si>
    <t>prstenec šachtový vyrovnávací betonový 625x120x60mm</t>
  </si>
  <si>
    <t>-1432907050</t>
  </si>
  <si>
    <t>59224522</t>
  </si>
  <si>
    <t>deska betonová přechodová šachty DN 625 kanalizační 625/200/120</t>
  </si>
  <si>
    <t>1151922695</t>
  </si>
  <si>
    <t>452321151</t>
  </si>
  <si>
    <t>Podkladní a zajišťovací konstrukce z betonu železového v otevřeném výkopu bez zvýšených nároků na prostředí desky pod potrubí, stoky a drobné objekty z betonu tř. C 20/25</t>
  </si>
  <si>
    <t>-1968804346</t>
  </si>
  <si>
    <t>https://podminky.urs.cz/item/CS_URS_2025_01/452321151</t>
  </si>
  <si>
    <t>452351111</t>
  </si>
  <si>
    <t>Bednění podkladních a zajišťovacích konstrukcí v otevřeném výkopu desek nebo sedlových loží pod potrubí, stoky a drobné objekty zřízení</t>
  </si>
  <si>
    <t>-483549105</t>
  </si>
  <si>
    <t>https://podminky.urs.cz/item/CS_URS_2025_01/452351111</t>
  </si>
  <si>
    <t>0,15*((6,0+4,2)*2+(2,65+2,9)*2)</t>
  </si>
  <si>
    <t>452351112</t>
  </si>
  <si>
    <t>Bednění podkladních a zajišťovacích konstrukcí v otevřeném výkopu desek nebo sedlových loží pod potrubí, stoky a drobné objekty odstranění</t>
  </si>
  <si>
    <t>1770707849</t>
  </si>
  <si>
    <t>https://podminky.urs.cz/item/CS_URS_2025_01/452351112</t>
  </si>
  <si>
    <t>452368211</t>
  </si>
  <si>
    <t>Výztuž podkladních desek, bloků nebo pražců v otevřeném výkopu ze svařovaných sítí typu Kari</t>
  </si>
  <si>
    <t>1268542260</t>
  </si>
  <si>
    <t>https://podminky.urs.cz/item/CS_URS_2025_01/452368211</t>
  </si>
  <si>
    <t>(6,0*4,2+2,65*2,9)*0,00303*1,15</t>
  </si>
  <si>
    <t>566901233</t>
  </si>
  <si>
    <t>Vyspravení podkladu po překopech inženýrských sítí plochy přes 15 m2 s rozprostřením a zhutněním štěrkodrtí tl. 200 mm</t>
  </si>
  <si>
    <t>720537183</t>
  </si>
  <si>
    <t>https://podminky.urs.cz/item/CS_URS_2025_01/566901233</t>
  </si>
  <si>
    <t>566901234</t>
  </si>
  <si>
    <t>Vyspravení podkladu po překopech inženýrských sítí plochy přes 15 m2 s rozprostřením a zhutněním štěrkodrtí tl. 250 mm</t>
  </si>
  <si>
    <t>214063274</t>
  </si>
  <si>
    <t>https://podminky.urs.cz/item/CS_URS_2025_01/566901234</t>
  </si>
  <si>
    <t>566901261</t>
  </si>
  <si>
    <t>Vyspravení podkladu po překopech inženýrských sítí plochy přes 15 m2 obalovaným kamenivem ACO11 (OK) tl. 40 mm</t>
  </si>
  <si>
    <t>-343630176</t>
  </si>
  <si>
    <t>https://podminky.urs.cz/item/CS_URS_2025_01/566901261</t>
  </si>
  <si>
    <t>srovnávací položka pro malý rozsah</t>
  </si>
  <si>
    <t>566901262</t>
  </si>
  <si>
    <t>Vyspravení podkladu po překopech inženýrských sítí plochy přes 15 m2 obalovaným kamenivem ACL 16 (OK) tl. 60 mm</t>
  </si>
  <si>
    <t>916779801</t>
  </si>
  <si>
    <t>https://podminky.urs.cz/item/CS_URS_2025_01/566901262</t>
  </si>
  <si>
    <t>srovnávací položka za malý rozsah</t>
  </si>
  <si>
    <t>573111112</t>
  </si>
  <si>
    <t>Postřik infiltrační PI z asfaltu silničního s posypem kamenivem, v množství 1,00 kg/m2</t>
  </si>
  <si>
    <t>108926727</t>
  </si>
  <si>
    <t>https://podminky.urs.cz/item/CS_URS_2025_01/573111112</t>
  </si>
  <si>
    <t>573111113</t>
  </si>
  <si>
    <t>Postřik infiltrační PI z asfaltu silničního s posypem kamenivem, v množství 1,50 kg/m2</t>
  </si>
  <si>
    <t>600841049</t>
  </si>
  <si>
    <t>https://podminky.urs.cz/item/CS_URS_2025_01/573111113</t>
  </si>
  <si>
    <t>Trubní vedení</t>
  </si>
  <si>
    <t>871211141</t>
  </si>
  <si>
    <t>Montáž vodovodního potrubí z polyetylenu PE100 RC v otevřeném výkopu svařovaných na tupo SDR 11/PN16 d 63 x 5,8 mm</t>
  </si>
  <si>
    <t>1489491153</t>
  </si>
  <si>
    <t>https://podminky.urs.cz/item/CS_URS_2025_01/871211141</t>
  </si>
  <si>
    <t>28613503</t>
  </si>
  <si>
    <t>potrubí vodovodní dvouvrstvé PE100 RC SDR11 63x5,8mm</t>
  </si>
  <si>
    <t>302543690</t>
  </si>
  <si>
    <t>17*1,015 'Přepočtené koeficientem množství</t>
  </si>
  <si>
    <t>871313120</t>
  </si>
  <si>
    <t>Montáž kanalizačního potrubí z tvrdého PVC-U hladkého plnostěnného tuhost SN 4 DN 160</t>
  </si>
  <si>
    <t>914127351</t>
  </si>
  <si>
    <t>https://podminky.urs.cz/item/CS_URS_2025_01/871313120</t>
  </si>
  <si>
    <t>28611131</t>
  </si>
  <si>
    <t>trubka kanalizační PVC DN 160x1000mm SN4</t>
  </si>
  <si>
    <t>-1113278670</t>
  </si>
  <si>
    <t>29*1,03 'Přepočtené koeficientem množství</t>
  </si>
  <si>
    <t>877310310</t>
  </si>
  <si>
    <t>Montáž tvarovek na kanalizačním plastovém potrubí z PP nebo PVC-U hladkého plnostěnného kolen, víček nebo hrdlových uzávěrů DN 150</t>
  </si>
  <si>
    <t>1416135548</t>
  </si>
  <si>
    <t>https://podminky.urs.cz/item/CS_URS_2025_01/877310310</t>
  </si>
  <si>
    <t>28611359</t>
  </si>
  <si>
    <t>koleno kanalizační PVC KG 160x15°</t>
  </si>
  <si>
    <t>1167611607</t>
  </si>
  <si>
    <t>28611360</t>
  </si>
  <si>
    <t>koleno kanalizační PVC KG 160x30°</t>
  </si>
  <si>
    <t>412959705</t>
  </si>
  <si>
    <t>892241111</t>
  </si>
  <si>
    <t>Tlakové zkoušky vodou na potrubí DN do 80</t>
  </si>
  <si>
    <t>-279624053</t>
  </si>
  <si>
    <t>https://podminky.urs.cz/item/CS_URS_2025_01/892241111</t>
  </si>
  <si>
    <t>226069395</t>
  </si>
  <si>
    <t>892372111</t>
  </si>
  <si>
    <t>Tlakové zkoušky vodou zabezpečení konců potrubí při tlakových zkouškách DN do 300</t>
  </si>
  <si>
    <t>soub</t>
  </si>
  <si>
    <t>353640688</t>
  </si>
  <si>
    <t>https://podminky.urs.cz/item/CS_URS_2025_01/892372111</t>
  </si>
  <si>
    <t>894812001</t>
  </si>
  <si>
    <t>Revizní a čistící šachta z polypropylenu PP pro hladké trouby DN 400 šachtové dno (DN šachty / DN trubního vedení) DN 400/150 přímý tok</t>
  </si>
  <si>
    <t>-947266953</t>
  </si>
  <si>
    <t>https://podminky.urs.cz/item/CS_URS_2025_01/894812001</t>
  </si>
  <si>
    <t>894812031</t>
  </si>
  <si>
    <t>Revizní a čistící šachta z polypropylenu PP pro hladké trouby DN 400 roura šachtová korugovaná bez hrdla, světlé hloubky 1000 mm</t>
  </si>
  <si>
    <t>1358585112</t>
  </si>
  <si>
    <t>https://podminky.urs.cz/item/CS_URS_2025_01/894812031</t>
  </si>
  <si>
    <t>894812041</t>
  </si>
  <si>
    <t>Revizní a čistící šachta z polypropylenu PP pro hladké trouby DN 400 roura šachtová korugovaná Příplatek k cenám 2031 - 2035 za uříznutí šachtové roury</t>
  </si>
  <si>
    <t>264608997</t>
  </si>
  <si>
    <t>https://podminky.urs.cz/item/CS_URS_2025_01/894812041</t>
  </si>
  <si>
    <t>894812063</t>
  </si>
  <si>
    <t>Revizní a čistící šachta z polypropylenu PP pro hladké trouby DN 400 poklop litinový (pro třídu zatížení) plný do teleskopické trubky (D400)</t>
  </si>
  <si>
    <t>786593737</t>
  </si>
  <si>
    <t>https://podminky.urs.cz/item/CS_URS_2025_01/894812063</t>
  </si>
  <si>
    <t>Poznámka k položce:_x000D_
včetně těsnění</t>
  </si>
  <si>
    <t>899103112</t>
  </si>
  <si>
    <t>Osazení poklopů šachtových litinových, ocelových nebo železobetonových včetně rámů pro třídu zatížení B125, C250</t>
  </si>
  <si>
    <t>1971369412</t>
  </si>
  <si>
    <t>https://podminky.urs.cz/item/CS_URS_2025_01/899103112</t>
  </si>
  <si>
    <t>28661933</t>
  </si>
  <si>
    <t>poklop šachtový litinový  600x600 pro třídu zatížení B125</t>
  </si>
  <si>
    <t>-1961336924</t>
  </si>
  <si>
    <t>899104112</t>
  </si>
  <si>
    <t>Osazení poklopů šachtových litinových, ocelových nebo železobetonových včetně rámů pro třídu zatížení D400, E600</t>
  </si>
  <si>
    <t>-679045448</t>
  </si>
  <si>
    <t>https://podminky.urs.cz/item/CS_URS_2025_01/899104112</t>
  </si>
  <si>
    <t>28661935</t>
  </si>
  <si>
    <t>poklop šachtový litinový DN 600 pro třídu zatížení D400</t>
  </si>
  <si>
    <t>496518165</t>
  </si>
  <si>
    <t>899721111</t>
  </si>
  <si>
    <t>Signalizační vodič na potrubí DN do 150 mm</t>
  </si>
  <si>
    <t>-820106877</t>
  </si>
  <si>
    <t>https://podminky.urs.cz/item/CS_URS_2025_01/899721111</t>
  </si>
  <si>
    <t>899722112</t>
  </si>
  <si>
    <t>Krytí potrubí z plastů výstražnou fólií z PVC šířky přes 20 do 25 cm</t>
  </si>
  <si>
    <t>1926914650</t>
  </si>
  <si>
    <t>https://podminky.urs.cz/item/CS_URS_2025_01/899722112</t>
  </si>
  <si>
    <t>17+29</t>
  </si>
  <si>
    <t>919122111</t>
  </si>
  <si>
    <t>Utěsnění dilatačních spár zálivkou za tepla v cementobetonovém nebo živičném krytu včetně adhezního nátěru s těsnicím profilem pod zálivkou, pro komůrky šířky 10 mm, hloubky 20 mm</t>
  </si>
  <si>
    <t>2029094381</t>
  </si>
  <si>
    <t>https://podminky.urs.cz/item/CS_URS_2025_01/919122111</t>
  </si>
  <si>
    <t>919731121</t>
  </si>
  <si>
    <t>Zarovnání styčné plochy podkladu nebo krytu podél vybourané části komunikace nebo zpevněné plochy živičné tl. do 50 mm</t>
  </si>
  <si>
    <t>1758860146</t>
  </si>
  <si>
    <t>https://podminky.urs.cz/item/CS_URS_2025_01/919731121</t>
  </si>
  <si>
    <t>919735113</t>
  </si>
  <si>
    <t>Řezání stávajícího živičného krytu nebo podkladu hloubky přes 100 do 150 mm</t>
  </si>
  <si>
    <t>-1360260851</t>
  </si>
  <si>
    <t>https://podminky.urs.cz/item/CS_URS_2025_01/919735113</t>
  </si>
  <si>
    <t>14,15+2,0*2</t>
  </si>
  <si>
    <t>938908411</t>
  </si>
  <si>
    <t>Čištění vozovek splachováním vodou povrchu podkladu nebo krytu živičného, betonového nebo dlážděného</t>
  </si>
  <si>
    <t>1710568253</t>
  </si>
  <si>
    <t>https://podminky.urs.cz/item/CS_URS_2025_01/938908411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</si>
  <si>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</si>
  <si>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</si>
  <si>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349391423</t>
  </si>
  <si>
    <t>https://podminky.urs.cz/item/CS_URS_2025_01/938909311</t>
  </si>
  <si>
    <t>-1855084329</t>
  </si>
  <si>
    <t>-746143492</t>
  </si>
  <si>
    <t>26,635*19 'Přepočtené koeficientem množství</t>
  </si>
  <si>
    <t>-852711521</t>
  </si>
  <si>
    <t>3,485</t>
  </si>
  <si>
    <t>-1840424428</t>
  </si>
  <si>
    <t>26,635-(3,485+14,5+7,9)</t>
  </si>
  <si>
    <t>762162079</t>
  </si>
  <si>
    <t>14,5</t>
  </si>
  <si>
    <t>997013875</t>
  </si>
  <si>
    <t>Poplatek za uložení stavebního odpadu na recyklační skládce (skládkovné) asfaltového bez obsahu dehtu zatříděného do Katalogu odpadů pod kódem 17 03 02</t>
  </si>
  <si>
    <t>1621734051</t>
  </si>
  <si>
    <t>https://podminky.urs.cz/item/CS_URS_2025_01/997013875</t>
  </si>
  <si>
    <t>7,9</t>
  </si>
  <si>
    <t>1623125865</t>
  </si>
  <si>
    <t>998144471</t>
  </si>
  <si>
    <t>Přesun hmot pro nádrže, jímky, zásobníky a jámy pozemní mimo zemědělství se svislou nosnou konstrukcí montovanou z dílců betonových tyčových nebo plošných vodorovná dopravní vzdálenost do 50 m, pro nádrže výšky do 25 m</t>
  </si>
  <si>
    <t>2120050777</t>
  </si>
  <si>
    <t>https://podminky.urs.cz/item/CS_URS_2025_01/998144471</t>
  </si>
  <si>
    <t>721171917</t>
  </si>
  <si>
    <t>Opravy odpadního potrubí plastového propojení dosavadního potrubí DN 160</t>
  </si>
  <si>
    <t>-1350851088</t>
  </si>
  <si>
    <t>https://podminky.urs.cz/item/CS_URS_2025_01/721171917</t>
  </si>
  <si>
    <t>998721201</t>
  </si>
  <si>
    <t>Přesun hmot pro vnitřní kanalizaci stanovený procentní sazbou (%) z ceny vodorovná dopravní vzdálenost do 50 m základní v objektech výšky do 6 m</t>
  </si>
  <si>
    <t>-1011137480</t>
  </si>
  <si>
    <t>https://podminky.urs.cz/item/CS_URS_2025_01/998721201</t>
  </si>
  <si>
    <t>722130107</t>
  </si>
  <si>
    <t>Potrubí z ocelových trubek izolovaných hladkých PN 16 do 110°C DN50</t>
  </si>
  <si>
    <t>-1299784473</t>
  </si>
  <si>
    <t>https://podminky.urs.cz/item/CS_URS_2025_01/722130107</t>
  </si>
  <si>
    <t>722130146</t>
  </si>
  <si>
    <t>Potrubí pro požární systém ocelové hladké pozinkované silnostěnné spojované lisováním DN 50</t>
  </si>
  <si>
    <t>-286493769</t>
  </si>
  <si>
    <t>https://podminky.urs.cz/item/CS_URS_2025_01/722130146</t>
  </si>
  <si>
    <t>722131937</t>
  </si>
  <si>
    <t>Potrubí propojení potrubí DN 65</t>
  </si>
  <si>
    <t>1348531295</t>
  </si>
  <si>
    <t>https://podminky.urs.cz/item/CS_URS_2025_01/722131937</t>
  </si>
  <si>
    <t>722220236</t>
  </si>
  <si>
    <t>Armatury s jedním závitem přechodové tvarovky PPR, PN 20 (SDR 6) s kovovým závitem vnitřním přechodky dGK D 63 x G 2"</t>
  </si>
  <si>
    <t>-985732120</t>
  </si>
  <si>
    <t>https://podminky.urs.cz/item/CS_URS_2025_01/722220236</t>
  </si>
  <si>
    <t>722225136</t>
  </si>
  <si>
    <t>Armatury s jedním závitem sací koše se zpětným ventilem G 2"</t>
  </si>
  <si>
    <t>1546861054</t>
  </si>
  <si>
    <t>https://podminky.urs.cz/item/CS_URS_2025_01/722225136</t>
  </si>
  <si>
    <t>722231087</t>
  </si>
  <si>
    <t>Armatury se dvěma závity ventily zpětné mosazné PN 16 do 90°C vnitřní závit G 2"</t>
  </si>
  <si>
    <t>1783703779</t>
  </si>
  <si>
    <t>https://podminky.urs.cz/item/CS_URS_2025_01/722231087</t>
  </si>
  <si>
    <t>722232048</t>
  </si>
  <si>
    <t>Armatury se dvěma závity kulové kohouty PN 42 do 185 °C přímé vnitřní závit G 2"</t>
  </si>
  <si>
    <t>541456221</t>
  </si>
  <si>
    <t>https://podminky.urs.cz/item/CS_URS_2025_01/722232048</t>
  </si>
  <si>
    <t>722234268.IVR</t>
  </si>
  <si>
    <t>Filtr mosazný IVAR G 2" PN 20 do 80°C s 2x vnitřním závitem</t>
  </si>
  <si>
    <t>1670541747</t>
  </si>
  <si>
    <t>722290226</t>
  </si>
  <si>
    <t>Zkoušky, proplach a desinfekce vodovodního potrubí zkoušky těsnosti vodovodního potrubí závitového do DN 50</t>
  </si>
  <si>
    <t>-224215010</t>
  </si>
  <si>
    <t>https://podminky.urs.cz/item/CS_URS_2025_01/722290226</t>
  </si>
  <si>
    <t>722290234</t>
  </si>
  <si>
    <t>Zkoušky, proplach a desinfekce vodovodního potrubí proplach a desinfekce vodovodního potrubí do DN 80</t>
  </si>
  <si>
    <t>-1119429950</t>
  </si>
  <si>
    <t>https://podminky.urs.cz/item/CS_URS_2025_01/722290234</t>
  </si>
  <si>
    <t>723233115</t>
  </si>
  <si>
    <t>Armatury se dvěma závity solenoidové ventily včetně cívky a konektoru s diodou G 2"</t>
  </si>
  <si>
    <t>-2120473608</t>
  </si>
  <si>
    <t>https://podminky.urs.cz/item/CS_URS_2025_01/723233115</t>
  </si>
  <si>
    <t>998722201</t>
  </si>
  <si>
    <t>Přesun hmot pro vnitřní vodovod stanovený procentní sazbou (%) z ceny vodorovná dopravní vzdálenost do 50 m základní v objektech výšky do 6 m</t>
  </si>
  <si>
    <t>-737777999</t>
  </si>
  <si>
    <t>https://podminky.urs.cz/item/CS_URS_2025_01/998722201</t>
  </si>
  <si>
    <t>724</t>
  </si>
  <si>
    <t>Zdravotechnika - strojní vybavení</t>
  </si>
  <si>
    <t>724141123</t>
  </si>
  <si>
    <t>Čerpadlo vodovodní samonasávací třístupňové DN 32 se spojkou a el. motorem s potrubím a sacím košem</t>
  </si>
  <si>
    <t>-1136663042</t>
  </si>
  <si>
    <t>https://podminky.urs.cz/item/CS_URS_2025_01/724141123</t>
  </si>
  <si>
    <t>Poznámka k položce:_x000D_
včetně ukotvení do dna přes pryžové tlumící podložky</t>
  </si>
  <si>
    <t>998724201</t>
  </si>
  <si>
    <t>Přesun hmot pro strojní vybavení stanovený procentní sazbou (%) z ceny vodorovná dopravní vzdálenost do 50 m základní v objektech výšky do 6 m</t>
  </si>
  <si>
    <t>2029982334</t>
  </si>
  <si>
    <t>https://podminky.urs.cz/item/CS_URS_2025_01/998724201</t>
  </si>
  <si>
    <t>2069488880</t>
  </si>
  <si>
    <t>HZS3112</t>
  </si>
  <si>
    <t>Hodinové zúčtovací sazby montáží technologických zařízení při externích montážích montér potrubí odborný</t>
  </si>
  <si>
    <t>-1670302230</t>
  </si>
  <si>
    <t>https://podminky.urs.cz/item/CS_URS_2025_01/HZS3112</t>
  </si>
  <si>
    <t>Poznámka k položce:_x000D_
zprovoznění, dokumentace, zaškolení obsluhy</t>
  </si>
  <si>
    <t>HZS4212</t>
  </si>
  <si>
    <t>Hodinové zúčtovací sazby ostatních profesí revizní a kontrolní činnost revizní technik specialista</t>
  </si>
  <si>
    <t>433506626</t>
  </si>
  <si>
    <t>https://podminky.urs.cz/item/CS_URS_2025_01/HZS4212</t>
  </si>
  <si>
    <t>SO02.5c - elektroinstalace</t>
  </si>
  <si>
    <t xml:space="preserve">    21-M - Elektromontáže</t>
  </si>
  <si>
    <t>1889605763</t>
  </si>
  <si>
    <t>104692908</t>
  </si>
  <si>
    <t>741122022</t>
  </si>
  <si>
    <t>Montáž kabelů měděných bez ukončení uložených pod omítku plných kulatých (např. CYKY), počtu a průřezu žil 4x2,5 až 4 mm2</t>
  </si>
  <si>
    <t>-1313085839</t>
  </si>
  <si>
    <t>https://podminky.urs.cz/item/CS_URS_2025_01/741122022</t>
  </si>
  <si>
    <t>34111064</t>
  </si>
  <si>
    <t>kabel instalační jádro Cu plné izolace PVC plášť PVC 450/750V (CYKY) 4x2,5mm2</t>
  </si>
  <si>
    <t>1764949038</t>
  </si>
  <si>
    <t>741122032</t>
  </si>
  <si>
    <t>Montáž kabelů měděných bez ukončení uložených pod omítku plných kulatých (např. CYKY), počtu a průřezu žil 5x4 až 6 mm2</t>
  </si>
  <si>
    <t>813172417</t>
  </si>
  <si>
    <t>https://podminky.urs.cz/item/CS_URS_2025_01/741122032</t>
  </si>
  <si>
    <t>-441849886</t>
  </si>
  <si>
    <t>40*1,15 'Přepočtené koeficientem množství</t>
  </si>
  <si>
    <t>-2124522435</t>
  </si>
  <si>
    <t>-1060923756</t>
  </si>
  <si>
    <t>rozvodnice plastová, povrchoá 56 modulů, IP 65, včetně svorkovnic</t>
  </si>
  <si>
    <t>112406371</t>
  </si>
  <si>
    <t>54253484</t>
  </si>
  <si>
    <t>-592026990</t>
  </si>
  <si>
    <t>vypínač třípólový vestavný IS 32/3</t>
  </si>
  <si>
    <t>1993364154</t>
  </si>
  <si>
    <t>741313001</t>
  </si>
  <si>
    <t>Montáž zásuvek domovních se zapojením vodičů bezšroubové připojení polozapuštěných nebo zapuštěných 10/16 A, provedení 2P + PE</t>
  </si>
  <si>
    <t>-1574669220</t>
  </si>
  <si>
    <t>https://podminky.urs.cz/item/CS_URS_2025_01/741313001</t>
  </si>
  <si>
    <t>34555241</t>
  </si>
  <si>
    <t>přístroj zásuvky zapuštěné jednonásobné, krytka s clonkami, bezšroubové svorky</t>
  </si>
  <si>
    <t>-1983012168</t>
  </si>
  <si>
    <t>-1032036706</t>
  </si>
  <si>
    <t>35822103</t>
  </si>
  <si>
    <t>jistič 1-pólový 2 A vypínací charakteristika C vypínací schopnost 10 kA</t>
  </si>
  <si>
    <t>-1616201755</t>
  </si>
  <si>
    <t>35822124</t>
  </si>
  <si>
    <t>jistič 1-pólový 16 A vypínací charakteristika C vypínací schopnost 10 kA</t>
  </si>
  <si>
    <t>-1278298421</t>
  </si>
  <si>
    <t>-1166395694</t>
  </si>
  <si>
    <t>741321041</t>
  </si>
  <si>
    <t>Montáž proudových chráničů se zapojením vodičů čtyřpólových nn do 63 A bez krytu</t>
  </si>
  <si>
    <t>-239611203</t>
  </si>
  <si>
    <t>https://podminky.urs.cz/item/CS_URS_2025_01/741321041</t>
  </si>
  <si>
    <t>RMAT0006</t>
  </si>
  <si>
    <t>proudový chránič čtyřpólový 40A/0,03/4</t>
  </si>
  <si>
    <t>994182308</t>
  </si>
  <si>
    <t>741330202</t>
  </si>
  <si>
    <t>Montáž součástí stykačů se zapojením jednotek mechanického blokování</t>
  </si>
  <si>
    <t>1657171097</t>
  </si>
  <si>
    <t>https://podminky.urs.cz/item/CS_URS_2025_01/741330202</t>
  </si>
  <si>
    <t>RMAT0008</t>
  </si>
  <si>
    <t>Pomocný kontakt ZP IHK</t>
  </si>
  <si>
    <t>-804955680</t>
  </si>
  <si>
    <t>741330231</t>
  </si>
  <si>
    <t>Montáž součástí stykačů se zapojením transformátorů jisticích nadproudových do 500 A</t>
  </si>
  <si>
    <t>-909368747</t>
  </si>
  <si>
    <t>https://podminky.urs.cz/item/CS_URS_2025_01/741330231</t>
  </si>
  <si>
    <t>RMAT0010</t>
  </si>
  <si>
    <t>transformátor 24V,30V,8A</t>
  </si>
  <si>
    <t>-972701547</t>
  </si>
  <si>
    <t>741330311</t>
  </si>
  <si>
    <t xml:space="preserve">Montáž ovladačů tlačítkových vestavných </t>
  </si>
  <si>
    <t>-1386972346</t>
  </si>
  <si>
    <t>https://podminky.urs.cz/item/CS_URS_2025_01/741330311</t>
  </si>
  <si>
    <t>34535106</t>
  </si>
  <si>
    <t>Ovládací tlačítko</t>
  </si>
  <si>
    <t>-358891219</t>
  </si>
  <si>
    <t>741331007</t>
  </si>
  <si>
    <t>Montáž měřicích přístrojů se zapojením vodičů hlídače hladiny</t>
  </si>
  <si>
    <t>-1998784509</t>
  </si>
  <si>
    <t>https://podminky.urs.cz/item/CS_URS_2025_01/741331007</t>
  </si>
  <si>
    <t>RMAT0011</t>
  </si>
  <si>
    <t>snímač hladiny</t>
  </si>
  <si>
    <t>5785870</t>
  </si>
  <si>
    <t>-379044876</t>
  </si>
  <si>
    <t>-1053983030</t>
  </si>
  <si>
    <t>43630994</t>
  </si>
  <si>
    <t>-777761850</t>
  </si>
  <si>
    <t>741450001</t>
  </si>
  <si>
    <t>Montáž prvků pro vyrovnání potenciálu svorkovnice hlavního pospojení</t>
  </si>
  <si>
    <t>-1227044919</t>
  </si>
  <si>
    <t>https://podminky.urs.cz/item/CS_URS_2025_01/741450001</t>
  </si>
  <si>
    <t>RMAT0012</t>
  </si>
  <si>
    <t>svorkovnice pro OP s páskem CU</t>
  </si>
  <si>
    <t>-1306376697</t>
  </si>
  <si>
    <t>819845709</t>
  </si>
  <si>
    <t>-1054662405</t>
  </si>
  <si>
    <t>-633193812</t>
  </si>
  <si>
    <t>https://podminky.urs.cz/item/CS_URS_2025_01/741810001</t>
  </si>
  <si>
    <t>21-M</t>
  </si>
  <si>
    <t>Elektromontáže</t>
  </si>
  <si>
    <t>210112100</t>
  </si>
  <si>
    <t>Montáž motorových spouštěčů</t>
  </si>
  <si>
    <t>151897704</t>
  </si>
  <si>
    <t>https://podminky.urs.cz/item/CS_URS_2025_01/210112100</t>
  </si>
  <si>
    <t>10.060.871</t>
  </si>
  <si>
    <t>Spouštěč  6,3-10A motorů</t>
  </si>
  <si>
    <t>936155690</t>
  </si>
  <si>
    <t>460161154</t>
  </si>
  <si>
    <t>Hloubení kabelových rýh ručně včetně urovnání dna s přemístěním výkopku do vzdálenosti 3 m od okraje jámy nebo s naložením na dopravní prostředek šířky 35 cm hloubky 60 cm v hornině třídy těžitelnosti II skupiny 5</t>
  </si>
  <si>
    <t>-756546180</t>
  </si>
  <si>
    <t>https://podminky.urs.cz/item/CS_URS_2025_01/460161154</t>
  </si>
  <si>
    <t>-1590171584</t>
  </si>
  <si>
    <t>2051250504</t>
  </si>
  <si>
    <t>-1287665882</t>
  </si>
  <si>
    <t>700038597</t>
  </si>
  <si>
    <t>SO02.6 - Sklad nebezpečných látek</t>
  </si>
  <si>
    <t>381181002</t>
  </si>
  <si>
    <t>Montáž univerzálních mobilních buněk v jednopodlažních sestavách</t>
  </si>
  <si>
    <t>CS ÚRS 2024 01</t>
  </si>
  <si>
    <t>-127067935</t>
  </si>
  <si>
    <t>https://podminky.urs.cz/item/CS_URS_2024_01/381181002</t>
  </si>
  <si>
    <t>buňka mobilní 7000x1710x3650</t>
  </si>
  <si>
    <t>1534549981</t>
  </si>
  <si>
    <t>7994010</t>
  </si>
  <si>
    <t>Doprava vyrobených modulů na stavbu včetně jeřábu</t>
  </si>
  <si>
    <t>kpl</t>
  </si>
  <si>
    <t>-173606539</t>
  </si>
  <si>
    <t>985666795</t>
  </si>
  <si>
    <t>https://podminky.urs.cz/item/CS_URS_2024_01/998014211</t>
  </si>
  <si>
    <t xml:space="preserve">SO02.7 - Zpevněná plocha </t>
  </si>
  <si>
    <t>SO02.7a - stavební část</t>
  </si>
  <si>
    <t>-2047989782</t>
  </si>
  <si>
    <t>plocha A</t>
  </si>
  <si>
    <t>1003,5</t>
  </si>
  <si>
    <t>plocha započtená v demolicích</t>
  </si>
  <si>
    <t>-551</t>
  </si>
  <si>
    <t>plocha v zeleném</t>
  </si>
  <si>
    <t>-(1,71*36+19,0*22,0*0,5)</t>
  </si>
  <si>
    <t>-256840558</t>
  </si>
  <si>
    <t>181,94</t>
  </si>
  <si>
    <t>122251105</t>
  </si>
  <si>
    <t>Odkopávky a prokopávky nezapažené strojně v hornině třídy těžitelnosti I skupiny 3 přes 500 do 1 000 m3</t>
  </si>
  <si>
    <t>742665616</t>
  </si>
  <si>
    <t>https://podminky.urs.cz/item/CS_URS_2025_01/122251105</t>
  </si>
  <si>
    <t>odkop od -0,5 na -0,7 (resp.-0,75)</t>
  </si>
  <si>
    <t>(1003,5*1,05)*0,7</t>
  </si>
  <si>
    <t>-551*0,5</t>
  </si>
  <si>
    <t>807535223</t>
  </si>
  <si>
    <t>pro zpětný obsyp na meziskládku a zpětný dovoz</t>
  </si>
  <si>
    <t>35,46*2</t>
  </si>
  <si>
    <t>2033334391</t>
  </si>
  <si>
    <t>462,073-35,46</t>
  </si>
  <si>
    <t>-1953006519</t>
  </si>
  <si>
    <t>426,613*10</t>
  </si>
  <si>
    <t>465648210</t>
  </si>
  <si>
    <t>171151103</t>
  </si>
  <si>
    <t>Uložení sypanin do násypů strojně s rozprostřením sypaniny ve vrstvách a s hrubým urovnáním zhutněných z hornin soudržných jakékoliv třídy těžitelnosti</t>
  </si>
  <si>
    <t>1361319851</t>
  </si>
  <si>
    <t>https://podminky.urs.cz/item/CS_URS_2025_01/171151103</t>
  </si>
  <si>
    <t>obsyp kolem zpevněné plochy</t>
  </si>
  <si>
    <t>0,3*2,0*(40+3,3*2)</t>
  </si>
  <si>
    <t>0,3*1,0*25</t>
  </si>
  <si>
    <t>-2005994684</t>
  </si>
  <si>
    <t>426,613*1,8</t>
  </si>
  <si>
    <t>-1062224841</t>
  </si>
  <si>
    <t>A</t>
  </si>
  <si>
    <t>1006,5*1,05*0,3</t>
  </si>
  <si>
    <t>698338816</t>
  </si>
  <si>
    <t>317,048*2,0</t>
  </si>
  <si>
    <t>1378356027</t>
  </si>
  <si>
    <t>1006,5*1,05</t>
  </si>
  <si>
    <t>182251101</t>
  </si>
  <si>
    <t>Svahování trvalých svahů do projektovaných profilů strojně s potřebným přemístěním výkopku při svahování násypů v jakékoliv hornině</t>
  </si>
  <si>
    <t>-1055678351</t>
  </si>
  <si>
    <t>https://podminky.urs.cz/item/CS_URS_2025_01/182251101</t>
  </si>
  <si>
    <t>obsyp kolem zvýšené plochy</t>
  </si>
  <si>
    <t>2,0*(40+3,3*2)</t>
  </si>
  <si>
    <t>710178519</t>
  </si>
  <si>
    <t xml:space="preserve"> uvedení do původního stavu</t>
  </si>
  <si>
    <t>1,0*25</t>
  </si>
  <si>
    <t>-2107101462</t>
  </si>
  <si>
    <t>118,2*0,1*1,8</t>
  </si>
  <si>
    <t>-2046837889</t>
  </si>
  <si>
    <t>295339316</t>
  </si>
  <si>
    <t>118,2*0,03</t>
  </si>
  <si>
    <t>-1318638273</t>
  </si>
  <si>
    <t>1194698404</t>
  </si>
  <si>
    <t>-1880549267</t>
  </si>
  <si>
    <t>1056,825*1,1</t>
  </si>
  <si>
    <t>567132115</t>
  </si>
  <si>
    <t>Podklad ze směsi stmelené cementem SC bez dilatačních spár, s rozprostřením a zhutněním SC C 8/10 (KSC I), po zhutnění tl. 200 mm</t>
  </si>
  <si>
    <t>-1770200831</t>
  </si>
  <si>
    <t>https://podminky.urs.cz/item/CS_URS_2025_01/567132115</t>
  </si>
  <si>
    <t>1006,5</t>
  </si>
  <si>
    <t>581131211</t>
  </si>
  <si>
    <t>Kryt cementobetonový silničních komunikací skupiny CB II tl. 200 mm</t>
  </si>
  <si>
    <t>98418219</t>
  </si>
  <si>
    <t>https://podminky.urs.cz/item/CS_URS_2025_01/581131211</t>
  </si>
  <si>
    <t>doplnění betonu na vedlejších plochách při návaznosti - rozdrobené panely, betonový povrch  po zařezání - odhad</t>
  </si>
  <si>
    <t>1006,5*0,05</t>
  </si>
  <si>
    <t>273325914</t>
  </si>
  <si>
    <t>Základy z betonu železového (bez výztuže) desky Příplatek k cenám za úpravu povrchů desek strojním hlazením</t>
  </si>
  <si>
    <t>1709953365</t>
  </si>
  <si>
    <t>https://podminky.urs.cz/item/CS_URS_2025_01/273325914</t>
  </si>
  <si>
    <t>273351121</t>
  </si>
  <si>
    <t>Bednění základů desek zřízení</t>
  </si>
  <si>
    <t>-383225283</t>
  </si>
  <si>
    <t>https://podminky.urs.cz/item/CS_URS_2025_01/273351121</t>
  </si>
  <si>
    <t>0,2*(2,5+36+3,3+4,5+5)</t>
  </si>
  <si>
    <t>273351122</t>
  </si>
  <si>
    <t>Bednění základů desek odstranění</t>
  </si>
  <si>
    <t>1912069253</t>
  </si>
  <si>
    <t>https://podminky.urs.cz/item/CS_URS_2025_01/273351122</t>
  </si>
  <si>
    <t>631319204</t>
  </si>
  <si>
    <t>Příplatek k cenám betonových mazanin za vyztužení ocelovými vlákny (drátkobeton) objemové vyztužení 30 kg/m3</t>
  </si>
  <si>
    <t>-661865296</t>
  </si>
  <si>
    <t>https://podminky.urs.cz/item/CS_URS_2025_01/631319204</t>
  </si>
  <si>
    <t xml:space="preserve">odhad objemu drátků, musí být doloženo statickým výpočtem v režii zhotovitele </t>
  </si>
  <si>
    <t>1006,5*0,2</t>
  </si>
  <si>
    <t>-970009497</t>
  </si>
  <si>
    <t>1641554441</t>
  </si>
  <si>
    <t>634911114</t>
  </si>
  <si>
    <t>Řezání dilatačních nebo smršťovacích spár v čerstvé betonové mazanině nebo potěru šířky do 5 mm, hloubky přes 50 do 80 mm</t>
  </si>
  <si>
    <t>-336659033</t>
  </si>
  <si>
    <t>https://podminky.urs.cz/item/CS_URS_2025_01/634911114</t>
  </si>
  <si>
    <t>1006,5/36=27,96 čtverců+navýšení na nepravidelné tvary. na čtverec je 12m společných</t>
  </si>
  <si>
    <t>33*12</t>
  </si>
  <si>
    <t>919731114</t>
  </si>
  <si>
    <t>Zarovnání styčné plochy podkladu nebo krytu podél vybourané části komunikace nebo zpevněné plochy z betonu prostého tl. přes 150 do 250 mm</t>
  </si>
  <si>
    <t>-2140186006</t>
  </si>
  <si>
    <t>https://podminky.urs.cz/item/CS_URS_2025_01/919731114</t>
  </si>
  <si>
    <t>919735124</t>
  </si>
  <si>
    <t>Řezání stávajícího betonového krytu nebo podkladu hloubky přes 150 do 200 mm</t>
  </si>
  <si>
    <t>1128041921</t>
  </si>
  <si>
    <t>https://podminky.urs.cz/item/CS_URS_2025_01/919735124</t>
  </si>
  <si>
    <t>zařezání okolních betonových ploch</t>
  </si>
  <si>
    <t>35+2+19+34+1</t>
  </si>
  <si>
    <t>1019670312</t>
  </si>
  <si>
    <t>-427761907</t>
  </si>
  <si>
    <t>151,92*19 'Přepočtené koeficientem množství</t>
  </si>
  <si>
    <t>990072510</t>
  </si>
  <si>
    <t>60,04</t>
  </si>
  <si>
    <t>1408744715</t>
  </si>
  <si>
    <t>151,92-60,04</t>
  </si>
  <si>
    <t>-1914492688</t>
  </si>
  <si>
    <t>1432095325</t>
  </si>
  <si>
    <t>-480413561</t>
  </si>
  <si>
    <t>plocha před kontejnery</t>
  </si>
  <si>
    <t>36*12</t>
  </si>
  <si>
    <t>-1539459309</t>
  </si>
  <si>
    <t>432*2,2</t>
  </si>
  <si>
    <t>-1826236490</t>
  </si>
  <si>
    <t>SO02.7b - IO01 Odvodnění zpevněné plochy</t>
  </si>
  <si>
    <t>535138935</t>
  </si>
  <si>
    <t>498708636</t>
  </si>
  <si>
    <t>-547066057</t>
  </si>
  <si>
    <t>-1284218736</t>
  </si>
  <si>
    <t>0,8*1,5*26</t>
  </si>
  <si>
    <t>0,5*0,2*35</t>
  </si>
  <si>
    <t>-138434724</t>
  </si>
  <si>
    <t>34,7</t>
  </si>
  <si>
    <t>952310744</t>
  </si>
  <si>
    <t>34,7*10</t>
  </si>
  <si>
    <t>-125340784</t>
  </si>
  <si>
    <t>34,7*1,8</t>
  </si>
  <si>
    <t>-1758154520</t>
  </si>
  <si>
    <t>34,7-(2,08+9,36+34,5*0,16*0,2)</t>
  </si>
  <si>
    <t>-1565214050</t>
  </si>
  <si>
    <t>22,156*2,0</t>
  </si>
  <si>
    <t>1508254628</t>
  </si>
  <si>
    <t>0,45*0,8*26</t>
  </si>
  <si>
    <t>-1784014427</t>
  </si>
  <si>
    <t>9,36*2,0</t>
  </si>
  <si>
    <t>2000521182</t>
  </si>
  <si>
    <t>0,1*0,8*26</t>
  </si>
  <si>
    <t>850375121</t>
  </si>
  <si>
    <t>Výřez nebo výsek na potrubí z trub litinových tlakových nebo plastických hmot DN 300</t>
  </si>
  <si>
    <t>-139383209</t>
  </si>
  <si>
    <t>https://podminky.urs.cz/item/CS_URS_2025_01/850375121</t>
  </si>
  <si>
    <t>Poznámka k položce:_x000D_
napojení na stávající potrubí - obnažení, příprava, navrtávka, obetonování</t>
  </si>
  <si>
    <t>28651090</t>
  </si>
  <si>
    <t>odbočka navrtávací PVC-U jednovrstvá s rázovou odolností DN 150/90°</t>
  </si>
  <si>
    <t>804265745</t>
  </si>
  <si>
    <t>853934622</t>
  </si>
  <si>
    <t>530936201</t>
  </si>
  <si>
    <t>24*1,02</t>
  </si>
  <si>
    <t>-744469894</t>
  </si>
  <si>
    <t>28617182</t>
  </si>
  <si>
    <t>koleno kanalizační PP třívrstvé SN16 DN 150x45°</t>
  </si>
  <si>
    <t>-611525751</t>
  </si>
  <si>
    <t>616905341</t>
  </si>
  <si>
    <t>28617205</t>
  </si>
  <si>
    <t>odbočka kanalizační PP třívrstvá SN16 45° DN 150/150</t>
  </si>
  <si>
    <t>757398772</t>
  </si>
  <si>
    <t>767978110</t>
  </si>
  <si>
    <t>1137456447</t>
  </si>
  <si>
    <t>622494059</t>
  </si>
  <si>
    <t>935113111</t>
  </si>
  <si>
    <t>Osazení odvodňovacího žlabu s krycím roštem polymerbetonového šířky do 200 mm</t>
  </si>
  <si>
    <t>-2007765917</t>
  </si>
  <si>
    <t>https://podminky.urs.cz/item/CS_URS_2025_01/935113111</t>
  </si>
  <si>
    <t>59227127</t>
  </si>
  <si>
    <t>žlab odvodňovací s roštem se spádem dna vysokozátěžový z polymerbetonu s vyztužením žebry pro vysoké zatížení včetně roštu</t>
  </si>
  <si>
    <t>1411317466</t>
  </si>
  <si>
    <t>935923216</t>
  </si>
  <si>
    <t>Osazení odvodňovacího žlabu s krycím roštem vpusti pro žlab šířky do 200 mm</t>
  </si>
  <si>
    <t>1704199430</t>
  </si>
  <si>
    <t>https://podminky.urs.cz/item/CS_URS_2025_01/935923216</t>
  </si>
  <si>
    <t>59223071</t>
  </si>
  <si>
    <t>vpusť odtoková polymerbetonová vysokozátěšová s integrovaným těsněním pro horizontální připojení potrubí s roštem</t>
  </si>
  <si>
    <t>742592136</t>
  </si>
  <si>
    <t>-2141563845</t>
  </si>
  <si>
    <t>SO02.7c - elektroinstalace</t>
  </si>
  <si>
    <t>741122016</t>
  </si>
  <si>
    <t>Montáž kabelů měděných bez ukončení uložených pod omítku plných kulatých (např. CYKY), počtu a průřezu žil 3x2,5 až 6 mm2</t>
  </si>
  <si>
    <t>1454253655</t>
  </si>
  <si>
    <t>https://podminky.urs.cz/item/CS_URS_2025_01/741122016</t>
  </si>
  <si>
    <t>34111042</t>
  </si>
  <si>
    <t>kabel instalační jádro Cu plné izolace PVC plášť PVC 450/750V (CYKY) 3x4mm2</t>
  </si>
  <si>
    <t>-1118650895</t>
  </si>
  <si>
    <t>-118192511</t>
  </si>
  <si>
    <t>1422484721</t>
  </si>
  <si>
    <t>13,0434782608696*1,15 'Přepočtené koeficientem množství</t>
  </si>
  <si>
    <t>-2069560301</t>
  </si>
  <si>
    <t>1133337247</t>
  </si>
  <si>
    <t>43*1,15 'Přepočtené koeficientem množství</t>
  </si>
  <si>
    <t>1431827351</t>
  </si>
  <si>
    <t>-1294568668</t>
  </si>
  <si>
    <t>-2034346984</t>
  </si>
  <si>
    <t>1134263098</t>
  </si>
  <si>
    <t>745034862</t>
  </si>
  <si>
    <t>470392583</t>
  </si>
  <si>
    <t>741331061</t>
  </si>
  <si>
    <t>Montáž měřicích přístrojů se zapojením vodičů spínače mechanického s denním programem</t>
  </si>
  <si>
    <t>-797169314</t>
  </si>
  <si>
    <t>https://podminky.urs.cz/item/CS_URS_2025_01/741331061</t>
  </si>
  <si>
    <t>astrohodiny</t>
  </si>
  <si>
    <t>259661700</t>
  </si>
  <si>
    <t>741373003</t>
  </si>
  <si>
    <t>Montáž svítidel výbojkových se zapojením vodičů průmyslových nebo venkovních na sloupek parkových</t>
  </si>
  <si>
    <t>-2020298072</t>
  </si>
  <si>
    <t>https://podminky.urs.cz/item/CS_URS_2025_01/741373003</t>
  </si>
  <si>
    <t>34874304</t>
  </si>
  <si>
    <t>svítidflo LED 50W na sloup</t>
  </si>
  <si>
    <t>-1661601779</t>
  </si>
  <si>
    <t>1927188904</t>
  </si>
  <si>
    <t>-1564681598</t>
  </si>
  <si>
    <t>715221235</t>
  </si>
  <si>
    <t>703354998</t>
  </si>
  <si>
    <t>svorka uzemnění FeZn připojovací</t>
  </si>
  <si>
    <t>-741252312</t>
  </si>
  <si>
    <t>210204031</t>
  </si>
  <si>
    <t>Montáž stožárů osvětlení samostatně stojících kompozitních, délky do 8 m</t>
  </si>
  <si>
    <t>1948404792</t>
  </si>
  <si>
    <t>https://podminky.urs.cz/item/CS_URS_2025_01/210204031</t>
  </si>
  <si>
    <t>63126160</t>
  </si>
  <si>
    <t>sloup kompozitní průměr 175mm horní průměr 60mm výška 6m</t>
  </si>
  <si>
    <t>-1647024727</t>
  </si>
  <si>
    <t>210204122</t>
  </si>
  <si>
    <t>Montáž patic stožárů osvětlení betonových</t>
  </si>
  <si>
    <t>-2004379565</t>
  </si>
  <si>
    <t>https://podminky.urs.cz/item/CS_URS_2025_01/210204122</t>
  </si>
  <si>
    <t>210204201</t>
  </si>
  <si>
    <t>Montáž elektrovýzbroje stožárů osvětlení 1 okruh</t>
  </si>
  <si>
    <t>-879706560</t>
  </si>
  <si>
    <t>https://podminky.urs.cz/item/CS_URS_2025_01/210204201</t>
  </si>
  <si>
    <t>31674129</t>
  </si>
  <si>
    <t>výzbroj stožárová SV 6.6.4</t>
  </si>
  <si>
    <t>-1009102547</t>
  </si>
  <si>
    <t>210204221</t>
  </si>
  <si>
    <t>Montáž ostatních doplňků osvětlení manžety stožárové, průměru do 150 mm</t>
  </si>
  <si>
    <t>1850806919</t>
  </si>
  <si>
    <t>https://podminky.urs.cz/item/CS_URS_2025_01/210204221</t>
  </si>
  <si>
    <t>31674122</t>
  </si>
  <si>
    <t>manžeta plastová ochranná na stožár d=108mm</t>
  </si>
  <si>
    <t>538881537</t>
  </si>
  <si>
    <t>460141113</t>
  </si>
  <si>
    <t>Hloubení jam strojně včetně urovnáním dna s přemístěním výkopku do vzdálenosti 3 m od okraje jámy nebo s naložením na dopravní prostředek v hornině třídy těžitelnosti II skupiny 4</t>
  </si>
  <si>
    <t>585157986</t>
  </si>
  <si>
    <t>https://podminky.urs.cz/item/CS_URS_2025_01/460141113</t>
  </si>
  <si>
    <t>108062668</t>
  </si>
  <si>
    <t>-882924292</t>
  </si>
  <si>
    <t>460641121</t>
  </si>
  <si>
    <t>Základové konstrukce základ bez bednění do rostlé zeminy z monolitického železobetonu bez výztuže bez zvláštních nároků na prostředí tř. C 8/10</t>
  </si>
  <si>
    <t>-735820177</t>
  </si>
  <si>
    <t>https://podminky.urs.cz/item/CS_URS_2025_01/460641121</t>
  </si>
  <si>
    <t>577986515</t>
  </si>
  <si>
    <t>-1292640212</t>
  </si>
  <si>
    <t>Hodinové zúčtovací sazby profesí PSV provádění stavebních instalací elektrikář odborný úprava stávajících rozváděčů, úprava ZS pro připojení VO</t>
  </si>
  <si>
    <t>834919469</t>
  </si>
  <si>
    <t>SO02.8 - Oplocení</t>
  </si>
  <si>
    <t>SO02.8a - stavební práce</t>
  </si>
  <si>
    <t>113106152</t>
  </si>
  <si>
    <t>Rozebrání dlažeb vozovek a ploch s přemístěním hmot na skládku na vzdálenost do 3 m nebo s naložením na dopravní prostředek, s jakoukoliv výplní spár ručně z velkých kostek s ložem z cementové malty</t>
  </si>
  <si>
    <t>1787727365</t>
  </si>
  <si>
    <t>https://podminky.urs.cz/item/CS_URS_2025_01/113106152</t>
  </si>
  <si>
    <t>(5+6+6+8+10+6+2+4+3+9+7+2+8+5)*0,6*0,6</t>
  </si>
  <si>
    <t>1,2*4,0*3+1,0*1,0*3</t>
  </si>
  <si>
    <t>-1761098665</t>
  </si>
  <si>
    <t>1487312057</t>
  </si>
  <si>
    <t>131111333</t>
  </si>
  <si>
    <t>Vrtání jamek ručním motorovým vrtákem průměru přes 200 do 300 mm</t>
  </si>
  <si>
    <t>532224332</t>
  </si>
  <si>
    <t>https://podminky.urs.cz/item/CS_URS_2025_01/131111333</t>
  </si>
  <si>
    <t>0,9*(5+6+6+8+10+6+2+4+3+9+7+8+5)</t>
  </si>
  <si>
    <t>131111359</t>
  </si>
  <si>
    <t>Vrtání jamek Příplatek k cenám -1331 až -1343 za vrtání v kamenité nebo kořeny prorostlé půdě</t>
  </si>
  <si>
    <t>-1164828790</t>
  </si>
  <si>
    <t>https://podminky.urs.cz/item/CS_URS_2025_01/131111359</t>
  </si>
  <si>
    <t>1167636213</t>
  </si>
  <si>
    <t>základ brány</t>
  </si>
  <si>
    <t>1,0*0,8*3,5*3</t>
  </si>
  <si>
    <t>1,0*0,6*0,65*3</t>
  </si>
  <si>
    <t>-1015553942</t>
  </si>
  <si>
    <t>9,57+81*0,9*pi*0,15*0,15</t>
  </si>
  <si>
    <t>-952654824</t>
  </si>
  <si>
    <t>10*14,723</t>
  </si>
  <si>
    <t>1521903163</t>
  </si>
  <si>
    <t>740386000</t>
  </si>
  <si>
    <t>14,723*1,8</t>
  </si>
  <si>
    <t>271572211</t>
  </si>
  <si>
    <t>Podsyp pod základové konstrukce se zhutněním a urovnáním povrchu ze štěrkopísku netříděného</t>
  </si>
  <si>
    <t>342918564</t>
  </si>
  <si>
    <t>https://podminky.urs.cz/item/CS_URS_2025_01/271572211</t>
  </si>
  <si>
    <t>0,1*(0,6*0,65+0,8*3,5)*3</t>
  </si>
  <si>
    <t>0,1*pi*0,15*0,15*81</t>
  </si>
  <si>
    <t>1916828270</t>
  </si>
  <si>
    <t>1,0*(0,6*0,65)*3+1,2*(0,8*3,5)*3</t>
  </si>
  <si>
    <t>2061797828</t>
  </si>
  <si>
    <t>0,4*(0,6+0,65)*2*3</t>
  </si>
  <si>
    <t>0,4*(0,8+3,5)*2*3</t>
  </si>
  <si>
    <t>-210366763</t>
  </si>
  <si>
    <t>338171123</t>
  </si>
  <si>
    <t>Montáž sloupků a vzpěr plotových ocelových trubkových nebo profilovaných výšky přes 2 do 2,6 m se zabetonováním do 0,08 m3 do připravených jamek</t>
  </si>
  <si>
    <t>1721325456</t>
  </si>
  <si>
    <t>https://podminky.urs.cz/item/CS_URS_2025_01/338171123</t>
  </si>
  <si>
    <t>(5+6+6+8+10+6+2+4+3+9+7+2+8+5)</t>
  </si>
  <si>
    <t>55342153</t>
  </si>
  <si>
    <t>plotový sloupek pro svařované panely profilovaný oválný 50x70mm dl 2,5-3,0m povrchová úprava Pz a komaxit</t>
  </si>
  <si>
    <t>1620469406</t>
  </si>
  <si>
    <t>+2sloupky pro bránu otevíravou (součást dodávky brány</t>
  </si>
  <si>
    <t>348101260</t>
  </si>
  <si>
    <t>Osazení vrat nebo vrátek k oplocení na sloupky ocelové, plochy jednotlivě přes 10 do 15 m2</t>
  </si>
  <si>
    <t>1268716716</t>
  </si>
  <si>
    <t>https://podminky.urs.cz/item/CS_URS_2025_01/348101260</t>
  </si>
  <si>
    <t>15945002</t>
  </si>
  <si>
    <t>brána plotová dvoukřídlá PZ a PVC úpravou pletiva 6000x2000mm včetně kování, zámku, sloupků, závěsů</t>
  </si>
  <si>
    <t>1320906737</t>
  </si>
  <si>
    <t>348171146</t>
  </si>
  <si>
    <t>Montáž oplocení z dílců kovových panelových svařovaných, na ocelové profilované sloupky, výšky přes 1,5 do 2,0 m</t>
  </si>
  <si>
    <t>1015382141</t>
  </si>
  <si>
    <t>https://podminky.urs.cz/item/CS_URS_2025_01/348171146</t>
  </si>
  <si>
    <t>163</t>
  </si>
  <si>
    <t>55342412</t>
  </si>
  <si>
    <t>plotový panel svařovaný v 1,5-2,0m š do 2,5m průměru drátu 5mm oka 55x200mm s horizontálním prolisem povrchová úprava PZ komaxit</t>
  </si>
  <si>
    <t>146439799</t>
  </si>
  <si>
    <t>182,5*0,4 'Přepočtené koeficientem množství</t>
  </si>
  <si>
    <t>348172116</t>
  </si>
  <si>
    <t>Montáž vjezdových bran samonosných posuvných jednokřídlových plochy přes 9 do 12 m2</t>
  </si>
  <si>
    <t>-434714150</t>
  </si>
  <si>
    <t>https://podminky.urs.cz/item/CS_URS_2025_01/348172116</t>
  </si>
  <si>
    <t>55341607</t>
  </si>
  <si>
    <t>brána pojezdová s výplní ze svislých ocelových Pz profilů přes 9 do 12m2</t>
  </si>
  <si>
    <t>-436206075</t>
  </si>
  <si>
    <t>3*12 'Přepočtené koeficientem množství</t>
  </si>
  <si>
    <t>348172911</t>
  </si>
  <si>
    <t>Montáž vjezdových bran doplňků pohonu pro bránu</t>
  </si>
  <si>
    <t>-1582281087</t>
  </si>
  <si>
    <t>https://podminky.urs.cz/item/CS_URS_2025_01/348172911</t>
  </si>
  <si>
    <t>ADI.0097411.URS</t>
  </si>
  <si>
    <t>Lineární pohon pro dvoukřídlou bránu, max.300 kg, 2ks pohonu, vč.2 dálk. ovlad.</t>
  </si>
  <si>
    <t>-1637954357</t>
  </si>
  <si>
    <t>348401356</t>
  </si>
  <si>
    <t>Montáž oplocení z pletiva doplňujících konstrukcí rozvinutí, uchycení a napnutí drátu žiletkové spirály</t>
  </si>
  <si>
    <t>-2137801659</t>
  </si>
  <si>
    <t>https://podminky.urs.cz/item/CS_URS_2025_01/348401356</t>
  </si>
  <si>
    <t>31324822</t>
  </si>
  <si>
    <t>drát žiletkový - spirála D 450mm pozinkovaný</t>
  </si>
  <si>
    <t>balení</t>
  </si>
  <si>
    <t>1446432731</t>
  </si>
  <si>
    <t>balení po 7,5m</t>
  </si>
  <si>
    <t>181/7,5</t>
  </si>
  <si>
    <t>-24,133</t>
  </si>
  <si>
    <t>348401412</t>
  </si>
  <si>
    <t>Montáž oplocení z pletiva doplňujících konstrukcí bavoletu oboustranného</t>
  </si>
  <si>
    <t>-1986851761</t>
  </si>
  <si>
    <t>https://podminky.urs.cz/item/CS_URS_2025_01/348401412</t>
  </si>
  <si>
    <t>4*3+3*2+81</t>
  </si>
  <si>
    <t>31324839</t>
  </si>
  <si>
    <t>plotový oboustranný bavolet dl 200-400mm pro 2-3 dráty na profilovaný sloupek D 60-70mm povrchová úprava Al komaxit</t>
  </si>
  <si>
    <t>614717250</t>
  </si>
  <si>
    <t>566901133</t>
  </si>
  <si>
    <t>Vyspravení podkladu po překopech inženýrských sítí plochy do 15 m2 s rozprostřením a zhutněním štěrkodrtí tl. 200 mm</t>
  </si>
  <si>
    <t>-557134181</t>
  </si>
  <si>
    <t>https://podminky.urs.cz/item/CS_URS_2025_01/566901133</t>
  </si>
  <si>
    <t>zapravení povrchu</t>
  </si>
  <si>
    <t>-(5+6+6+8+10+6+2+4+3+9+7+2+8+5)*pi*0,15*0,15</t>
  </si>
  <si>
    <t>581124115</t>
  </si>
  <si>
    <t>Kryt z prostého betonu komunikací pro pěší tl. 150 mm</t>
  </si>
  <si>
    <t>2137129568</t>
  </si>
  <si>
    <t>https://podminky.urs.cz/item/CS_URS_2025_01/581124115</t>
  </si>
  <si>
    <t>2105731719</t>
  </si>
  <si>
    <t>-1540076512</t>
  </si>
  <si>
    <t>23,434</t>
  </si>
  <si>
    <t>23,434*1,01 'Přepočtené koeficientem množství</t>
  </si>
  <si>
    <t>-538602286</t>
  </si>
  <si>
    <t>719186527</t>
  </si>
  <si>
    <t>52,38*19</t>
  </si>
  <si>
    <t>-559576260</t>
  </si>
  <si>
    <t>15,365</t>
  </si>
  <si>
    <t>-1907197056</t>
  </si>
  <si>
    <t>52,38-15,365</t>
  </si>
  <si>
    <t>-1365382279</t>
  </si>
  <si>
    <t>998232110</t>
  </si>
  <si>
    <t>Přesun hmot pro oplocení se svislou nosnou konstrukcí zděnou z cihel, tvárnic, bloků, popř. kovovou nebo dřevěnou vodorovná dopravní vzdálenost do 50 m, pro oplocení výšky do 3 m</t>
  </si>
  <si>
    <t>-1132116049</t>
  </si>
  <si>
    <t>https://podminky.urs.cz/item/CS_URS_2025_01/998232110</t>
  </si>
  <si>
    <t>SO02.8b - elektroinstalace</t>
  </si>
  <si>
    <t>741122031</t>
  </si>
  <si>
    <t>Montáž kabelů měděných bez ukončení uložených pod omítku plných kulatých (např. CYKY), počtu a průřezu žil 5x1,5 až 2,5 mm2</t>
  </si>
  <si>
    <t>261961345</t>
  </si>
  <si>
    <t>https://podminky.urs.cz/item/CS_URS_2025_01/741122031</t>
  </si>
  <si>
    <t>1208485327</t>
  </si>
  <si>
    <t>35*1,15 'Přepočtené koeficientem množství</t>
  </si>
  <si>
    <t>1937181157</t>
  </si>
  <si>
    <t>-1837262043</t>
  </si>
  <si>
    <t>-154101766</t>
  </si>
  <si>
    <t>460161294</t>
  </si>
  <si>
    <t>Hloubení kabelových rýh ručně včetně urovnání dna s přemístěním výkopku do vzdálenosti 3 m od okraje jámy nebo s naložením na dopravní prostředek šířky 50 cm hloubky 100 cm v hornině třídy těžitelnosti II skupiny 5</t>
  </si>
  <si>
    <t>-446109835</t>
  </si>
  <si>
    <t>https://podminky.urs.cz/item/CS_URS_2025_01/460161294</t>
  </si>
  <si>
    <t>-2008979085</t>
  </si>
  <si>
    <t>867915384</t>
  </si>
  <si>
    <t>1881140053</t>
  </si>
  <si>
    <t>-1598846289</t>
  </si>
  <si>
    <t>29*1,05 'Přepočtené koeficientem množství</t>
  </si>
  <si>
    <t>601009067</t>
  </si>
  <si>
    <t>-365957027</t>
  </si>
  <si>
    <t>2009276675</t>
  </si>
  <si>
    <t>Hodinové zúčtovací sazby profesí PSV provádění stavebních instalací elektrikář odborný úprava stávajícího přívodu, přepojení, demontíž stávající instalace</t>
  </si>
  <si>
    <t>1029274288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</si>
  <si>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</si>
  <si>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</si>
  <si>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</si>
  <si>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</si>
  <si>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011403000</t>
  </si>
  <si>
    <t>Průzkum výskytu nebezpečných látek a jevů - rozbory</t>
  </si>
  <si>
    <t>1546592752</t>
  </si>
  <si>
    <t>https://podminky.urs.cz/item/CS_URS_2025_01/011403000</t>
  </si>
  <si>
    <t>Poznámka k položce:_x000D_
Rozbor výkopku výluhem před odvozem na skládku - rozbor pro zpevněné plochy a přilehlé objekty_x000D_
_x000D_
V případě , že výsledek rozboru neumožní vyvážet zeminu na běžnou skládku, bude řešeno při realizaci stavby</t>
  </si>
  <si>
    <t>VRN1</t>
  </si>
  <si>
    <t>Průzkumné, geodetické a projektové práce</t>
  </si>
  <si>
    <t>010001000</t>
  </si>
  <si>
    <t>Vytýčení stávajícíh inženýrských sítí před zahájením stavby</t>
  </si>
  <si>
    <t>1416638195</t>
  </si>
  <si>
    <t>https://podminky.urs.cz/item/CS_URS_2025_01/010001000</t>
  </si>
  <si>
    <t>011514000</t>
  </si>
  <si>
    <t>Stavebně-technický průzkum</t>
  </si>
  <si>
    <t>762373490</t>
  </si>
  <si>
    <t>https://podminky.urs.cz/item/CS_URS_2025_01/011514000</t>
  </si>
  <si>
    <t>Poznámka k položce:_x000D_
pasportizace stávajícího stavu objektu, přilehlých komunikací a ploch, okolních budov a objektů</t>
  </si>
  <si>
    <t>012203000</t>
  </si>
  <si>
    <t>Geodetické práce při provádění stavby</t>
  </si>
  <si>
    <t>1898400513</t>
  </si>
  <si>
    <t>https://podminky.urs.cz/item/CS_URS_2025_01/012203000</t>
  </si>
  <si>
    <t>Poznámka k položce:_x000D_
vytýčení tras vedení nových IS, prostprové a výškové určení venkovních zpevněných ploch a objektů.</t>
  </si>
  <si>
    <t>012303000</t>
  </si>
  <si>
    <t>Geodetické práce po výstavbě - zaměření skutečného stavu</t>
  </si>
  <si>
    <t>-1024389757</t>
  </si>
  <si>
    <t>https://podminky.urs.cz/item/CS_URS_2025_01/012303000</t>
  </si>
  <si>
    <t>Poznámka k položce:_x000D_
geodetické zaměření a geometrické plány pro vklad do katastru</t>
  </si>
  <si>
    <t>012454000</t>
  </si>
  <si>
    <t>Monitoring vybraných stavebních objektů</t>
  </si>
  <si>
    <t>498893178</t>
  </si>
  <si>
    <t>https://podminky.urs.cz/item/CS_URS_2025_01/012454000</t>
  </si>
  <si>
    <t>Poznámka k položce:_x000D_
Monitoring konstrukcí:_x000D_
monitoring objektů v blízkosti stavby - vliv stavby a dopravy na provoz závodu, měřící body, fotodokumentace před a po realizaci, vyhodnocení</t>
  </si>
  <si>
    <t>VRN2</t>
  </si>
  <si>
    <t>Příprava staveniště</t>
  </si>
  <si>
    <t>023002000</t>
  </si>
  <si>
    <t>Odstranění materiálů a konstrukcí</t>
  </si>
  <si>
    <t>-727747196</t>
  </si>
  <si>
    <t>https://podminky.urs.cz/item/CS_URS_2025_01/023002000</t>
  </si>
  <si>
    <t xml:space="preserve">Poznámka k položce:_x000D_
vyhledání  a odpojení stávajících přípojek </t>
  </si>
  <si>
    <t>023103000</t>
  </si>
  <si>
    <t>Neočekávané vyklizení objektů</t>
  </si>
  <si>
    <t>soubor…</t>
  </si>
  <si>
    <t>-2081198301</t>
  </si>
  <si>
    <t>https://podminky.urs.cz/item/CS_URS_2025_01/023103000</t>
  </si>
  <si>
    <t>VRN3</t>
  </si>
  <si>
    <t>Zařízení staveniště</t>
  </si>
  <si>
    <t>030001000</t>
  </si>
  <si>
    <t>877400264</t>
  </si>
  <si>
    <t>https://podminky.urs.cz/item/CS_URS_2025_01/030001000</t>
  </si>
  <si>
    <t>Poznámka k položce:_x000D_
buň8ky, sklady, sociální zařízení, náklad na provoz zařízení staveniště , napojovací místa elektro a vody včetně zřízení podružných měření, zpevněná plocha výrobního jádra, plocha pro kontejnery apod....</t>
  </si>
  <si>
    <t>034103000</t>
  </si>
  <si>
    <t>Oplocení staveniště</t>
  </si>
  <si>
    <t>-1867350108</t>
  </si>
  <si>
    <t>https://podminky.urs.cz/item/CS_URS_2025_01/034103000</t>
  </si>
  <si>
    <t xml:space="preserve">Poznámka k položce:_x000D_
zřízení mobilního neprůhledného  oplocení, pronájem, demontáž  - po celou dobu stavby - délka oplocení byde stanovena </t>
  </si>
  <si>
    <t>VRN4</t>
  </si>
  <si>
    <t>Inženýrská činnost</t>
  </si>
  <si>
    <t>041002000</t>
  </si>
  <si>
    <t>Dozory - statik</t>
  </si>
  <si>
    <t>633084820</t>
  </si>
  <si>
    <t>https://podminky.urs.cz/item/CS_URS_2025_01/041002000</t>
  </si>
  <si>
    <t xml:space="preserve">Poznámka k položce:_x000D_
Kontrola a průběžné odsouhlasování výrobní a dílenské dokumentace z hlediska souladu se zadávací dokumentací._x000D_
Zajištění účasti autorizovaného statika na staveništi na náklady zhotovitele díla  - dle potřeby._x000D_
Kontrola základové spáry._x000D_
</t>
  </si>
  <si>
    <t>042503000</t>
  </si>
  <si>
    <t>Plán BOZP a PO na staveništi a technologické postupy</t>
  </si>
  <si>
    <t>89738269</t>
  </si>
  <si>
    <t>https://podminky.urs.cz/item/CS_URS_2025_01/042503000</t>
  </si>
  <si>
    <t xml:space="preserve">Poznámka k položce:_x000D_
součinnost s provozem  areálu,  monitoring rizik a  kontrolní a zkušební plány, technologické postupy, požární evakuační plány, úniková schémata </t>
  </si>
  <si>
    <t>013214000</t>
  </si>
  <si>
    <t>Dokumentace - armovací výkresy</t>
  </si>
  <si>
    <t>1655401954</t>
  </si>
  <si>
    <t>https://podminky.urs.cz/item/CS_URS_2025_01/013214000</t>
  </si>
  <si>
    <t>Poznámka k položce:_x000D_
Armovací výkresy zpracované v souladu se schématy vyztužení uvedenými v části D.1.2 (statika)</t>
  </si>
  <si>
    <t>013224000</t>
  </si>
  <si>
    <t>Dokumentace stropy a střecha</t>
  </si>
  <si>
    <t>1588260760</t>
  </si>
  <si>
    <t>https://podminky.urs.cz/item/CS_URS_2025_01/013224000</t>
  </si>
  <si>
    <t>Poznámka k položce:_x000D_
Kladečské výkresy oplástění</t>
  </si>
  <si>
    <t>013234000</t>
  </si>
  <si>
    <t>Dokumentace požární zabezpečení</t>
  </si>
  <si>
    <t>-1241908637</t>
  </si>
  <si>
    <t>https://podminky.urs.cz/item/CS_URS_2025_01/013234000</t>
  </si>
  <si>
    <t>Poznámka k položce:_x000D_
Dílenská dokumentace požárních ucpávek a požárních klapek v rozsahu nutném pro realizaci stavby a v souladu se zadávací dokumentací</t>
  </si>
  <si>
    <t>013244000</t>
  </si>
  <si>
    <t>Dokumentace pro provádění zámečnických prací</t>
  </si>
  <si>
    <t>2131729559</t>
  </si>
  <si>
    <t>https://podminky.urs.cz/item/CS_URS_2025_01/013244000</t>
  </si>
  <si>
    <t>Poznámka k položce:_x000D_
Podrobná výrobní, dílenská dokumentace pro provedení zámečnických konstrukcí;</t>
  </si>
  <si>
    <t>013254000</t>
  </si>
  <si>
    <t>Dokumentace skutečného provedení stavby</t>
  </si>
  <si>
    <t>-1126585684</t>
  </si>
  <si>
    <t>https://podminky.urs.cz/item/CS_URS_2025_01/013254000</t>
  </si>
  <si>
    <t>Poznámka k položce:_x000D_
aktualizace PD po provedení stavby</t>
  </si>
  <si>
    <t>034503000</t>
  </si>
  <si>
    <t>Informační tabule na staveništi</t>
  </si>
  <si>
    <t>1997900949</t>
  </si>
  <si>
    <t>https://podminky.urs.cz/item/CS_URS_2025_01/034503000</t>
  </si>
  <si>
    <t>042903000</t>
  </si>
  <si>
    <t>Zajištění kladných závazných stanovisek dotčených orgánů státní správy a správců sítí k vydání kolaudačního souhlasu</t>
  </si>
  <si>
    <t>-1792158375</t>
  </si>
  <si>
    <t>https://podminky.urs.cz/item/CS_URS_2025_01/042903000</t>
  </si>
  <si>
    <t>043103000</t>
  </si>
  <si>
    <t>Zkoušky</t>
  </si>
  <si>
    <t>1598457770</t>
  </si>
  <si>
    <t>https://podminky.urs.cz/item/CS_URS_2025_01/043103000</t>
  </si>
  <si>
    <t xml:space="preserve">Poznámka k položce:_x000D_
neuvedené konkrétně v položkovém rozpočtu a nutné ke kolaudaci díla - např. zkoušky míry zhutnění, pevnosti betonu, zkoušky těsnosti, jiskrná zkouška, měření míry osvětlenosti, odtrhová zkouška kotev pro ETICS, apod. </t>
  </si>
  <si>
    <t>045002000</t>
  </si>
  <si>
    <t>Kompletační a koordinační činnost</t>
  </si>
  <si>
    <t>1847293065</t>
  </si>
  <si>
    <t>https://podminky.urs.cz/item/CS_URS_2025_01/045002000</t>
  </si>
  <si>
    <t>Poznámka k položce:_x000D_
komunikace a koordinace stavební činnosti s dotčenými institucemi v průběhu realizace díla - práce v ochranných pásmech, práce a pohyb v továrním areálu, podmínky průjezdu aj. ...</t>
  </si>
  <si>
    <t>045203000</t>
  </si>
  <si>
    <t>Kompletační činnost -předání a převzetí díla</t>
  </si>
  <si>
    <t>1745606793</t>
  </si>
  <si>
    <t>https://podminky.urs.cz/item/CS_URS_2025_01/045203000</t>
  </si>
  <si>
    <t>052002000</t>
  </si>
  <si>
    <t>Kompletnost výkazu výměr, nepředvídané práce</t>
  </si>
  <si>
    <t>-1326500458</t>
  </si>
  <si>
    <t>https://podminky.urs.cz/item/CS_URS_2025_01/052002000</t>
  </si>
  <si>
    <t>Poznámka k položce:_x000D_
 Uchazeč nacení při stanovení ceny za dílo případné rozdíly po kontrole výkazu výměr dle vlastních zkušeností a odborných znalostí. Na pozdější reklamace sestavy výkazu výměr nebude brán zřetel.</t>
  </si>
  <si>
    <t>090001000</t>
  </si>
  <si>
    <t>Ostatní náklady - spolupráce při kolaudaci stavby</t>
  </si>
  <si>
    <t>283695664</t>
  </si>
  <si>
    <t>https://podminky.urs.cz/item/CS_URS_2025_01/090001000</t>
  </si>
  <si>
    <t>092203000</t>
  </si>
  <si>
    <t>Náklady na zaškolení</t>
  </si>
  <si>
    <t>443234604</t>
  </si>
  <si>
    <t>https://podminky.urs.cz/item/CS_URS_2025_01/092203000</t>
  </si>
  <si>
    <t>Poznámka k položce:_x000D_
 Náklady na zaškolení obsluhy technických zařízení, zpracování a dodání provozních řádů a manuálů</t>
  </si>
  <si>
    <t>SO01.1</t>
  </si>
  <si>
    <t>SO01.2</t>
  </si>
  <si>
    <t>SO02.3</t>
  </si>
  <si>
    <t>SO02.3a</t>
  </si>
  <si>
    <t>IO02.3b</t>
  </si>
  <si>
    <t>SO02.3c</t>
  </si>
  <si>
    <t>SO02.4</t>
  </si>
  <si>
    <t>SO02.5b</t>
  </si>
  <si>
    <t>SO02.6a</t>
  </si>
  <si>
    <t>SO02.6b</t>
  </si>
  <si>
    <t>SO01.1 Demolice obloukové haly na par.č1638/90</t>
  </si>
  <si>
    <t>SO01.2 Demolice obloukové haly na par.č1638/88</t>
  </si>
  <si>
    <t>SO01.3 Demolice objektu č. 60</t>
  </si>
  <si>
    <t>SO01.4 Demolice zpevněné plochy</t>
  </si>
  <si>
    <t>SO02.3 - Vodní brod</t>
  </si>
  <si>
    <t>SO02.3 a - stavební práce</t>
  </si>
  <si>
    <t>IO02.3b - přečerpávání vodního brodu</t>
  </si>
  <si>
    <t>SO02.3 - elektroinstalace</t>
  </si>
  <si>
    <t>SO02.4 Sklad nebezpečných látek</t>
  </si>
  <si>
    <t xml:space="preserve">SO02.5 - Zpevněná plocha </t>
  </si>
  <si>
    <t>SO02.5b -  IO01 odvodnění zpevněné plochy</t>
  </si>
  <si>
    <t>SO02.5c- elektroinstalace</t>
  </si>
  <si>
    <t>SO02.6 - Oplocení</t>
  </si>
  <si>
    <t>SO02.6 a - stavební práce</t>
  </si>
  <si>
    <t>SO02.6 b -elektroinstalace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</si>
</sst>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8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9" fillId="0" borderId="22" xfId="0" applyFont="1" applyBorder="1" applyAlignment="1">
      <alignment horizontal="center" vertical="center"/>
    </xf>
    <xf numFmtId="49" fontId="39" fillId="0" borderId="22" xfId="0" applyNumberFormat="1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center" vertical="center" wrapText="1"/>
    </xf>
    <xf numFmtId="167" fontId="39" fillId="0" borderId="22" xfId="0" applyNumberFormat="1" applyFont="1" applyBorder="1" applyAlignment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274351121" TargetMode="External"/><Relationship Id="rId21" Type="http://schemas.openxmlformats.org/officeDocument/2006/relationships/hyperlink" Target="https://podminky.urs.cz/item/CS_URS_2025_01/181951112" TargetMode="External"/><Relationship Id="rId42" Type="http://schemas.openxmlformats.org/officeDocument/2006/relationships/hyperlink" Target="https://podminky.urs.cz/item/CS_URS_2025_01/622151021" TargetMode="External"/><Relationship Id="rId47" Type="http://schemas.openxmlformats.org/officeDocument/2006/relationships/hyperlink" Target="https://podminky.urs.cz/item/CS_URS_2025_01/631311135" TargetMode="External"/><Relationship Id="rId63" Type="http://schemas.openxmlformats.org/officeDocument/2006/relationships/hyperlink" Target="https://podminky.urs.cz/item/CS_URS_2025_01/946111214" TargetMode="External"/><Relationship Id="rId68" Type="http://schemas.openxmlformats.org/officeDocument/2006/relationships/hyperlink" Target="https://podminky.urs.cz/item/CS_URS_2025_01/997013862" TargetMode="External"/><Relationship Id="rId84" Type="http://schemas.openxmlformats.org/officeDocument/2006/relationships/hyperlink" Target="https://podminky.urs.cz/item/CS_URS_2025_01/764518621" TargetMode="External"/><Relationship Id="rId89" Type="http://schemas.openxmlformats.org/officeDocument/2006/relationships/hyperlink" Target="https://podminky.urs.cz/item/CS_URS_2025_01/767995114" TargetMode="External"/><Relationship Id="rId16" Type="http://schemas.openxmlformats.org/officeDocument/2006/relationships/hyperlink" Target="https://podminky.urs.cz/item/CS_URS_2025_01/174151101" TargetMode="External"/><Relationship Id="rId11" Type="http://schemas.openxmlformats.org/officeDocument/2006/relationships/hyperlink" Target="https://podminky.urs.cz/item/CS_URS_2025_01/155135125" TargetMode="External"/><Relationship Id="rId32" Type="http://schemas.openxmlformats.org/officeDocument/2006/relationships/hyperlink" Target="https://podminky.urs.cz/item/CS_URS_2025_01/275351122" TargetMode="External"/><Relationship Id="rId37" Type="http://schemas.openxmlformats.org/officeDocument/2006/relationships/hyperlink" Target="https://podminky.urs.cz/item/CS_URS_2025_01/381181001" TargetMode="External"/><Relationship Id="rId53" Type="http://schemas.openxmlformats.org/officeDocument/2006/relationships/hyperlink" Target="https://podminky.urs.cz/item/CS_URS_2025_01/631361821" TargetMode="External"/><Relationship Id="rId58" Type="http://schemas.openxmlformats.org/officeDocument/2006/relationships/hyperlink" Target="https://podminky.urs.cz/item/CS_URS_2025_01/634911113" TargetMode="External"/><Relationship Id="rId74" Type="http://schemas.openxmlformats.org/officeDocument/2006/relationships/hyperlink" Target="https://podminky.urs.cz/item/CS_URS_2025_01/711471051" TargetMode="External"/><Relationship Id="rId79" Type="http://schemas.openxmlformats.org/officeDocument/2006/relationships/hyperlink" Target="https://podminky.urs.cz/item/CS_URS_2025_01/764311604" TargetMode="External"/><Relationship Id="rId102" Type="http://schemas.openxmlformats.org/officeDocument/2006/relationships/hyperlink" Target="https://podminky.urs.cz/item/CS_URS_2025_01/HZS1301" TargetMode="External"/><Relationship Id="rId5" Type="http://schemas.openxmlformats.org/officeDocument/2006/relationships/hyperlink" Target="https://podminky.urs.cz/item/CS_URS_2025_01/115101201" TargetMode="External"/><Relationship Id="rId90" Type="http://schemas.openxmlformats.org/officeDocument/2006/relationships/hyperlink" Target="https://podminky.urs.cz/item/CS_URS_2025_01/998767202" TargetMode="External"/><Relationship Id="rId95" Type="http://schemas.openxmlformats.org/officeDocument/2006/relationships/hyperlink" Target="https://podminky.urs.cz/item/CS_URS_2025_01/784181121" TargetMode="External"/><Relationship Id="rId22" Type="http://schemas.openxmlformats.org/officeDocument/2006/relationships/hyperlink" Target="https://podminky.urs.cz/item/CS_URS_2025_01/213141112" TargetMode="External"/><Relationship Id="rId27" Type="http://schemas.openxmlformats.org/officeDocument/2006/relationships/hyperlink" Target="https://podminky.urs.cz/item/CS_URS_2025_01/274351122" TargetMode="External"/><Relationship Id="rId43" Type="http://schemas.openxmlformats.org/officeDocument/2006/relationships/hyperlink" Target="https://podminky.urs.cz/item/CS_URS_2025_01/622211011" TargetMode="External"/><Relationship Id="rId48" Type="http://schemas.openxmlformats.org/officeDocument/2006/relationships/hyperlink" Target="https://podminky.urs.cz/item/CS_URS_2025_01/631311137" TargetMode="External"/><Relationship Id="rId64" Type="http://schemas.openxmlformats.org/officeDocument/2006/relationships/hyperlink" Target="https://podminky.urs.cz/item/CS_URS_2025_01/946111814" TargetMode="External"/><Relationship Id="rId69" Type="http://schemas.openxmlformats.org/officeDocument/2006/relationships/hyperlink" Target="https://podminky.urs.cz/item/CS_URS_2025_01/997013873" TargetMode="External"/><Relationship Id="rId80" Type="http://schemas.openxmlformats.org/officeDocument/2006/relationships/hyperlink" Target="https://podminky.urs.cz/item/CS_URS_2025_01/764511601" TargetMode="External"/><Relationship Id="rId85" Type="http://schemas.openxmlformats.org/officeDocument/2006/relationships/hyperlink" Target="https://podminky.urs.cz/item/CS_URS_2025_01/764518622" TargetMode="External"/><Relationship Id="rId12" Type="http://schemas.openxmlformats.org/officeDocument/2006/relationships/hyperlink" Target="https://podminky.urs.cz/item/CS_URS_2025_01/162751117" TargetMode="External"/><Relationship Id="rId17" Type="http://schemas.openxmlformats.org/officeDocument/2006/relationships/hyperlink" Target="https://podminky.urs.cz/item/CS_URS_2025_01/174151101" TargetMode="External"/><Relationship Id="rId25" Type="http://schemas.openxmlformats.org/officeDocument/2006/relationships/hyperlink" Target="https://podminky.urs.cz/item/CS_URS_2025_01/274321411" TargetMode="External"/><Relationship Id="rId33" Type="http://schemas.openxmlformats.org/officeDocument/2006/relationships/hyperlink" Target="https://podminky.urs.cz/item/CS_URS_2025_01/275361821" TargetMode="External"/><Relationship Id="rId38" Type="http://schemas.openxmlformats.org/officeDocument/2006/relationships/hyperlink" Target="https://podminky.urs.cz/item/CS_URS_2025_01/591241111" TargetMode="External"/><Relationship Id="rId46" Type="http://schemas.openxmlformats.org/officeDocument/2006/relationships/hyperlink" Target="https://podminky.urs.cz/item/CS_URS_2025_01/622511112" TargetMode="External"/><Relationship Id="rId59" Type="http://schemas.openxmlformats.org/officeDocument/2006/relationships/hyperlink" Target="https://podminky.urs.cz/item/CS_URS_2025_01/635111232" TargetMode="External"/><Relationship Id="rId67" Type="http://schemas.openxmlformats.org/officeDocument/2006/relationships/hyperlink" Target="https://podminky.urs.cz/item/CS_URS_2025_01/997006519" TargetMode="External"/><Relationship Id="rId103" Type="http://schemas.openxmlformats.org/officeDocument/2006/relationships/drawing" Target="../drawings/drawing10.xml"/><Relationship Id="rId20" Type="http://schemas.openxmlformats.org/officeDocument/2006/relationships/hyperlink" Target="https://podminky.urs.cz/item/CS_URS_2025_01/181951112" TargetMode="External"/><Relationship Id="rId41" Type="http://schemas.openxmlformats.org/officeDocument/2006/relationships/hyperlink" Target="https://podminky.urs.cz/item/CS_URS_2025_01/612321131" TargetMode="External"/><Relationship Id="rId54" Type="http://schemas.openxmlformats.org/officeDocument/2006/relationships/hyperlink" Target="https://podminky.urs.cz/item/CS_URS_2025_01/631362021" TargetMode="External"/><Relationship Id="rId62" Type="http://schemas.openxmlformats.org/officeDocument/2006/relationships/hyperlink" Target="https://podminky.urs.cz/item/CS_URS_2025_01/946111114" TargetMode="External"/><Relationship Id="rId70" Type="http://schemas.openxmlformats.org/officeDocument/2006/relationships/hyperlink" Target="https://podminky.urs.cz/item/CS_URS_2025_01/997221611" TargetMode="External"/><Relationship Id="rId75" Type="http://schemas.openxmlformats.org/officeDocument/2006/relationships/hyperlink" Target="https://podminky.urs.cz/item/CS_URS_2025_01/711491171" TargetMode="External"/><Relationship Id="rId83" Type="http://schemas.openxmlformats.org/officeDocument/2006/relationships/hyperlink" Target="https://podminky.urs.cz/item/CS_URS_2025_01/764511642" TargetMode="External"/><Relationship Id="rId88" Type="http://schemas.openxmlformats.org/officeDocument/2006/relationships/hyperlink" Target="https://podminky.urs.cz/item/CS_URS_2025_01/767640111" TargetMode="External"/><Relationship Id="rId91" Type="http://schemas.openxmlformats.org/officeDocument/2006/relationships/hyperlink" Target="https://podminky.urs.cz/item/CS_URS_2025_01/789224132" TargetMode="External"/><Relationship Id="rId96" Type="http://schemas.openxmlformats.org/officeDocument/2006/relationships/hyperlink" Target="https://podminky.urs.cz/item/CS_URS_2025_01/784211101" TargetMode="External"/><Relationship Id="rId1" Type="http://schemas.openxmlformats.org/officeDocument/2006/relationships/hyperlink" Target="https://podminky.urs.cz/item/CS_URS_2025_01/113106512" TargetMode="External"/><Relationship Id="rId6" Type="http://schemas.openxmlformats.org/officeDocument/2006/relationships/hyperlink" Target="https://podminky.urs.cz/item/CS_URS_2025_01/115101301" TargetMode="External"/><Relationship Id="rId15" Type="http://schemas.openxmlformats.org/officeDocument/2006/relationships/hyperlink" Target="https://podminky.urs.cz/item/CS_URS_2025_01/174151101" TargetMode="External"/><Relationship Id="rId23" Type="http://schemas.openxmlformats.org/officeDocument/2006/relationships/hyperlink" Target="https://podminky.urs.cz/item/CS_URS_2025_01/271542211" TargetMode="External"/><Relationship Id="rId28" Type="http://schemas.openxmlformats.org/officeDocument/2006/relationships/hyperlink" Target="https://podminky.urs.cz/item/CS_URS_2025_01/274361821" TargetMode="External"/><Relationship Id="rId36" Type="http://schemas.openxmlformats.org/officeDocument/2006/relationships/hyperlink" Target="https://podminky.urs.cz/item/CS_URS_2025_01/279361821" TargetMode="External"/><Relationship Id="rId49" Type="http://schemas.openxmlformats.org/officeDocument/2006/relationships/hyperlink" Target="https://podminky.urs.cz/item/CS_URS_2025_01/631319013" TargetMode="External"/><Relationship Id="rId57" Type="http://schemas.openxmlformats.org/officeDocument/2006/relationships/hyperlink" Target="https://podminky.urs.cz/item/CS_URS_2025_01/634663111" TargetMode="External"/><Relationship Id="rId10" Type="http://schemas.openxmlformats.org/officeDocument/2006/relationships/hyperlink" Target="https://podminky.urs.cz/item/CS_URS_2025_01/132251253" TargetMode="External"/><Relationship Id="rId31" Type="http://schemas.openxmlformats.org/officeDocument/2006/relationships/hyperlink" Target="https://podminky.urs.cz/item/CS_URS_2025_01/275351121" TargetMode="External"/><Relationship Id="rId44" Type="http://schemas.openxmlformats.org/officeDocument/2006/relationships/hyperlink" Target="https://podminky.urs.cz/item/CS_URS_2025_01/622212051" TargetMode="External"/><Relationship Id="rId52" Type="http://schemas.openxmlformats.org/officeDocument/2006/relationships/hyperlink" Target="https://podminky.urs.cz/item/CS_URS_2025_01/631351102" TargetMode="External"/><Relationship Id="rId60" Type="http://schemas.openxmlformats.org/officeDocument/2006/relationships/hyperlink" Target="https://podminky.urs.cz/item/CS_URS_2025_01/635111241" TargetMode="External"/><Relationship Id="rId65" Type="http://schemas.openxmlformats.org/officeDocument/2006/relationships/hyperlink" Target="https://podminky.urs.cz/item/CS_URS_2025_01/952901221" TargetMode="External"/><Relationship Id="rId73" Type="http://schemas.openxmlformats.org/officeDocument/2006/relationships/hyperlink" Target="https://podminky.urs.cz/item/CS_URS_2025_01/711161383" TargetMode="External"/><Relationship Id="rId78" Type="http://schemas.openxmlformats.org/officeDocument/2006/relationships/hyperlink" Target="https://podminky.urs.cz/item/CS_URS_2025_01/998711201" TargetMode="External"/><Relationship Id="rId81" Type="http://schemas.openxmlformats.org/officeDocument/2006/relationships/hyperlink" Target="https://podminky.urs.cz/item/CS_URS_2025_01/764511602" TargetMode="External"/><Relationship Id="rId86" Type="http://schemas.openxmlformats.org/officeDocument/2006/relationships/hyperlink" Target="https://podminky.urs.cz/item/CS_URS_2025_01/998764202" TargetMode="External"/><Relationship Id="rId94" Type="http://schemas.openxmlformats.org/officeDocument/2006/relationships/hyperlink" Target="https://podminky.urs.cz/item/CS_URS_2025_01/783317101" TargetMode="External"/><Relationship Id="rId99" Type="http://schemas.openxmlformats.org/officeDocument/2006/relationships/hyperlink" Target="https://podminky.urs.cz/item/CS_URS_2025_01/411171121" TargetMode="External"/><Relationship Id="rId101" Type="http://schemas.openxmlformats.org/officeDocument/2006/relationships/hyperlink" Target="https://podminky.urs.cz/item/CS_URS_2025_01/998767102" TargetMode="External"/><Relationship Id="rId4" Type="http://schemas.openxmlformats.org/officeDocument/2006/relationships/hyperlink" Target="https://podminky.urs.cz/item/CS_URS_2025_01/115001101" TargetMode="External"/><Relationship Id="rId9" Type="http://schemas.openxmlformats.org/officeDocument/2006/relationships/hyperlink" Target="https://podminky.urs.cz/item/CS_URS_2025_01/131251100" TargetMode="External"/><Relationship Id="rId13" Type="http://schemas.openxmlformats.org/officeDocument/2006/relationships/hyperlink" Target="https://podminky.urs.cz/item/CS_URS_2025_01/162751119" TargetMode="External"/><Relationship Id="rId18" Type="http://schemas.openxmlformats.org/officeDocument/2006/relationships/hyperlink" Target="https://podminky.urs.cz/item/CS_URS_2025_01/174151101" TargetMode="External"/><Relationship Id="rId39" Type="http://schemas.openxmlformats.org/officeDocument/2006/relationships/hyperlink" Target="https://podminky.urs.cz/item/CS_URS_2025_01/612131121" TargetMode="External"/><Relationship Id="rId34" Type="http://schemas.openxmlformats.org/officeDocument/2006/relationships/hyperlink" Target="https://podminky.urs.cz/item/CS_URS_2025_01/278311213" TargetMode="External"/><Relationship Id="rId50" Type="http://schemas.openxmlformats.org/officeDocument/2006/relationships/hyperlink" Target="https://podminky.urs.cz/item/CS_URS_2025_01/631319175" TargetMode="External"/><Relationship Id="rId55" Type="http://schemas.openxmlformats.org/officeDocument/2006/relationships/hyperlink" Target="https://podminky.urs.cz/item/CS_URS_2025_01/633121111" TargetMode="External"/><Relationship Id="rId76" Type="http://schemas.openxmlformats.org/officeDocument/2006/relationships/hyperlink" Target="https://podminky.urs.cz/item/CS_URS_2025_01/711491172" TargetMode="External"/><Relationship Id="rId97" Type="http://schemas.openxmlformats.org/officeDocument/2006/relationships/hyperlink" Target="https://podminky.urs.cz/item/CS_URS_2025_01/337171121" TargetMode="External"/><Relationship Id="rId7" Type="http://schemas.openxmlformats.org/officeDocument/2006/relationships/hyperlink" Target="https://podminky.urs.cz/item/CS_URS_2025_01/116951201" TargetMode="External"/><Relationship Id="rId71" Type="http://schemas.openxmlformats.org/officeDocument/2006/relationships/hyperlink" Target="https://podminky.urs.cz/item/CS_URS_2025_01/998014211" TargetMode="External"/><Relationship Id="rId92" Type="http://schemas.openxmlformats.org/officeDocument/2006/relationships/hyperlink" Target="https://podminky.urs.cz/item/CS_URS_2025_01/783314203" TargetMode="External"/><Relationship Id="rId2" Type="http://schemas.openxmlformats.org/officeDocument/2006/relationships/hyperlink" Target="https://podminky.urs.cz/item/CS_URS_2025_01/113107322" TargetMode="External"/><Relationship Id="rId29" Type="http://schemas.openxmlformats.org/officeDocument/2006/relationships/hyperlink" Target="https://podminky.urs.cz/item/CS_URS_2025_01/275313711" TargetMode="External"/><Relationship Id="rId24" Type="http://schemas.openxmlformats.org/officeDocument/2006/relationships/hyperlink" Target="https://podminky.urs.cz/item/CS_URS_2025_01/273353121" TargetMode="External"/><Relationship Id="rId40" Type="http://schemas.openxmlformats.org/officeDocument/2006/relationships/hyperlink" Target="https://podminky.urs.cz/item/CS_URS_2025_01/612142001" TargetMode="External"/><Relationship Id="rId45" Type="http://schemas.openxmlformats.org/officeDocument/2006/relationships/hyperlink" Target="https://podminky.urs.cz/item/CS_URS_2025_01/622252002" TargetMode="External"/><Relationship Id="rId66" Type="http://schemas.openxmlformats.org/officeDocument/2006/relationships/hyperlink" Target="https://podminky.urs.cz/item/CS_URS_2025_01/997006512" TargetMode="External"/><Relationship Id="rId87" Type="http://schemas.openxmlformats.org/officeDocument/2006/relationships/hyperlink" Target="https://podminky.urs.cz/item/CS_URS_2025_01/628613611" TargetMode="External"/><Relationship Id="rId61" Type="http://schemas.openxmlformats.org/officeDocument/2006/relationships/hyperlink" Target="https://podminky.urs.cz/item/CS_URS_2025_01/945412111" TargetMode="External"/><Relationship Id="rId82" Type="http://schemas.openxmlformats.org/officeDocument/2006/relationships/hyperlink" Target="https://podminky.urs.cz/item/CS_URS_2025_01/764511641" TargetMode="External"/><Relationship Id="rId19" Type="http://schemas.openxmlformats.org/officeDocument/2006/relationships/hyperlink" Target="https://podminky.urs.cz/item/CS_URS_2025_01/174151101" TargetMode="External"/><Relationship Id="rId14" Type="http://schemas.openxmlformats.org/officeDocument/2006/relationships/hyperlink" Target="https://podminky.urs.cz/item/CS_URS_2025_01/171201231" TargetMode="External"/><Relationship Id="rId30" Type="http://schemas.openxmlformats.org/officeDocument/2006/relationships/hyperlink" Target="https://podminky.urs.cz/item/CS_URS_2025_01/275321411" TargetMode="External"/><Relationship Id="rId35" Type="http://schemas.openxmlformats.org/officeDocument/2006/relationships/hyperlink" Target="https://podminky.urs.cz/item/CS_URS_2025_01/279113142" TargetMode="External"/><Relationship Id="rId56" Type="http://schemas.openxmlformats.org/officeDocument/2006/relationships/hyperlink" Target="https://podminky.urs.cz/item/CS_URS_2025_01/633991111" TargetMode="External"/><Relationship Id="rId77" Type="http://schemas.openxmlformats.org/officeDocument/2006/relationships/hyperlink" Target="https://podminky.urs.cz/item/CS_URS_2025_01/711748088" TargetMode="External"/><Relationship Id="rId100" Type="http://schemas.openxmlformats.org/officeDocument/2006/relationships/hyperlink" Target="https://podminky.urs.cz/item/CS_URS_2025_01/444151112" TargetMode="External"/><Relationship Id="rId8" Type="http://schemas.openxmlformats.org/officeDocument/2006/relationships/hyperlink" Target="https://podminky.urs.cz/item/CS_URS_2025_01/122251104" TargetMode="External"/><Relationship Id="rId51" Type="http://schemas.openxmlformats.org/officeDocument/2006/relationships/hyperlink" Target="https://podminky.urs.cz/item/CS_URS_2025_01/631351101" TargetMode="External"/><Relationship Id="rId72" Type="http://schemas.openxmlformats.org/officeDocument/2006/relationships/hyperlink" Target="https://podminky.urs.cz/item/CS_URS_2025_01/711161212" TargetMode="External"/><Relationship Id="rId93" Type="http://schemas.openxmlformats.org/officeDocument/2006/relationships/hyperlink" Target="https://podminky.urs.cz/item/CS_URS_2025_01/783315101" TargetMode="External"/><Relationship Id="rId98" Type="http://schemas.openxmlformats.org/officeDocument/2006/relationships/hyperlink" Target="https://podminky.urs.cz/item/CS_URS_2025_01/342151112" TargetMode="External"/><Relationship Id="rId3" Type="http://schemas.openxmlformats.org/officeDocument/2006/relationships/hyperlink" Target="https://podminky.urs.cz/item/CS_URS_2025_01/113107337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451572111" TargetMode="External"/><Relationship Id="rId18" Type="http://schemas.openxmlformats.org/officeDocument/2006/relationships/hyperlink" Target="https://podminky.urs.cz/item/CS_URS_2025_01/877270330" TargetMode="External"/><Relationship Id="rId26" Type="http://schemas.openxmlformats.org/officeDocument/2006/relationships/hyperlink" Target="https://podminky.urs.cz/item/CS_URS_2025_01/894812377" TargetMode="External"/><Relationship Id="rId3" Type="http://schemas.openxmlformats.org/officeDocument/2006/relationships/hyperlink" Target="https://podminky.urs.cz/item/CS_URS_2025_01/113107337" TargetMode="External"/><Relationship Id="rId21" Type="http://schemas.openxmlformats.org/officeDocument/2006/relationships/hyperlink" Target="https://podminky.urs.cz/item/CS_URS_2025_01/877310330" TargetMode="External"/><Relationship Id="rId34" Type="http://schemas.openxmlformats.org/officeDocument/2006/relationships/hyperlink" Target="https://podminky.urs.cz/item/CS_URS_2025_01/998721202" TargetMode="External"/><Relationship Id="rId7" Type="http://schemas.openxmlformats.org/officeDocument/2006/relationships/hyperlink" Target="https://podminky.urs.cz/item/CS_URS_2025_01/132251103" TargetMode="External"/><Relationship Id="rId12" Type="http://schemas.openxmlformats.org/officeDocument/2006/relationships/hyperlink" Target="https://podminky.urs.cz/item/CS_URS_2025_01/175151101" TargetMode="External"/><Relationship Id="rId17" Type="http://schemas.openxmlformats.org/officeDocument/2006/relationships/hyperlink" Target="https://podminky.urs.cz/item/CS_URS_2025_01/877270310" TargetMode="External"/><Relationship Id="rId25" Type="http://schemas.openxmlformats.org/officeDocument/2006/relationships/hyperlink" Target="https://podminky.urs.cz/item/CS_URS_2025_01/894812339" TargetMode="External"/><Relationship Id="rId33" Type="http://schemas.openxmlformats.org/officeDocument/2006/relationships/hyperlink" Target="https://podminky.urs.cz/item/CS_URS_2025_01/721241102" TargetMode="External"/><Relationship Id="rId2" Type="http://schemas.openxmlformats.org/officeDocument/2006/relationships/hyperlink" Target="https://podminky.urs.cz/item/CS_URS_2025_01/113107322" TargetMode="External"/><Relationship Id="rId16" Type="http://schemas.openxmlformats.org/officeDocument/2006/relationships/hyperlink" Target="https://podminky.urs.cz/item/CS_URS_2025_01/871310320" TargetMode="External"/><Relationship Id="rId20" Type="http://schemas.openxmlformats.org/officeDocument/2006/relationships/hyperlink" Target="https://podminky.urs.cz/item/CS_URS_2025_01/877310330" TargetMode="External"/><Relationship Id="rId29" Type="http://schemas.openxmlformats.org/officeDocument/2006/relationships/hyperlink" Target="https://podminky.urs.cz/item/CS_URS_2025_01/997006519" TargetMode="External"/><Relationship Id="rId1" Type="http://schemas.openxmlformats.org/officeDocument/2006/relationships/hyperlink" Target="https://podminky.urs.cz/item/CS_URS_2025_01/113106512" TargetMode="External"/><Relationship Id="rId6" Type="http://schemas.openxmlformats.org/officeDocument/2006/relationships/hyperlink" Target="https://podminky.urs.cz/item/CS_URS_2025_01/115101301" TargetMode="External"/><Relationship Id="rId11" Type="http://schemas.openxmlformats.org/officeDocument/2006/relationships/hyperlink" Target="https://podminky.urs.cz/item/CS_URS_2025_01/174151101" TargetMode="External"/><Relationship Id="rId24" Type="http://schemas.openxmlformats.org/officeDocument/2006/relationships/hyperlink" Target="https://podminky.urs.cz/item/CS_URS_2025_01/894812331" TargetMode="External"/><Relationship Id="rId32" Type="http://schemas.openxmlformats.org/officeDocument/2006/relationships/hyperlink" Target="https://podminky.urs.cz/item/CS_URS_2025_01/998276101" TargetMode="External"/><Relationship Id="rId5" Type="http://schemas.openxmlformats.org/officeDocument/2006/relationships/hyperlink" Target="https://podminky.urs.cz/item/CS_URS_2025_01/115101201" TargetMode="External"/><Relationship Id="rId15" Type="http://schemas.openxmlformats.org/officeDocument/2006/relationships/hyperlink" Target="https://podminky.urs.cz/item/CS_URS_2025_01/871270310" TargetMode="External"/><Relationship Id="rId23" Type="http://schemas.openxmlformats.org/officeDocument/2006/relationships/hyperlink" Target="https://podminky.urs.cz/item/CS_URS_2025_01/894812314" TargetMode="External"/><Relationship Id="rId28" Type="http://schemas.openxmlformats.org/officeDocument/2006/relationships/hyperlink" Target="https://podminky.urs.cz/item/CS_URS_2025_01/997006512" TargetMode="External"/><Relationship Id="rId10" Type="http://schemas.openxmlformats.org/officeDocument/2006/relationships/hyperlink" Target="https://podminky.urs.cz/item/CS_URS_2025_01/171201231" TargetMode="External"/><Relationship Id="rId19" Type="http://schemas.openxmlformats.org/officeDocument/2006/relationships/hyperlink" Target="https://podminky.urs.cz/item/CS_URS_2025_01/877310320" TargetMode="External"/><Relationship Id="rId31" Type="http://schemas.openxmlformats.org/officeDocument/2006/relationships/hyperlink" Target="https://podminky.urs.cz/item/CS_URS_2025_01/997013873" TargetMode="External"/><Relationship Id="rId4" Type="http://schemas.openxmlformats.org/officeDocument/2006/relationships/hyperlink" Target="https://podminky.urs.cz/item/CS_URS_2025_01/115001101" TargetMode="External"/><Relationship Id="rId9" Type="http://schemas.openxmlformats.org/officeDocument/2006/relationships/hyperlink" Target="https://podminky.urs.cz/item/CS_URS_2025_01/162751119" TargetMode="External"/><Relationship Id="rId14" Type="http://schemas.openxmlformats.org/officeDocument/2006/relationships/hyperlink" Target="https://podminky.urs.cz/item/CS_URS_2025_01/871260310" TargetMode="External"/><Relationship Id="rId22" Type="http://schemas.openxmlformats.org/officeDocument/2006/relationships/hyperlink" Target="https://podminky.urs.cz/item/CS_URS_2025_01/892312121" TargetMode="External"/><Relationship Id="rId27" Type="http://schemas.openxmlformats.org/officeDocument/2006/relationships/hyperlink" Target="https://podminky.urs.cz/item/CS_URS_2025_01/919735123" TargetMode="External"/><Relationship Id="rId30" Type="http://schemas.openxmlformats.org/officeDocument/2006/relationships/hyperlink" Target="https://podminky.urs.cz/item/CS_URS_2025_01/997013862" TargetMode="External"/><Relationship Id="rId35" Type="http://schemas.openxmlformats.org/officeDocument/2006/relationships/drawing" Target="../drawings/drawing11.xml"/><Relationship Id="rId8" Type="http://schemas.openxmlformats.org/officeDocument/2006/relationships/hyperlink" Target="https://podminky.urs.cz/item/CS_URS_2025_01/162751117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13411111" TargetMode="External"/><Relationship Id="rId18" Type="http://schemas.openxmlformats.org/officeDocument/2006/relationships/hyperlink" Target="https://podminky.urs.cz/item/CS_URS_2025_01/721290111" TargetMode="External"/><Relationship Id="rId26" Type="http://schemas.openxmlformats.org/officeDocument/2006/relationships/hyperlink" Target="https://podminky.urs.cz/item/CS_URS_2025_01/751514615" TargetMode="External"/><Relationship Id="rId39" Type="http://schemas.openxmlformats.org/officeDocument/2006/relationships/hyperlink" Target="https://podminky.urs.cz/item/CS_URS_2025_01/751514180" TargetMode="External"/><Relationship Id="rId21" Type="http://schemas.openxmlformats.org/officeDocument/2006/relationships/hyperlink" Target="https://podminky.urs.cz/item/CS_URS_2025_01/998722202" TargetMode="External"/><Relationship Id="rId34" Type="http://schemas.openxmlformats.org/officeDocument/2006/relationships/hyperlink" Target="https://podminky.urs.cz/item/CS_URS_2025_01/751613113" TargetMode="External"/><Relationship Id="rId42" Type="http://schemas.openxmlformats.org/officeDocument/2006/relationships/hyperlink" Target="https://podminky.urs.cz/item/CS_URS_2025_01/751721111" TargetMode="External"/><Relationship Id="rId47" Type="http://schemas.openxmlformats.org/officeDocument/2006/relationships/hyperlink" Target="https://podminky.urs.cz/item/CS_URS_2025_01/767995101" TargetMode="External"/><Relationship Id="rId50" Type="http://schemas.openxmlformats.org/officeDocument/2006/relationships/hyperlink" Target="https://podminky.urs.cz/item/CS_URS_2025_01/HZS3212" TargetMode="External"/><Relationship Id="rId7" Type="http://schemas.openxmlformats.org/officeDocument/2006/relationships/hyperlink" Target="https://podminky.urs.cz/item/CS_URS_2025_01/175151101" TargetMode="External"/><Relationship Id="rId2" Type="http://schemas.openxmlformats.org/officeDocument/2006/relationships/hyperlink" Target="https://podminky.urs.cz/item/CS_URS_2025_01/132251103" TargetMode="External"/><Relationship Id="rId16" Type="http://schemas.openxmlformats.org/officeDocument/2006/relationships/hyperlink" Target="https://podminky.urs.cz/item/CS_URS_2025_01/721174043" TargetMode="External"/><Relationship Id="rId29" Type="http://schemas.openxmlformats.org/officeDocument/2006/relationships/hyperlink" Target="https://podminky.urs.cz/item/CS_URS_2025_01/751514785" TargetMode="External"/><Relationship Id="rId11" Type="http://schemas.openxmlformats.org/officeDocument/2006/relationships/hyperlink" Target="https://podminky.urs.cz/item/CS_URS_2025_01/451572111" TargetMode="External"/><Relationship Id="rId24" Type="http://schemas.openxmlformats.org/officeDocument/2006/relationships/hyperlink" Target="https://podminky.urs.cz/item/CS_URS_2025_01/751355012" TargetMode="External"/><Relationship Id="rId32" Type="http://schemas.openxmlformats.org/officeDocument/2006/relationships/hyperlink" Target="https://podminky.urs.cz/item/CS_URS_2025_01/751510042" TargetMode="External"/><Relationship Id="rId37" Type="http://schemas.openxmlformats.org/officeDocument/2006/relationships/hyperlink" Target="https://podminky.urs.cz/item/CS_URS_2025_01/751613113" TargetMode="External"/><Relationship Id="rId40" Type="http://schemas.openxmlformats.org/officeDocument/2006/relationships/hyperlink" Target="https://podminky.urs.cz/item/CS_URS_2025_01/751613113" TargetMode="External"/><Relationship Id="rId45" Type="http://schemas.openxmlformats.org/officeDocument/2006/relationships/hyperlink" Target="https://podminky.urs.cz/item/CS_URS_2025_01/764316425" TargetMode="External"/><Relationship Id="rId5" Type="http://schemas.openxmlformats.org/officeDocument/2006/relationships/hyperlink" Target="https://podminky.urs.cz/item/CS_URS_2025_01/171201231" TargetMode="External"/><Relationship Id="rId15" Type="http://schemas.openxmlformats.org/officeDocument/2006/relationships/hyperlink" Target="https://podminky.urs.cz/item/CS_URS_2025_01/998713202" TargetMode="External"/><Relationship Id="rId23" Type="http://schemas.openxmlformats.org/officeDocument/2006/relationships/hyperlink" Target="https://podminky.urs.cz/item/CS_URS_2025_01/751322111" TargetMode="External"/><Relationship Id="rId28" Type="http://schemas.openxmlformats.org/officeDocument/2006/relationships/hyperlink" Target="https://podminky.urs.cz/item/CS_URS_2025_01/751514764" TargetMode="External"/><Relationship Id="rId36" Type="http://schemas.openxmlformats.org/officeDocument/2006/relationships/hyperlink" Target="https://podminky.urs.cz/item/CS_URS_2025_01/751514179" TargetMode="External"/><Relationship Id="rId49" Type="http://schemas.openxmlformats.org/officeDocument/2006/relationships/hyperlink" Target="https://podminky.urs.cz/item/CS_URS_2025_01/HZS2132" TargetMode="External"/><Relationship Id="rId10" Type="http://schemas.openxmlformats.org/officeDocument/2006/relationships/hyperlink" Target="https://podminky.urs.cz/item/CS_URS_2025_01/275351122" TargetMode="External"/><Relationship Id="rId19" Type="http://schemas.openxmlformats.org/officeDocument/2006/relationships/hyperlink" Target="https://podminky.urs.cz/item/CS_URS_2025_01/998721202" TargetMode="External"/><Relationship Id="rId31" Type="http://schemas.openxmlformats.org/officeDocument/2006/relationships/hyperlink" Target="https://podminky.urs.cz/item/CS_URS_2025_01/751612115" TargetMode="External"/><Relationship Id="rId44" Type="http://schemas.openxmlformats.org/officeDocument/2006/relationships/hyperlink" Target="https://podminky.urs.cz/item/CS_URS_2025_01/764315635" TargetMode="External"/><Relationship Id="rId4" Type="http://schemas.openxmlformats.org/officeDocument/2006/relationships/hyperlink" Target="https://podminky.urs.cz/item/CS_URS_2025_01/162751119" TargetMode="External"/><Relationship Id="rId9" Type="http://schemas.openxmlformats.org/officeDocument/2006/relationships/hyperlink" Target="https://podminky.urs.cz/item/CS_URS_2025_01/275351121" TargetMode="External"/><Relationship Id="rId14" Type="http://schemas.openxmlformats.org/officeDocument/2006/relationships/hyperlink" Target="https://podminky.urs.cz/item/CS_URS_2025_01/713491211" TargetMode="External"/><Relationship Id="rId22" Type="http://schemas.openxmlformats.org/officeDocument/2006/relationships/hyperlink" Target="https://podminky.urs.cz/item/CS_URS_2025_01/751122094" TargetMode="External"/><Relationship Id="rId27" Type="http://schemas.openxmlformats.org/officeDocument/2006/relationships/hyperlink" Target="https://podminky.urs.cz/item/CS_URS_2025_01/751514762" TargetMode="External"/><Relationship Id="rId30" Type="http://schemas.openxmlformats.org/officeDocument/2006/relationships/hyperlink" Target="https://podminky.urs.cz/item/CS_URS_2025_01/751611116" TargetMode="External"/><Relationship Id="rId35" Type="http://schemas.openxmlformats.org/officeDocument/2006/relationships/hyperlink" Target="https://podminky.urs.cz/item/CS_URS_2025_01/751510043" TargetMode="External"/><Relationship Id="rId43" Type="http://schemas.openxmlformats.org/officeDocument/2006/relationships/hyperlink" Target="https://podminky.urs.cz/item/CS_URS_2025_01/998751201" TargetMode="External"/><Relationship Id="rId48" Type="http://schemas.openxmlformats.org/officeDocument/2006/relationships/hyperlink" Target="https://podminky.urs.cz/item/CS_URS_2025_01/998767202" TargetMode="External"/><Relationship Id="rId8" Type="http://schemas.openxmlformats.org/officeDocument/2006/relationships/hyperlink" Target="https://podminky.urs.cz/item/CS_URS_2025_01/275313511" TargetMode="External"/><Relationship Id="rId51" Type="http://schemas.openxmlformats.org/officeDocument/2006/relationships/drawing" Target="../drawings/drawing12.xml"/><Relationship Id="rId3" Type="http://schemas.openxmlformats.org/officeDocument/2006/relationships/hyperlink" Target="https://podminky.urs.cz/item/CS_URS_2025_01/162751117" TargetMode="External"/><Relationship Id="rId12" Type="http://schemas.openxmlformats.org/officeDocument/2006/relationships/hyperlink" Target="https://podminky.urs.cz/item/CS_URS_2025_01/998276101" TargetMode="External"/><Relationship Id="rId17" Type="http://schemas.openxmlformats.org/officeDocument/2006/relationships/hyperlink" Target="https://podminky.urs.cz/item/CS_URS_2025_01/721229111" TargetMode="External"/><Relationship Id="rId25" Type="http://schemas.openxmlformats.org/officeDocument/2006/relationships/hyperlink" Target="https://podminky.urs.cz/item/CS_URS_2025_01/751377048" TargetMode="External"/><Relationship Id="rId33" Type="http://schemas.openxmlformats.org/officeDocument/2006/relationships/hyperlink" Target="https://podminky.urs.cz/item/CS_URS_2025_01/751514178" TargetMode="External"/><Relationship Id="rId38" Type="http://schemas.openxmlformats.org/officeDocument/2006/relationships/hyperlink" Target="https://podminky.urs.cz/item/CS_URS_2025_01/751510044" TargetMode="External"/><Relationship Id="rId46" Type="http://schemas.openxmlformats.org/officeDocument/2006/relationships/hyperlink" Target="https://podminky.urs.cz/item/CS_URS_2025_01/998764202" TargetMode="External"/><Relationship Id="rId20" Type="http://schemas.openxmlformats.org/officeDocument/2006/relationships/hyperlink" Target="https://podminky.urs.cz/item/CS_URS_2025_01/722181253" TargetMode="External"/><Relationship Id="rId41" Type="http://schemas.openxmlformats.org/officeDocument/2006/relationships/hyperlink" Target="https://podminky.urs.cz/item/CS_URS_2025_01/751613122" TargetMode="External"/><Relationship Id="rId1" Type="http://schemas.openxmlformats.org/officeDocument/2006/relationships/hyperlink" Target="https://podminky.urs.cz/item/CS_URS_2025_01/131251100" TargetMode="External"/><Relationship Id="rId6" Type="http://schemas.openxmlformats.org/officeDocument/2006/relationships/hyperlink" Target="https://podminky.urs.cz/item/CS_URS_2025_01/174151101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41130005" TargetMode="External"/><Relationship Id="rId18" Type="http://schemas.openxmlformats.org/officeDocument/2006/relationships/hyperlink" Target="https://podminky.urs.cz/item/CS_URS_2025_01/741312011" TargetMode="External"/><Relationship Id="rId26" Type="http://schemas.openxmlformats.org/officeDocument/2006/relationships/hyperlink" Target="https://podminky.urs.cz/item/CS_URS_2025_01/741322111" TargetMode="External"/><Relationship Id="rId39" Type="http://schemas.openxmlformats.org/officeDocument/2006/relationships/hyperlink" Target="https://podminky.urs.cz/item/CS_URS_2025_01/741430005" TargetMode="External"/><Relationship Id="rId21" Type="http://schemas.openxmlformats.org/officeDocument/2006/relationships/hyperlink" Target="https://podminky.urs.cz/item/CS_URS_2025_01/741320101" TargetMode="External"/><Relationship Id="rId34" Type="http://schemas.openxmlformats.org/officeDocument/2006/relationships/hyperlink" Target="https://podminky.urs.cz/item/CS_URS_2025_01/741420020" TargetMode="External"/><Relationship Id="rId42" Type="http://schemas.openxmlformats.org/officeDocument/2006/relationships/hyperlink" Target="https://podminky.urs.cz/item/CS_URS_2025_01/741910411" TargetMode="External"/><Relationship Id="rId47" Type="http://schemas.openxmlformats.org/officeDocument/2006/relationships/hyperlink" Target="https://podminky.urs.cz/item/CS_URS_2025_01/460661512" TargetMode="External"/><Relationship Id="rId50" Type="http://schemas.openxmlformats.org/officeDocument/2006/relationships/hyperlink" Target="https://podminky.urs.cz/item/CS_URS_2025_01/460921211" TargetMode="External"/><Relationship Id="rId7" Type="http://schemas.openxmlformats.org/officeDocument/2006/relationships/hyperlink" Target="https://podminky.urs.cz/item/CS_URS_2025_01/741122611" TargetMode="External"/><Relationship Id="rId2" Type="http://schemas.openxmlformats.org/officeDocument/2006/relationships/hyperlink" Target="https://podminky.urs.cz/item/CS_URS_2025_01/741110101" TargetMode="External"/><Relationship Id="rId16" Type="http://schemas.openxmlformats.org/officeDocument/2006/relationships/hyperlink" Target="https://podminky.urs.cz/item/CS_URS_2025_01/741310011" TargetMode="External"/><Relationship Id="rId29" Type="http://schemas.openxmlformats.org/officeDocument/2006/relationships/hyperlink" Target="https://podminky.urs.cz/item/CS_URS_2025_01/741372073" TargetMode="External"/><Relationship Id="rId11" Type="http://schemas.openxmlformats.org/officeDocument/2006/relationships/hyperlink" Target="https://podminky.urs.cz/item/CS_URS_2025_01/741122642" TargetMode="External"/><Relationship Id="rId24" Type="http://schemas.openxmlformats.org/officeDocument/2006/relationships/hyperlink" Target="https://podminky.urs.cz/item/CS_URS_2025_01/741321001" TargetMode="External"/><Relationship Id="rId32" Type="http://schemas.openxmlformats.org/officeDocument/2006/relationships/hyperlink" Target="https://podminky.urs.cz/item/CS_URS_2025_01/741410072" TargetMode="External"/><Relationship Id="rId37" Type="http://schemas.openxmlformats.org/officeDocument/2006/relationships/hyperlink" Target="https://podminky.urs.cz/item/CS_URS_2025_01/741420083" TargetMode="External"/><Relationship Id="rId40" Type="http://schemas.openxmlformats.org/officeDocument/2006/relationships/hyperlink" Target="https://podminky.urs.cz/item/CS_URS_2025_01/741450002" TargetMode="External"/><Relationship Id="rId45" Type="http://schemas.openxmlformats.org/officeDocument/2006/relationships/hyperlink" Target="https://podminky.urs.cz/item/CS_URS_2025_01/460181184" TargetMode="External"/><Relationship Id="rId53" Type="http://schemas.openxmlformats.org/officeDocument/2006/relationships/drawing" Target="../drawings/drawing13.xml"/><Relationship Id="rId5" Type="http://schemas.openxmlformats.org/officeDocument/2006/relationships/hyperlink" Target="https://podminky.urs.cz/item/CS_URS_2025_01/741112021" TargetMode="External"/><Relationship Id="rId10" Type="http://schemas.openxmlformats.org/officeDocument/2006/relationships/hyperlink" Target="https://podminky.urs.cz/item/CS_URS_2025_01/741122641" TargetMode="External"/><Relationship Id="rId19" Type="http://schemas.openxmlformats.org/officeDocument/2006/relationships/hyperlink" Target="https://podminky.urs.cz/item/CS_URS_2025_01/741313052" TargetMode="External"/><Relationship Id="rId31" Type="http://schemas.openxmlformats.org/officeDocument/2006/relationships/hyperlink" Target="https://podminky.urs.cz/item/CS_URS_2025_01/741410003" TargetMode="External"/><Relationship Id="rId44" Type="http://schemas.openxmlformats.org/officeDocument/2006/relationships/hyperlink" Target="https://podminky.urs.cz/item/CS_URS_2025_01/741910721" TargetMode="External"/><Relationship Id="rId52" Type="http://schemas.openxmlformats.org/officeDocument/2006/relationships/hyperlink" Target="https://podminky.urs.cz/item/CS_URS_2025_01/HZS2232" TargetMode="External"/><Relationship Id="rId4" Type="http://schemas.openxmlformats.org/officeDocument/2006/relationships/hyperlink" Target="https://podminky.urs.cz/item/CS_URS_2025_01/741110302" TargetMode="External"/><Relationship Id="rId9" Type="http://schemas.openxmlformats.org/officeDocument/2006/relationships/hyperlink" Target="https://podminky.urs.cz/item/CS_URS_2025_01/741122624" TargetMode="External"/><Relationship Id="rId14" Type="http://schemas.openxmlformats.org/officeDocument/2006/relationships/hyperlink" Target="https://podminky.urs.cz/item/CS_URS_2025_01/741210001" TargetMode="External"/><Relationship Id="rId22" Type="http://schemas.openxmlformats.org/officeDocument/2006/relationships/hyperlink" Target="https://podminky.urs.cz/item/CS_URS_2025_01/741320161" TargetMode="External"/><Relationship Id="rId27" Type="http://schemas.openxmlformats.org/officeDocument/2006/relationships/hyperlink" Target="https://podminky.urs.cz/item/CS_URS_2025_01/741330651" TargetMode="External"/><Relationship Id="rId30" Type="http://schemas.openxmlformats.org/officeDocument/2006/relationships/hyperlink" Target="https://podminky.urs.cz/item/CS_URS_2025_01/741372078" TargetMode="External"/><Relationship Id="rId35" Type="http://schemas.openxmlformats.org/officeDocument/2006/relationships/hyperlink" Target="https://podminky.urs.cz/item/CS_URS_2025_01/741420022" TargetMode="External"/><Relationship Id="rId43" Type="http://schemas.openxmlformats.org/officeDocument/2006/relationships/hyperlink" Target="https://podminky.urs.cz/item/CS_URS_2025_01/741910711" TargetMode="External"/><Relationship Id="rId48" Type="http://schemas.openxmlformats.org/officeDocument/2006/relationships/hyperlink" Target="https://podminky.urs.cz/item/CS_URS_2025_01/460791113" TargetMode="External"/><Relationship Id="rId8" Type="http://schemas.openxmlformats.org/officeDocument/2006/relationships/hyperlink" Target="https://podminky.urs.cz/item/CS_URS_2025_01/741122624" TargetMode="External"/><Relationship Id="rId51" Type="http://schemas.openxmlformats.org/officeDocument/2006/relationships/hyperlink" Target="https://podminky.urs.cz/item/CS_URS_2025_01/468021111" TargetMode="External"/><Relationship Id="rId3" Type="http://schemas.openxmlformats.org/officeDocument/2006/relationships/hyperlink" Target="https://podminky.urs.cz/item/CS_URS_2025_01/741110112" TargetMode="External"/><Relationship Id="rId12" Type="http://schemas.openxmlformats.org/officeDocument/2006/relationships/hyperlink" Target="https://podminky.urs.cz/item/CS_URS_2025_01/741130001" TargetMode="External"/><Relationship Id="rId17" Type="http://schemas.openxmlformats.org/officeDocument/2006/relationships/hyperlink" Target="https://podminky.urs.cz/item/CS_URS_2025_01/741310251" TargetMode="External"/><Relationship Id="rId25" Type="http://schemas.openxmlformats.org/officeDocument/2006/relationships/hyperlink" Target="https://podminky.urs.cz/item/CS_URS_2025_01/741321031" TargetMode="External"/><Relationship Id="rId33" Type="http://schemas.openxmlformats.org/officeDocument/2006/relationships/hyperlink" Target="https://podminky.urs.cz/item/CS_URS_2025_01/741420001" TargetMode="External"/><Relationship Id="rId38" Type="http://schemas.openxmlformats.org/officeDocument/2006/relationships/hyperlink" Target="https://podminky.urs.cz/item/CS_URS_2025_01/741420101" TargetMode="External"/><Relationship Id="rId46" Type="http://schemas.openxmlformats.org/officeDocument/2006/relationships/hyperlink" Target="https://podminky.urs.cz/item/CS_URS_2025_01/460431194" TargetMode="External"/><Relationship Id="rId20" Type="http://schemas.openxmlformats.org/officeDocument/2006/relationships/hyperlink" Target="https://podminky.urs.cz/item/CS_URS_2025_01/741313082" TargetMode="External"/><Relationship Id="rId41" Type="http://schemas.openxmlformats.org/officeDocument/2006/relationships/hyperlink" Target="https://podminky.urs.cz/item/CS_URS_2025_01/741810002" TargetMode="External"/><Relationship Id="rId1" Type="http://schemas.openxmlformats.org/officeDocument/2006/relationships/hyperlink" Target="https://podminky.urs.cz/item/CS_URS_2025_01/945412111" TargetMode="External"/><Relationship Id="rId6" Type="http://schemas.openxmlformats.org/officeDocument/2006/relationships/hyperlink" Target="https://podminky.urs.cz/item/CS_URS_2025_01/741122611" TargetMode="External"/><Relationship Id="rId15" Type="http://schemas.openxmlformats.org/officeDocument/2006/relationships/hyperlink" Target="https://podminky.urs.cz/item/CS_URS_2025_01/741210101" TargetMode="External"/><Relationship Id="rId23" Type="http://schemas.openxmlformats.org/officeDocument/2006/relationships/hyperlink" Target="https://podminky.urs.cz/item/CS_URS_2025_01/741320171" TargetMode="External"/><Relationship Id="rId28" Type="http://schemas.openxmlformats.org/officeDocument/2006/relationships/hyperlink" Target="https://podminky.urs.cz/item/CS_URS_2025_01/741372062" TargetMode="External"/><Relationship Id="rId36" Type="http://schemas.openxmlformats.org/officeDocument/2006/relationships/hyperlink" Target="https://podminky.urs.cz/item/CS_URS_2025_01/741420023" TargetMode="External"/><Relationship Id="rId49" Type="http://schemas.openxmlformats.org/officeDocument/2006/relationships/hyperlink" Target="https://podminky.urs.cz/item/CS_URS_2025_01/460911111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633121111" TargetMode="External"/><Relationship Id="rId21" Type="http://schemas.openxmlformats.org/officeDocument/2006/relationships/hyperlink" Target="https://podminky.urs.cz/item/CS_URS_2025_01/274351122" TargetMode="External"/><Relationship Id="rId42" Type="http://schemas.openxmlformats.org/officeDocument/2006/relationships/hyperlink" Target="https://podminky.urs.cz/item/CS_URS_2025_01/953965135" TargetMode="External"/><Relationship Id="rId47" Type="http://schemas.openxmlformats.org/officeDocument/2006/relationships/hyperlink" Target="https://podminky.urs.cz/item/CS_URS_2025_01/977151124" TargetMode="External"/><Relationship Id="rId63" Type="http://schemas.openxmlformats.org/officeDocument/2006/relationships/hyperlink" Target="https://podminky.urs.cz/item/CS_URS_2025_01/998712201" TargetMode="External"/><Relationship Id="rId68" Type="http://schemas.openxmlformats.org/officeDocument/2006/relationships/hyperlink" Target="https://podminky.urs.cz/item/CS_URS_2025_01/783306801" TargetMode="External"/><Relationship Id="rId7" Type="http://schemas.openxmlformats.org/officeDocument/2006/relationships/hyperlink" Target="https://podminky.urs.cz/item/CS_URS_2025_01/162751117" TargetMode="External"/><Relationship Id="rId71" Type="http://schemas.openxmlformats.org/officeDocument/2006/relationships/hyperlink" Target="https://podminky.urs.cz/item/CS_URS_2025_01/783317101" TargetMode="External"/><Relationship Id="rId2" Type="http://schemas.openxmlformats.org/officeDocument/2006/relationships/hyperlink" Target="https://podminky.urs.cz/item/CS_URS_2025_01/115101201" TargetMode="External"/><Relationship Id="rId16" Type="http://schemas.openxmlformats.org/officeDocument/2006/relationships/hyperlink" Target="https://podminky.urs.cz/item/CS_URS_2025_01/183403153" TargetMode="External"/><Relationship Id="rId29" Type="http://schemas.openxmlformats.org/officeDocument/2006/relationships/hyperlink" Target="https://podminky.urs.cz/item/CS_URS_2025_01/380356231" TargetMode="External"/><Relationship Id="rId11" Type="http://schemas.openxmlformats.org/officeDocument/2006/relationships/hyperlink" Target="https://podminky.urs.cz/item/CS_URS_2025_01/174151101" TargetMode="External"/><Relationship Id="rId24" Type="http://schemas.openxmlformats.org/officeDocument/2006/relationships/hyperlink" Target="https://podminky.urs.cz/item/CS_URS_2025_01/631319175" TargetMode="External"/><Relationship Id="rId32" Type="http://schemas.openxmlformats.org/officeDocument/2006/relationships/hyperlink" Target="https://podminky.urs.cz/item/CS_URS_2025_01/380361011" TargetMode="External"/><Relationship Id="rId37" Type="http://schemas.openxmlformats.org/officeDocument/2006/relationships/hyperlink" Target="https://podminky.urs.cz/item/CS_URS_2025_01/933901111" TargetMode="External"/><Relationship Id="rId40" Type="http://schemas.openxmlformats.org/officeDocument/2006/relationships/hyperlink" Target="https://podminky.urs.cz/item/CS_URS_2025_01/953334521" TargetMode="External"/><Relationship Id="rId45" Type="http://schemas.openxmlformats.org/officeDocument/2006/relationships/hyperlink" Target="https://podminky.urs.cz/item/CS_URS_2025_01/977131117" TargetMode="External"/><Relationship Id="rId53" Type="http://schemas.openxmlformats.org/officeDocument/2006/relationships/hyperlink" Target="https://podminky.urs.cz/item/CS_URS_2025_01/997006519" TargetMode="External"/><Relationship Id="rId58" Type="http://schemas.openxmlformats.org/officeDocument/2006/relationships/hyperlink" Target="https://podminky.urs.cz/item/CS_URS_2025_01/711411053" TargetMode="External"/><Relationship Id="rId66" Type="http://schemas.openxmlformats.org/officeDocument/2006/relationships/hyperlink" Target="https://podminky.urs.cz/item/CS_URS_2025_01/767995111" TargetMode="External"/><Relationship Id="rId5" Type="http://schemas.openxmlformats.org/officeDocument/2006/relationships/hyperlink" Target="https://podminky.urs.cz/item/CS_URS_2025_01/132251251" TargetMode="External"/><Relationship Id="rId61" Type="http://schemas.openxmlformats.org/officeDocument/2006/relationships/hyperlink" Target="https://podminky.urs.cz/item/CS_URS_2025_01/712363681" TargetMode="External"/><Relationship Id="rId19" Type="http://schemas.openxmlformats.org/officeDocument/2006/relationships/hyperlink" Target="https://podminky.urs.cz/item/CS_URS_2025_01/274321411" TargetMode="External"/><Relationship Id="rId14" Type="http://schemas.openxmlformats.org/officeDocument/2006/relationships/hyperlink" Target="https://podminky.urs.cz/item/CS_URS_2025_01/181351003" TargetMode="External"/><Relationship Id="rId22" Type="http://schemas.openxmlformats.org/officeDocument/2006/relationships/hyperlink" Target="https://podminky.urs.cz/item/CS_URS_2025_01/274361821" TargetMode="External"/><Relationship Id="rId27" Type="http://schemas.openxmlformats.org/officeDocument/2006/relationships/hyperlink" Target="https://podminky.urs.cz/item/CS_URS_2025_01/919742111" TargetMode="External"/><Relationship Id="rId30" Type="http://schemas.openxmlformats.org/officeDocument/2006/relationships/hyperlink" Target="https://podminky.urs.cz/item/CS_URS_2025_01/380356232" TargetMode="External"/><Relationship Id="rId35" Type="http://schemas.openxmlformats.org/officeDocument/2006/relationships/hyperlink" Target="https://podminky.urs.cz/item/CS_URS_2025_01/931991111" TargetMode="External"/><Relationship Id="rId43" Type="http://schemas.openxmlformats.org/officeDocument/2006/relationships/hyperlink" Target="https://podminky.urs.cz/item/CS_URS_2025_01/961055111" TargetMode="External"/><Relationship Id="rId48" Type="http://schemas.openxmlformats.org/officeDocument/2006/relationships/hyperlink" Target="https://podminky.urs.cz/item/CS_URS_2025_01/977211111" TargetMode="External"/><Relationship Id="rId56" Type="http://schemas.openxmlformats.org/officeDocument/2006/relationships/hyperlink" Target="https://podminky.urs.cz/item/CS_URS_2025_01/997013871" TargetMode="External"/><Relationship Id="rId64" Type="http://schemas.openxmlformats.org/officeDocument/2006/relationships/hyperlink" Target="https://podminky.urs.cz/item/CS_URS_2025_01/767163122" TargetMode="External"/><Relationship Id="rId69" Type="http://schemas.openxmlformats.org/officeDocument/2006/relationships/hyperlink" Target="https://podminky.urs.cz/item/CS_URS_2025_01/783314203" TargetMode="External"/><Relationship Id="rId8" Type="http://schemas.openxmlformats.org/officeDocument/2006/relationships/hyperlink" Target="https://podminky.urs.cz/item/CS_URS_2025_01/162751119" TargetMode="External"/><Relationship Id="rId51" Type="http://schemas.openxmlformats.org/officeDocument/2006/relationships/hyperlink" Target="https://podminky.urs.cz/item/CS_URS_2025_01/985131311" TargetMode="External"/><Relationship Id="rId72" Type="http://schemas.openxmlformats.org/officeDocument/2006/relationships/drawing" Target="../drawings/drawing14.xml"/><Relationship Id="rId3" Type="http://schemas.openxmlformats.org/officeDocument/2006/relationships/hyperlink" Target="https://podminky.urs.cz/item/CS_URS_2025_01/115101301" TargetMode="External"/><Relationship Id="rId12" Type="http://schemas.openxmlformats.org/officeDocument/2006/relationships/hyperlink" Target="https://podminky.urs.cz/item/CS_URS_2025_01/174151101" TargetMode="External"/><Relationship Id="rId17" Type="http://schemas.openxmlformats.org/officeDocument/2006/relationships/hyperlink" Target="https://podminky.urs.cz/item/CS_URS_2025_01/213141112" TargetMode="External"/><Relationship Id="rId25" Type="http://schemas.openxmlformats.org/officeDocument/2006/relationships/hyperlink" Target="https://podminky.urs.cz/item/CS_URS_2025_01/631319185" TargetMode="External"/><Relationship Id="rId33" Type="http://schemas.openxmlformats.org/officeDocument/2006/relationships/hyperlink" Target="https://podminky.urs.cz/item/CS_URS_2025_01/877221311" TargetMode="External"/><Relationship Id="rId38" Type="http://schemas.openxmlformats.org/officeDocument/2006/relationships/hyperlink" Target="https://podminky.urs.cz/item/CS_URS_2025_01/952901411" TargetMode="External"/><Relationship Id="rId46" Type="http://schemas.openxmlformats.org/officeDocument/2006/relationships/hyperlink" Target="https://podminky.urs.cz/item/CS_URS_2025_01/977151117" TargetMode="External"/><Relationship Id="rId59" Type="http://schemas.openxmlformats.org/officeDocument/2006/relationships/hyperlink" Target="https://podminky.urs.cz/item/CS_URS_2025_01/711412053" TargetMode="External"/><Relationship Id="rId67" Type="http://schemas.openxmlformats.org/officeDocument/2006/relationships/hyperlink" Target="https://podminky.urs.cz/item/CS_URS_2025_01/998767201" TargetMode="External"/><Relationship Id="rId20" Type="http://schemas.openxmlformats.org/officeDocument/2006/relationships/hyperlink" Target="https://podminky.urs.cz/item/CS_URS_2025_01/274351121" TargetMode="External"/><Relationship Id="rId41" Type="http://schemas.openxmlformats.org/officeDocument/2006/relationships/hyperlink" Target="https://podminky.urs.cz/item/CS_URS_2025_01/953961217" TargetMode="External"/><Relationship Id="rId54" Type="http://schemas.openxmlformats.org/officeDocument/2006/relationships/hyperlink" Target="https://podminky.urs.cz/item/CS_URS_2025_01/997013111" TargetMode="External"/><Relationship Id="rId62" Type="http://schemas.openxmlformats.org/officeDocument/2006/relationships/hyperlink" Target="https://podminky.urs.cz/item/CS_URS_2025_01/953334115" TargetMode="External"/><Relationship Id="rId70" Type="http://schemas.openxmlformats.org/officeDocument/2006/relationships/hyperlink" Target="https://podminky.urs.cz/item/CS_URS_2025_01/783315101" TargetMode="External"/><Relationship Id="rId1" Type="http://schemas.openxmlformats.org/officeDocument/2006/relationships/hyperlink" Target="https://podminky.urs.cz/item/CS_URS_2025_01/115001101" TargetMode="External"/><Relationship Id="rId6" Type="http://schemas.openxmlformats.org/officeDocument/2006/relationships/hyperlink" Target="https://podminky.urs.cz/item/CS_URS_2025_01/162251102" TargetMode="External"/><Relationship Id="rId15" Type="http://schemas.openxmlformats.org/officeDocument/2006/relationships/hyperlink" Target="https://podminky.urs.cz/item/CS_URS_2025_01/181411131" TargetMode="External"/><Relationship Id="rId23" Type="http://schemas.openxmlformats.org/officeDocument/2006/relationships/hyperlink" Target="https://podminky.urs.cz/item/CS_URS_2025_01/380321552" TargetMode="External"/><Relationship Id="rId28" Type="http://schemas.openxmlformats.org/officeDocument/2006/relationships/hyperlink" Target="https://podminky.urs.cz/item/CS_URS_2025_01/633991111" TargetMode="External"/><Relationship Id="rId36" Type="http://schemas.openxmlformats.org/officeDocument/2006/relationships/hyperlink" Target="https://podminky.urs.cz/item/CS_URS_2025_01/931991112" TargetMode="External"/><Relationship Id="rId49" Type="http://schemas.openxmlformats.org/officeDocument/2006/relationships/hyperlink" Target="https://podminky.urs.cz/item/CS_URS_2025_01/977211112" TargetMode="External"/><Relationship Id="rId57" Type="http://schemas.openxmlformats.org/officeDocument/2006/relationships/hyperlink" Target="https://podminky.urs.cz/item/CS_URS_2025_01/998142251" TargetMode="External"/><Relationship Id="rId10" Type="http://schemas.openxmlformats.org/officeDocument/2006/relationships/hyperlink" Target="https://podminky.urs.cz/item/CS_URS_2025_01/171201231" TargetMode="External"/><Relationship Id="rId31" Type="http://schemas.openxmlformats.org/officeDocument/2006/relationships/hyperlink" Target="https://podminky.urs.cz/item/CS_URS_2025_01/380361006" TargetMode="External"/><Relationship Id="rId44" Type="http://schemas.openxmlformats.org/officeDocument/2006/relationships/hyperlink" Target="https://podminky.urs.cz/item/CS_URS_2025_01/962052211" TargetMode="External"/><Relationship Id="rId52" Type="http://schemas.openxmlformats.org/officeDocument/2006/relationships/hyperlink" Target="https://podminky.urs.cz/item/CS_URS_2025_01/997006512" TargetMode="External"/><Relationship Id="rId60" Type="http://schemas.openxmlformats.org/officeDocument/2006/relationships/hyperlink" Target="https://podminky.urs.cz/item/CS_URS_2025_01/998711201" TargetMode="External"/><Relationship Id="rId65" Type="http://schemas.openxmlformats.org/officeDocument/2006/relationships/hyperlink" Target="https://podminky.urs.cz/item/CS_URS_2025_01/767810122" TargetMode="External"/><Relationship Id="rId4" Type="http://schemas.openxmlformats.org/officeDocument/2006/relationships/hyperlink" Target="https://podminky.urs.cz/item/CS_URS_2025_01/131251104" TargetMode="External"/><Relationship Id="rId9" Type="http://schemas.openxmlformats.org/officeDocument/2006/relationships/hyperlink" Target="https://podminky.urs.cz/item/CS_URS_2025_01/167111101" TargetMode="External"/><Relationship Id="rId13" Type="http://schemas.openxmlformats.org/officeDocument/2006/relationships/hyperlink" Target="https://podminky.urs.cz/item/CS_URS_2025_01/181951112" TargetMode="External"/><Relationship Id="rId18" Type="http://schemas.openxmlformats.org/officeDocument/2006/relationships/hyperlink" Target="https://podminky.urs.cz/item/CS_URS_2025_01/271532212" TargetMode="External"/><Relationship Id="rId39" Type="http://schemas.openxmlformats.org/officeDocument/2006/relationships/hyperlink" Target="https://podminky.urs.cz/item/CS_URS_2025_01/953334115" TargetMode="External"/><Relationship Id="rId34" Type="http://schemas.openxmlformats.org/officeDocument/2006/relationships/hyperlink" Target="https://podminky.urs.cz/item/CS_URS_2025_01/953334115" TargetMode="External"/><Relationship Id="rId50" Type="http://schemas.openxmlformats.org/officeDocument/2006/relationships/hyperlink" Target="https://podminky.urs.cz/item/CS_URS_2025_01/985131111" TargetMode="External"/><Relationship Id="rId55" Type="http://schemas.openxmlformats.org/officeDocument/2006/relationships/hyperlink" Target="https://podminky.urs.cz/item/CS_URS_2025_01/997013862" TargetMode="External"/></Relationships>
</file>

<file path=xl/worksheets/_rels/sheet15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452321151" TargetMode="External"/><Relationship Id="rId21" Type="http://schemas.openxmlformats.org/officeDocument/2006/relationships/hyperlink" Target="https://podminky.urs.cz/item/CS_URS_2025_01/382122411" TargetMode="External"/><Relationship Id="rId42" Type="http://schemas.openxmlformats.org/officeDocument/2006/relationships/hyperlink" Target="https://podminky.urs.cz/item/CS_URS_2025_01/894812001" TargetMode="External"/><Relationship Id="rId47" Type="http://schemas.openxmlformats.org/officeDocument/2006/relationships/hyperlink" Target="https://podminky.urs.cz/item/CS_URS_2025_01/899104112" TargetMode="External"/><Relationship Id="rId63" Type="http://schemas.openxmlformats.org/officeDocument/2006/relationships/hyperlink" Target="https://podminky.urs.cz/item/CS_URS_2025_01/721171917" TargetMode="External"/><Relationship Id="rId68" Type="http://schemas.openxmlformats.org/officeDocument/2006/relationships/hyperlink" Target="https://podminky.urs.cz/item/CS_URS_2025_01/722220236" TargetMode="External"/><Relationship Id="rId16" Type="http://schemas.openxmlformats.org/officeDocument/2006/relationships/hyperlink" Target="https://podminky.urs.cz/item/CS_URS_2025_01/175151101" TargetMode="External"/><Relationship Id="rId11" Type="http://schemas.openxmlformats.org/officeDocument/2006/relationships/hyperlink" Target="https://podminky.urs.cz/item/CS_URS_2025_01/162751119" TargetMode="External"/><Relationship Id="rId32" Type="http://schemas.openxmlformats.org/officeDocument/2006/relationships/hyperlink" Target="https://podminky.urs.cz/item/CS_URS_2025_01/566901261" TargetMode="External"/><Relationship Id="rId37" Type="http://schemas.openxmlformats.org/officeDocument/2006/relationships/hyperlink" Target="https://podminky.urs.cz/item/CS_URS_2025_01/871313120" TargetMode="External"/><Relationship Id="rId53" Type="http://schemas.openxmlformats.org/officeDocument/2006/relationships/hyperlink" Target="https://podminky.urs.cz/item/CS_URS_2025_01/938908411" TargetMode="External"/><Relationship Id="rId58" Type="http://schemas.openxmlformats.org/officeDocument/2006/relationships/hyperlink" Target="https://podminky.urs.cz/item/CS_URS_2025_01/997013871" TargetMode="External"/><Relationship Id="rId74" Type="http://schemas.openxmlformats.org/officeDocument/2006/relationships/hyperlink" Target="https://podminky.urs.cz/item/CS_URS_2025_01/723233115" TargetMode="External"/><Relationship Id="rId79" Type="http://schemas.openxmlformats.org/officeDocument/2006/relationships/hyperlink" Target="https://podminky.urs.cz/item/CS_URS_2025_01/HZS3112" TargetMode="External"/><Relationship Id="rId5" Type="http://schemas.openxmlformats.org/officeDocument/2006/relationships/hyperlink" Target="https://podminky.urs.cz/item/CS_URS_2025_01/115101201" TargetMode="External"/><Relationship Id="rId61" Type="http://schemas.openxmlformats.org/officeDocument/2006/relationships/hyperlink" Target="https://podminky.urs.cz/item/CS_URS_2025_01/997221611" TargetMode="External"/><Relationship Id="rId19" Type="http://schemas.openxmlformats.org/officeDocument/2006/relationships/hyperlink" Target="https://podminky.urs.cz/item/CS_URS_2025_01/382122134" TargetMode="External"/><Relationship Id="rId14" Type="http://schemas.openxmlformats.org/officeDocument/2006/relationships/hyperlink" Target="https://podminky.urs.cz/item/CS_URS_2025_01/174151101" TargetMode="External"/><Relationship Id="rId22" Type="http://schemas.openxmlformats.org/officeDocument/2006/relationships/hyperlink" Target="https://podminky.urs.cz/item/CS_URS_2025_01/382124215" TargetMode="External"/><Relationship Id="rId27" Type="http://schemas.openxmlformats.org/officeDocument/2006/relationships/hyperlink" Target="https://podminky.urs.cz/item/CS_URS_2025_01/452351111" TargetMode="External"/><Relationship Id="rId30" Type="http://schemas.openxmlformats.org/officeDocument/2006/relationships/hyperlink" Target="https://podminky.urs.cz/item/CS_URS_2025_01/566901233" TargetMode="External"/><Relationship Id="rId35" Type="http://schemas.openxmlformats.org/officeDocument/2006/relationships/hyperlink" Target="https://podminky.urs.cz/item/CS_URS_2025_01/573111113" TargetMode="External"/><Relationship Id="rId43" Type="http://schemas.openxmlformats.org/officeDocument/2006/relationships/hyperlink" Target="https://podminky.urs.cz/item/CS_URS_2025_01/894812031" TargetMode="External"/><Relationship Id="rId48" Type="http://schemas.openxmlformats.org/officeDocument/2006/relationships/hyperlink" Target="https://podminky.urs.cz/item/CS_URS_2025_01/899721111" TargetMode="External"/><Relationship Id="rId56" Type="http://schemas.openxmlformats.org/officeDocument/2006/relationships/hyperlink" Target="https://podminky.urs.cz/item/CS_URS_2025_01/997006519" TargetMode="External"/><Relationship Id="rId64" Type="http://schemas.openxmlformats.org/officeDocument/2006/relationships/hyperlink" Target="https://podminky.urs.cz/item/CS_URS_2025_01/998721201" TargetMode="External"/><Relationship Id="rId69" Type="http://schemas.openxmlformats.org/officeDocument/2006/relationships/hyperlink" Target="https://podminky.urs.cz/item/CS_URS_2025_01/722225136" TargetMode="External"/><Relationship Id="rId77" Type="http://schemas.openxmlformats.org/officeDocument/2006/relationships/hyperlink" Target="https://podminky.urs.cz/item/CS_URS_2025_01/998724201" TargetMode="External"/><Relationship Id="rId8" Type="http://schemas.openxmlformats.org/officeDocument/2006/relationships/hyperlink" Target="https://podminky.urs.cz/item/CS_URS_2025_01/132251101" TargetMode="External"/><Relationship Id="rId51" Type="http://schemas.openxmlformats.org/officeDocument/2006/relationships/hyperlink" Target="https://podminky.urs.cz/item/CS_URS_2025_01/919731121" TargetMode="External"/><Relationship Id="rId72" Type="http://schemas.openxmlformats.org/officeDocument/2006/relationships/hyperlink" Target="https://podminky.urs.cz/item/CS_URS_2025_01/722290226" TargetMode="External"/><Relationship Id="rId80" Type="http://schemas.openxmlformats.org/officeDocument/2006/relationships/hyperlink" Target="https://podminky.urs.cz/item/CS_URS_2025_01/HZS4212" TargetMode="External"/><Relationship Id="rId3" Type="http://schemas.openxmlformats.org/officeDocument/2006/relationships/hyperlink" Target="https://podminky.urs.cz/item/CS_URS_2025_01/113202111" TargetMode="External"/><Relationship Id="rId12" Type="http://schemas.openxmlformats.org/officeDocument/2006/relationships/hyperlink" Target="https://podminky.urs.cz/item/CS_URS_2025_01/167111101" TargetMode="External"/><Relationship Id="rId17" Type="http://schemas.openxmlformats.org/officeDocument/2006/relationships/hyperlink" Target="https://podminky.urs.cz/item/CS_URS_2025_01/181951112" TargetMode="External"/><Relationship Id="rId25" Type="http://schemas.openxmlformats.org/officeDocument/2006/relationships/hyperlink" Target="https://podminky.urs.cz/item/CS_URS_2025_01/452112112" TargetMode="External"/><Relationship Id="rId33" Type="http://schemas.openxmlformats.org/officeDocument/2006/relationships/hyperlink" Target="https://podminky.urs.cz/item/CS_URS_2025_01/566901262" TargetMode="External"/><Relationship Id="rId38" Type="http://schemas.openxmlformats.org/officeDocument/2006/relationships/hyperlink" Target="https://podminky.urs.cz/item/CS_URS_2025_01/877310310" TargetMode="External"/><Relationship Id="rId46" Type="http://schemas.openxmlformats.org/officeDocument/2006/relationships/hyperlink" Target="https://podminky.urs.cz/item/CS_URS_2025_01/899103112" TargetMode="External"/><Relationship Id="rId59" Type="http://schemas.openxmlformats.org/officeDocument/2006/relationships/hyperlink" Target="https://podminky.urs.cz/item/CS_URS_2025_01/997013873" TargetMode="External"/><Relationship Id="rId67" Type="http://schemas.openxmlformats.org/officeDocument/2006/relationships/hyperlink" Target="https://podminky.urs.cz/item/CS_URS_2025_01/722131937" TargetMode="External"/><Relationship Id="rId20" Type="http://schemas.openxmlformats.org/officeDocument/2006/relationships/hyperlink" Target="https://podminky.urs.cz/item/CS_URS_2025_01/382122313" TargetMode="External"/><Relationship Id="rId41" Type="http://schemas.openxmlformats.org/officeDocument/2006/relationships/hyperlink" Target="https://podminky.urs.cz/item/CS_URS_2025_01/892372111" TargetMode="External"/><Relationship Id="rId54" Type="http://schemas.openxmlformats.org/officeDocument/2006/relationships/hyperlink" Target="https://podminky.urs.cz/item/CS_URS_2025_01/938909311" TargetMode="External"/><Relationship Id="rId62" Type="http://schemas.openxmlformats.org/officeDocument/2006/relationships/hyperlink" Target="https://podminky.urs.cz/item/CS_URS_2025_01/998144471" TargetMode="External"/><Relationship Id="rId70" Type="http://schemas.openxmlformats.org/officeDocument/2006/relationships/hyperlink" Target="https://podminky.urs.cz/item/CS_URS_2025_01/722231087" TargetMode="External"/><Relationship Id="rId75" Type="http://schemas.openxmlformats.org/officeDocument/2006/relationships/hyperlink" Target="https://podminky.urs.cz/item/CS_URS_2025_01/998722201" TargetMode="External"/><Relationship Id="rId1" Type="http://schemas.openxmlformats.org/officeDocument/2006/relationships/hyperlink" Target="https://podminky.urs.cz/item/CS_URS_2025_01/113107343" TargetMode="External"/><Relationship Id="rId6" Type="http://schemas.openxmlformats.org/officeDocument/2006/relationships/hyperlink" Target="https://podminky.urs.cz/item/CS_URS_2025_01/115101301" TargetMode="External"/><Relationship Id="rId15" Type="http://schemas.openxmlformats.org/officeDocument/2006/relationships/hyperlink" Target="https://podminky.urs.cz/item/CS_URS_2025_01/174151101" TargetMode="External"/><Relationship Id="rId23" Type="http://schemas.openxmlformats.org/officeDocument/2006/relationships/hyperlink" Target="https://podminky.urs.cz/item/CS_URS_2025_01/451541111" TargetMode="External"/><Relationship Id="rId28" Type="http://schemas.openxmlformats.org/officeDocument/2006/relationships/hyperlink" Target="https://podminky.urs.cz/item/CS_URS_2025_01/452351112" TargetMode="External"/><Relationship Id="rId36" Type="http://schemas.openxmlformats.org/officeDocument/2006/relationships/hyperlink" Target="https://podminky.urs.cz/item/CS_URS_2025_01/871211141" TargetMode="External"/><Relationship Id="rId49" Type="http://schemas.openxmlformats.org/officeDocument/2006/relationships/hyperlink" Target="https://podminky.urs.cz/item/CS_URS_2025_01/899722112" TargetMode="External"/><Relationship Id="rId57" Type="http://schemas.openxmlformats.org/officeDocument/2006/relationships/hyperlink" Target="https://podminky.urs.cz/item/CS_URS_2025_01/997013862" TargetMode="External"/><Relationship Id="rId10" Type="http://schemas.openxmlformats.org/officeDocument/2006/relationships/hyperlink" Target="https://podminky.urs.cz/item/CS_URS_2025_01/162751117" TargetMode="External"/><Relationship Id="rId31" Type="http://schemas.openxmlformats.org/officeDocument/2006/relationships/hyperlink" Target="https://podminky.urs.cz/item/CS_URS_2025_01/566901234" TargetMode="External"/><Relationship Id="rId44" Type="http://schemas.openxmlformats.org/officeDocument/2006/relationships/hyperlink" Target="https://podminky.urs.cz/item/CS_URS_2025_01/894812041" TargetMode="External"/><Relationship Id="rId52" Type="http://schemas.openxmlformats.org/officeDocument/2006/relationships/hyperlink" Target="https://podminky.urs.cz/item/CS_URS_2025_01/919735113" TargetMode="External"/><Relationship Id="rId60" Type="http://schemas.openxmlformats.org/officeDocument/2006/relationships/hyperlink" Target="https://podminky.urs.cz/item/CS_URS_2025_01/997013875" TargetMode="External"/><Relationship Id="rId65" Type="http://schemas.openxmlformats.org/officeDocument/2006/relationships/hyperlink" Target="https://podminky.urs.cz/item/CS_URS_2025_01/722130107" TargetMode="External"/><Relationship Id="rId73" Type="http://schemas.openxmlformats.org/officeDocument/2006/relationships/hyperlink" Target="https://podminky.urs.cz/item/CS_URS_2025_01/722290234" TargetMode="External"/><Relationship Id="rId78" Type="http://schemas.openxmlformats.org/officeDocument/2006/relationships/hyperlink" Target="https://podminky.urs.cz/item/CS_URS_2025_01/HZS1301" TargetMode="External"/><Relationship Id="rId81" Type="http://schemas.openxmlformats.org/officeDocument/2006/relationships/drawing" Target="../drawings/drawing15.xml"/><Relationship Id="rId4" Type="http://schemas.openxmlformats.org/officeDocument/2006/relationships/hyperlink" Target="https://podminky.urs.cz/item/CS_URS_2025_01/115001101" TargetMode="External"/><Relationship Id="rId9" Type="http://schemas.openxmlformats.org/officeDocument/2006/relationships/hyperlink" Target="https://podminky.urs.cz/item/CS_URS_2025_01/162251102" TargetMode="External"/><Relationship Id="rId13" Type="http://schemas.openxmlformats.org/officeDocument/2006/relationships/hyperlink" Target="https://podminky.urs.cz/item/CS_URS_2025_01/171201231" TargetMode="External"/><Relationship Id="rId18" Type="http://schemas.openxmlformats.org/officeDocument/2006/relationships/hyperlink" Target="https://podminky.urs.cz/item/CS_URS_2025_01/382122121" TargetMode="External"/><Relationship Id="rId39" Type="http://schemas.openxmlformats.org/officeDocument/2006/relationships/hyperlink" Target="https://podminky.urs.cz/item/CS_URS_2025_01/892241111" TargetMode="External"/><Relationship Id="rId34" Type="http://schemas.openxmlformats.org/officeDocument/2006/relationships/hyperlink" Target="https://podminky.urs.cz/item/CS_URS_2025_01/573111112" TargetMode="External"/><Relationship Id="rId50" Type="http://schemas.openxmlformats.org/officeDocument/2006/relationships/hyperlink" Target="https://podminky.urs.cz/item/CS_URS_2025_01/919122111" TargetMode="External"/><Relationship Id="rId55" Type="http://schemas.openxmlformats.org/officeDocument/2006/relationships/hyperlink" Target="https://podminky.urs.cz/item/CS_URS_2025_01/997006512" TargetMode="External"/><Relationship Id="rId76" Type="http://schemas.openxmlformats.org/officeDocument/2006/relationships/hyperlink" Target="https://podminky.urs.cz/item/CS_URS_2025_01/724141123" TargetMode="External"/><Relationship Id="rId7" Type="http://schemas.openxmlformats.org/officeDocument/2006/relationships/hyperlink" Target="https://podminky.urs.cz/item/CS_URS_2025_01/131251104" TargetMode="External"/><Relationship Id="rId71" Type="http://schemas.openxmlformats.org/officeDocument/2006/relationships/hyperlink" Target="https://podminky.urs.cz/item/CS_URS_2025_01/722232048" TargetMode="External"/><Relationship Id="rId2" Type="http://schemas.openxmlformats.org/officeDocument/2006/relationships/hyperlink" Target="https://podminky.urs.cz/item/CS_URS_2025_01/113107324" TargetMode="External"/><Relationship Id="rId29" Type="http://schemas.openxmlformats.org/officeDocument/2006/relationships/hyperlink" Target="https://podminky.urs.cz/item/CS_URS_2025_01/452368211" TargetMode="External"/><Relationship Id="rId24" Type="http://schemas.openxmlformats.org/officeDocument/2006/relationships/hyperlink" Target="https://podminky.urs.cz/item/CS_URS_2025_01/451572111" TargetMode="External"/><Relationship Id="rId40" Type="http://schemas.openxmlformats.org/officeDocument/2006/relationships/hyperlink" Target="https://podminky.urs.cz/item/CS_URS_2025_01/892312121" TargetMode="External"/><Relationship Id="rId45" Type="http://schemas.openxmlformats.org/officeDocument/2006/relationships/hyperlink" Target="https://podminky.urs.cz/item/CS_URS_2025_01/894812063" TargetMode="External"/><Relationship Id="rId66" Type="http://schemas.openxmlformats.org/officeDocument/2006/relationships/hyperlink" Target="https://podminky.urs.cz/item/CS_URS_2025_01/722130146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313001" TargetMode="External"/><Relationship Id="rId13" Type="http://schemas.openxmlformats.org/officeDocument/2006/relationships/hyperlink" Target="https://podminky.urs.cz/item/CS_URS_2025_01/741330311" TargetMode="External"/><Relationship Id="rId18" Type="http://schemas.openxmlformats.org/officeDocument/2006/relationships/hyperlink" Target="https://podminky.urs.cz/item/CS_URS_2025_01/741450002" TargetMode="External"/><Relationship Id="rId26" Type="http://schemas.openxmlformats.org/officeDocument/2006/relationships/drawing" Target="../drawings/drawing16.xml"/><Relationship Id="rId3" Type="http://schemas.openxmlformats.org/officeDocument/2006/relationships/hyperlink" Target="https://podminky.urs.cz/item/CS_URS_2025_01/741122032" TargetMode="External"/><Relationship Id="rId21" Type="http://schemas.openxmlformats.org/officeDocument/2006/relationships/hyperlink" Target="https://podminky.urs.cz/item/CS_URS_2025_01/460161154" TargetMode="External"/><Relationship Id="rId7" Type="http://schemas.openxmlformats.org/officeDocument/2006/relationships/hyperlink" Target="https://podminky.urs.cz/item/CS_URS_2025_01/741312011" TargetMode="External"/><Relationship Id="rId12" Type="http://schemas.openxmlformats.org/officeDocument/2006/relationships/hyperlink" Target="https://podminky.urs.cz/item/CS_URS_2025_01/741330231" TargetMode="External"/><Relationship Id="rId17" Type="http://schemas.openxmlformats.org/officeDocument/2006/relationships/hyperlink" Target="https://podminky.urs.cz/item/CS_URS_2025_01/741450001" TargetMode="External"/><Relationship Id="rId25" Type="http://schemas.openxmlformats.org/officeDocument/2006/relationships/hyperlink" Target="https://podminky.urs.cz/item/CS_URS_2025_01/HZS2232" TargetMode="External"/><Relationship Id="rId2" Type="http://schemas.openxmlformats.org/officeDocument/2006/relationships/hyperlink" Target="https://podminky.urs.cz/item/CS_URS_2025_01/741122022" TargetMode="External"/><Relationship Id="rId16" Type="http://schemas.openxmlformats.org/officeDocument/2006/relationships/hyperlink" Target="https://podminky.urs.cz/item/CS_URS_2025_01/741420020" TargetMode="External"/><Relationship Id="rId20" Type="http://schemas.openxmlformats.org/officeDocument/2006/relationships/hyperlink" Target="https://podminky.urs.cz/item/CS_URS_2025_01/210112100" TargetMode="External"/><Relationship Id="rId1" Type="http://schemas.openxmlformats.org/officeDocument/2006/relationships/hyperlink" Target="https://podminky.urs.cz/item/CS_URS_2025_01/741112021" TargetMode="External"/><Relationship Id="rId6" Type="http://schemas.openxmlformats.org/officeDocument/2006/relationships/hyperlink" Target="https://podminky.urs.cz/item/CS_URS_2025_01/741210001" TargetMode="External"/><Relationship Id="rId11" Type="http://schemas.openxmlformats.org/officeDocument/2006/relationships/hyperlink" Target="https://podminky.urs.cz/item/CS_URS_2025_01/741330202" TargetMode="External"/><Relationship Id="rId24" Type="http://schemas.openxmlformats.org/officeDocument/2006/relationships/hyperlink" Target="https://podminky.urs.cz/item/CS_URS_2025_01/460791113" TargetMode="External"/><Relationship Id="rId5" Type="http://schemas.openxmlformats.org/officeDocument/2006/relationships/hyperlink" Target="https://podminky.urs.cz/item/CS_URS_2025_01/741130005" TargetMode="External"/><Relationship Id="rId15" Type="http://schemas.openxmlformats.org/officeDocument/2006/relationships/hyperlink" Target="https://podminky.urs.cz/item/CS_URS_2025_01/741410003" TargetMode="External"/><Relationship Id="rId23" Type="http://schemas.openxmlformats.org/officeDocument/2006/relationships/hyperlink" Target="https://podminky.urs.cz/item/CS_URS_2025_01/460661512" TargetMode="External"/><Relationship Id="rId10" Type="http://schemas.openxmlformats.org/officeDocument/2006/relationships/hyperlink" Target="https://podminky.urs.cz/item/CS_URS_2025_01/741321041" TargetMode="External"/><Relationship Id="rId19" Type="http://schemas.openxmlformats.org/officeDocument/2006/relationships/hyperlink" Target="https://podminky.urs.cz/item/CS_URS_2025_01/741810001" TargetMode="External"/><Relationship Id="rId4" Type="http://schemas.openxmlformats.org/officeDocument/2006/relationships/hyperlink" Target="https://podminky.urs.cz/item/CS_URS_2025_01/741130001" TargetMode="External"/><Relationship Id="rId9" Type="http://schemas.openxmlformats.org/officeDocument/2006/relationships/hyperlink" Target="https://podminky.urs.cz/item/CS_URS_2025_01/741320101" TargetMode="External"/><Relationship Id="rId14" Type="http://schemas.openxmlformats.org/officeDocument/2006/relationships/hyperlink" Target="https://podminky.urs.cz/item/CS_URS_2025_01/741331007" TargetMode="External"/><Relationship Id="rId22" Type="http://schemas.openxmlformats.org/officeDocument/2006/relationships/hyperlink" Target="https://podminky.urs.cz/item/CS_URS_2025_01/460431194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hyperlink" Target="https://podminky.urs.cz/item/CS_URS_2024_01/998014211" TargetMode="External"/><Relationship Id="rId1" Type="http://schemas.openxmlformats.org/officeDocument/2006/relationships/hyperlink" Target="https://podminky.urs.cz/item/CS_URS_2024_01/381181002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181351003" TargetMode="External"/><Relationship Id="rId18" Type="http://schemas.openxmlformats.org/officeDocument/2006/relationships/hyperlink" Target="https://podminky.urs.cz/item/CS_URS_2025_01/273325914" TargetMode="External"/><Relationship Id="rId26" Type="http://schemas.openxmlformats.org/officeDocument/2006/relationships/hyperlink" Target="https://podminky.urs.cz/item/CS_URS_2025_01/919735124" TargetMode="External"/><Relationship Id="rId3" Type="http://schemas.openxmlformats.org/officeDocument/2006/relationships/hyperlink" Target="https://podminky.urs.cz/item/CS_URS_2025_01/122251105" TargetMode="External"/><Relationship Id="rId21" Type="http://schemas.openxmlformats.org/officeDocument/2006/relationships/hyperlink" Target="https://podminky.urs.cz/item/CS_URS_2025_01/631319204" TargetMode="External"/><Relationship Id="rId34" Type="http://schemas.openxmlformats.org/officeDocument/2006/relationships/hyperlink" Target="https://podminky.urs.cz/item/CS_URS_2025_01/998711201" TargetMode="External"/><Relationship Id="rId7" Type="http://schemas.openxmlformats.org/officeDocument/2006/relationships/hyperlink" Target="https://podminky.urs.cz/item/CS_URS_2025_01/167111101" TargetMode="External"/><Relationship Id="rId12" Type="http://schemas.openxmlformats.org/officeDocument/2006/relationships/hyperlink" Target="https://podminky.urs.cz/item/CS_URS_2025_01/182251101" TargetMode="External"/><Relationship Id="rId17" Type="http://schemas.openxmlformats.org/officeDocument/2006/relationships/hyperlink" Target="https://podminky.urs.cz/item/CS_URS_2025_01/581131211" TargetMode="External"/><Relationship Id="rId25" Type="http://schemas.openxmlformats.org/officeDocument/2006/relationships/hyperlink" Target="https://podminky.urs.cz/item/CS_URS_2025_01/919731114" TargetMode="External"/><Relationship Id="rId33" Type="http://schemas.openxmlformats.org/officeDocument/2006/relationships/hyperlink" Target="https://podminky.urs.cz/item/CS_URS_2025_01/711411053" TargetMode="External"/><Relationship Id="rId2" Type="http://schemas.openxmlformats.org/officeDocument/2006/relationships/hyperlink" Target="https://podminky.urs.cz/item/CS_URS_2025_01/113107336" TargetMode="External"/><Relationship Id="rId16" Type="http://schemas.openxmlformats.org/officeDocument/2006/relationships/hyperlink" Target="https://podminky.urs.cz/item/CS_URS_2025_01/567132115" TargetMode="External"/><Relationship Id="rId20" Type="http://schemas.openxmlformats.org/officeDocument/2006/relationships/hyperlink" Target="https://podminky.urs.cz/item/CS_URS_2025_01/273351122" TargetMode="External"/><Relationship Id="rId29" Type="http://schemas.openxmlformats.org/officeDocument/2006/relationships/hyperlink" Target="https://podminky.urs.cz/item/CS_URS_2025_01/997013862" TargetMode="External"/><Relationship Id="rId1" Type="http://schemas.openxmlformats.org/officeDocument/2006/relationships/hyperlink" Target="https://podminky.urs.cz/item/CS_URS_2025_01/113106512" TargetMode="External"/><Relationship Id="rId6" Type="http://schemas.openxmlformats.org/officeDocument/2006/relationships/hyperlink" Target="https://podminky.urs.cz/item/CS_URS_2025_01/162751119" TargetMode="External"/><Relationship Id="rId11" Type="http://schemas.openxmlformats.org/officeDocument/2006/relationships/hyperlink" Target="https://podminky.urs.cz/item/CS_URS_2025_01/181951112" TargetMode="External"/><Relationship Id="rId24" Type="http://schemas.openxmlformats.org/officeDocument/2006/relationships/hyperlink" Target="https://podminky.urs.cz/item/CS_URS_2025_01/634911114" TargetMode="External"/><Relationship Id="rId32" Type="http://schemas.openxmlformats.org/officeDocument/2006/relationships/hyperlink" Target="https://podminky.urs.cz/item/CS_URS_2025_01/998225111" TargetMode="External"/><Relationship Id="rId5" Type="http://schemas.openxmlformats.org/officeDocument/2006/relationships/hyperlink" Target="https://podminky.urs.cz/item/CS_URS_2025_01/162751117" TargetMode="External"/><Relationship Id="rId15" Type="http://schemas.openxmlformats.org/officeDocument/2006/relationships/hyperlink" Target="https://podminky.urs.cz/item/CS_URS_2025_01/213141112" TargetMode="External"/><Relationship Id="rId23" Type="http://schemas.openxmlformats.org/officeDocument/2006/relationships/hyperlink" Target="https://podminky.urs.cz/item/CS_URS_2025_01/634663111" TargetMode="External"/><Relationship Id="rId28" Type="http://schemas.openxmlformats.org/officeDocument/2006/relationships/hyperlink" Target="https://podminky.urs.cz/item/CS_URS_2025_01/997006519" TargetMode="External"/><Relationship Id="rId10" Type="http://schemas.openxmlformats.org/officeDocument/2006/relationships/hyperlink" Target="https://podminky.urs.cz/item/CS_URS_2025_01/174151101" TargetMode="External"/><Relationship Id="rId19" Type="http://schemas.openxmlformats.org/officeDocument/2006/relationships/hyperlink" Target="https://podminky.urs.cz/item/CS_URS_2025_01/273351121" TargetMode="External"/><Relationship Id="rId31" Type="http://schemas.openxmlformats.org/officeDocument/2006/relationships/hyperlink" Target="https://podminky.urs.cz/item/CS_URS_2025_01/997221611" TargetMode="External"/><Relationship Id="rId4" Type="http://schemas.openxmlformats.org/officeDocument/2006/relationships/hyperlink" Target="https://podminky.urs.cz/item/CS_URS_2025_01/162251102" TargetMode="External"/><Relationship Id="rId9" Type="http://schemas.openxmlformats.org/officeDocument/2006/relationships/hyperlink" Target="https://podminky.urs.cz/item/CS_URS_2025_01/997013873" TargetMode="External"/><Relationship Id="rId14" Type="http://schemas.openxmlformats.org/officeDocument/2006/relationships/hyperlink" Target="https://podminky.urs.cz/item/CS_URS_2025_01/183403153" TargetMode="External"/><Relationship Id="rId22" Type="http://schemas.openxmlformats.org/officeDocument/2006/relationships/hyperlink" Target="https://podminky.urs.cz/item/CS_URS_2025_01/633991111" TargetMode="External"/><Relationship Id="rId27" Type="http://schemas.openxmlformats.org/officeDocument/2006/relationships/hyperlink" Target="https://podminky.urs.cz/item/CS_URS_2025_01/997006512" TargetMode="External"/><Relationship Id="rId30" Type="http://schemas.openxmlformats.org/officeDocument/2006/relationships/hyperlink" Target="https://podminky.urs.cz/item/CS_URS_2025_01/997013873" TargetMode="External"/><Relationship Id="rId35" Type="http://schemas.openxmlformats.org/officeDocument/2006/relationships/drawing" Target="../drawings/drawing18.xml"/><Relationship Id="rId8" Type="http://schemas.openxmlformats.org/officeDocument/2006/relationships/hyperlink" Target="https://podminky.urs.cz/item/CS_URS_2025_01/171151103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74151101" TargetMode="External"/><Relationship Id="rId13" Type="http://schemas.openxmlformats.org/officeDocument/2006/relationships/hyperlink" Target="https://podminky.urs.cz/item/CS_URS_2025_01/877310310" TargetMode="External"/><Relationship Id="rId18" Type="http://schemas.openxmlformats.org/officeDocument/2006/relationships/hyperlink" Target="https://podminky.urs.cz/item/CS_URS_2025_01/935923216" TargetMode="External"/><Relationship Id="rId3" Type="http://schemas.openxmlformats.org/officeDocument/2006/relationships/hyperlink" Target="https://podminky.urs.cz/item/CS_URS_2025_01/115101301" TargetMode="External"/><Relationship Id="rId7" Type="http://schemas.openxmlformats.org/officeDocument/2006/relationships/hyperlink" Target="https://podminky.urs.cz/item/CS_URS_2025_01/171201231" TargetMode="External"/><Relationship Id="rId12" Type="http://schemas.openxmlformats.org/officeDocument/2006/relationships/hyperlink" Target="https://podminky.urs.cz/item/CS_URS_2025_01/871310320" TargetMode="External"/><Relationship Id="rId17" Type="http://schemas.openxmlformats.org/officeDocument/2006/relationships/hyperlink" Target="https://podminky.urs.cz/item/CS_URS_2025_01/935113111" TargetMode="External"/><Relationship Id="rId2" Type="http://schemas.openxmlformats.org/officeDocument/2006/relationships/hyperlink" Target="https://podminky.urs.cz/item/CS_URS_2025_01/115101201" TargetMode="External"/><Relationship Id="rId16" Type="http://schemas.openxmlformats.org/officeDocument/2006/relationships/hyperlink" Target="https://podminky.urs.cz/item/CS_URS_2025_01/892312121" TargetMode="External"/><Relationship Id="rId20" Type="http://schemas.openxmlformats.org/officeDocument/2006/relationships/drawing" Target="../drawings/drawing19.xml"/><Relationship Id="rId1" Type="http://schemas.openxmlformats.org/officeDocument/2006/relationships/hyperlink" Target="https://podminky.urs.cz/item/CS_URS_2025_01/115001101" TargetMode="External"/><Relationship Id="rId6" Type="http://schemas.openxmlformats.org/officeDocument/2006/relationships/hyperlink" Target="https://podminky.urs.cz/item/CS_URS_2025_01/162751119" TargetMode="External"/><Relationship Id="rId11" Type="http://schemas.openxmlformats.org/officeDocument/2006/relationships/hyperlink" Target="https://podminky.urs.cz/item/CS_URS_2025_01/850375121" TargetMode="External"/><Relationship Id="rId5" Type="http://schemas.openxmlformats.org/officeDocument/2006/relationships/hyperlink" Target="https://podminky.urs.cz/item/CS_URS_2025_01/162751117" TargetMode="External"/><Relationship Id="rId15" Type="http://schemas.openxmlformats.org/officeDocument/2006/relationships/hyperlink" Target="https://podminky.urs.cz/item/CS_URS_2025_01/877310330" TargetMode="External"/><Relationship Id="rId10" Type="http://schemas.openxmlformats.org/officeDocument/2006/relationships/hyperlink" Target="https://podminky.urs.cz/item/CS_URS_2025_01/451572111" TargetMode="External"/><Relationship Id="rId19" Type="http://schemas.openxmlformats.org/officeDocument/2006/relationships/hyperlink" Target="https://podminky.urs.cz/item/CS_URS_2025_01/998276101" TargetMode="External"/><Relationship Id="rId4" Type="http://schemas.openxmlformats.org/officeDocument/2006/relationships/hyperlink" Target="https://podminky.urs.cz/item/CS_URS_2025_01/132251103" TargetMode="External"/><Relationship Id="rId9" Type="http://schemas.openxmlformats.org/officeDocument/2006/relationships/hyperlink" Target="https://podminky.urs.cz/item/CS_URS_2025_01/175151101" TargetMode="External"/><Relationship Id="rId14" Type="http://schemas.openxmlformats.org/officeDocument/2006/relationships/hyperlink" Target="https://podminky.urs.cz/item/CS_URS_2025_01/877310320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46111814" TargetMode="External"/><Relationship Id="rId13" Type="http://schemas.openxmlformats.org/officeDocument/2006/relationships/hyperlink" Target="https://podminky.urs.cz/item/CS_URS_2025_01/967023692" TargetMode="External"/><Relationship Id="rId18" Type="http://schemas.openxmlformats.org/officeDocument/2006/relationships/hyperlink" Target="https://podminky.urs.cz/item/CS_URS_2025_01/997013862" TargetMode="External"/><Relationship Id="rId3" Type="http://schemas.openxmlformats.org/officeDocument/2006/relationships/hyperlink" Target="https://podminky.urs.cz/item/CS_URS_2025_01/113107437" TargetMode="External"/><Relationship Id="rId21" Type="http://schemas.openxmlformats.org/officeDocument/2006/relationships/hyperlink" Target="https://podminky.urs.cz/item/CS_URS_2025_01/998225111" TargetMode="External"/><Relationship Id="rId7" Type="http://schemas.openxmlformats.org/officeDocument/2006/relationships/hyperlink" Target="https://podminky.urs.cz/item/CS_URS_2025_01/946111214" TargetMode="External"/><Relationship Id="rId12" Type="http://schemas.openxmlformats.org/officeDocument/2006/relationships/hyperlink" Target="https://podminky.urs.cz/item/CS_URS_2025_01/966073121" TargetMode="External"/><Relationship Id="rId17" Type="http://schemas.openxmlformats.org/officeDocument/2006/relationships/hyperlink" Target="https://podminky.urs.cz/item/CS_URS_2025_01/997006519" TargetMode="External"/><Relationship Id="rId2" Type="http://schemas.openxmlformats.org/officeDocument/2006/relationships/hyperlink" Target="https://podminky.urs.cz/item/CS_URS_2025_01/113107321" TargetMode="External"/><Relationship Id="rId16" Type="http://schemas.openxmlformats.org/officeDocument/2006/relationships/hyperlink" Target="https://podminky.urs.cz/item/CS_URS_2025_01/997006512" TargetMode="External"/><Relationship Id="rId20" Type="http://schemas.openxmlformats.org/officeDocument/2006/relationships/hyperlink" Target="https://podminky.urs.cz/item/CS_URS_2025_01/997221611" TargetMode="External"/><Relationship Id="rId1" Type="http://schemas.openxmlformats.org/officeDocument/2006/relationships/hyperlink" Target="https://podminky.urs.cz/item/CS_URS_2025_01/113106240" TargetMode="External"/><Relationship Id="rId6" Type="http://schemas.openxmlformats.org/officeDocument/2006/relationships/hyperlink" Target="https://podminky.urs.cz/item/CS_URS_2025_01/946111114" TargetMode="External"/><Relationship Id="rId11" Type="http://schemas.openxmlformats.org/officeDocument/2006/relationships/hyperlink" Target="https://podminky.urs.cz/item/CS_URS_2025_01/966071113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945412111" TargetMode="External"/><Relationship Id="rId15" Type="http://schemas.openxmlformats.org/officeDocument/2006/relationships/hyperlink" Target="https://podminky.urs.cz/item/CS_URS_2025_01/997221611" TargetMode="External"/><Relationship Id="rId23" Type="http://schemas.openxmlformats.org/officeDocument/2006/relationships/hyperlink" Target="https://podminky.urs.cz/item/CS_URS_2025_01/998767201" TargetMode="External"/><Relationship Id="rId10" Type="http://schemas.openxmlformats.org/officeDocument/2006/relationships/hyperlink" Target="https://podminky.urs.cz/item/CS_URS_2025_01/962052211" TargetMode="External"/><Relationship Id="rId19" Type="http://schemas.openxmlformats.org/officeDocument/2006/relationships/hyperlink" Target="https://podminky.urs.cz/item/CS_URS_2025_01/997013873" TargetMode="External"/><Relationship Id="rId4" Type="http://schemas.openxmlformats.org/officeDocument/2006/relationships/hyperlink" Target="https://podminky.urs.cz/item/CS_URS_2025_01/631311131" TargetMode="External"/><Relationship Id="rId9" Type="http://schemas.openxmlformats.org/officeDocument/2006/relationships/hyperlink" Target="https://podminky.urs.cz/item/CS_URS_2025_01/952903112" TargetMode="External"/><Relationship Id="rId14" Type="http://schemas.openxmlformats.org/officeDocument/2006/relationships/hyperlink" Target="https://podminky.urs.cz/item/CS_URS_2025_01/997006512" TargetMode="External"/><Relationship Id="rId22" Type="http://schemas.openxmlformats.org/officeDocument/2006/relationships/hyperlink" Target="https://podminky.urs.cz/item/CS_URS_2025_01/767651834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330651" TargetMode="External"/><Relationship Id="rId13" Type="http://schemas.openxmlformats.org/officeDocument/2006/relationships/hyperlink" Target="https://podminky.urs.cz/item/CS_URS_2025_01/210204031" TargetMode="External"/><Relationship Id="rId18" Type="http://schemas.openxmlformats.org/officeDocument/2006/relationships/hyperlink" Target="https://podminky.urs.cz/item/CS_URS_2025_01/460181184" TargetMode="External"/><Relationship Id="rId3" Type="http://schemas.openxmlformats.org/officeDocument/2006/relationships/hyperlink" Target="https://podminky.urs.cz/item/CS_URS_2025_01/741122643" TargetMode="External"/><Relationship Id="rId21" Type="http://schemas.openxmlformats.org/officeDocument/2006/relationships/hyperlink" Target="https://podminky.urs.cz/item/CS_URS_2025_01/460661512" TargetMode="External"/><Relationship Id="rId7" Type="http://schemas.openxmlformats.org/officeDocument/2006/relationships/hyperlink" Target="https://podminky.urs.cz/item/CS_URS_2025_01/741210101" TargetMode="External"/><Relationship Id="rId12" Type="http://schemas.openxmlformats.org/officeDocument/2006/relationships/hyperlink" Target="https://podminky.urs.cz/item/CS_URS_2025_01/741420020" TargetMode="External"/><Relationship Id="rId17" Type="http://schemas.openxmlformats.org/officeDocument/2006/relationships/hyperlink" Target="https://podminky.urs.cz/item/CS_URS_2025_01/460141113" TargetMode="External"/><Relationship Id="rId2" Type="http://schemas.openxmlformats.org/officeDocument/2006/relationships/hyperlink" Target="https://podminky.urs.cz/item/CS_URS_2025_01/741122611" TargetMode="External"/><Relationship Id="rId16" Type="http://schemas.openxmlformats.org/officeDocument/2006/relationships/hyperlink" Target="https://podminky.urs.cz/item/CS_URS_2025_01/210204221" TargetMode="External"/><Relationship Id="rId20" Type="http://schemas.openxmlformats.org/officeDocument/2006/relationships/hyperlink" Target="https://podminky.urs.cz/item/CS_URS_2025_01/460641121" TargetMode="External"/><Relationship Id="rId1" Type="http://schemas.openxmlformats.org/officeDocument/2006/relationships/hyperlink" Target="https://podminky.urs.cz/item/CS_URS_2025_01/741122016" TargetMode="External"/><Relationship Id="rId6" Type="http://schemas.openxmlformats.org/officeDocument/2006/relationships/hyperlink" Target="https://podminky.urs.cz/item/CS_URS_2025_01/741130005" TargetMode="External"/><Relationship Id="rId11" Type="http://schemas.openxmlformats.org/officeDocument/2006/relationships/hyperlink" Target="https://podminky.urs.cz/item/CS_URS_2025_01/741410003" TargetMode="External"/><Relationship Id="rId24" Type="http://schemas.openxmlformats.org/officeDocument/2006/relationships/drawing" Target="../drawings/drawing20.xml"/><Relationship Id="rId5" Type="http://schemas.openxmlformats.org/officeDocument/2006/relationships/hyperlink" Target="https://podminky.urs.cz/item/CS_URS_2025_01/741130001" TargetMode="External"/><Relationship Id="rId15" Type="http://schemas.openxmlformats.org/officeDocument/2006/relationships/hyperlink" Target="https://podminky.urs.cz/item/CS_URS_2025_01/210204201" TargetMode="External"/><Relationship Id="rId23" Type="http://schemas.openxmlformats.org/officeDocument/2006/relationships/hyperlink" Target="https://podminky.urs.cz/item/CS_URS_2025_01/HZS2232" TargetMode="External"/><Relationship Id="rId10" Type="http://schemas.openxmlformats.org/officeDocument/2006/relationships/hyperlink" Target="https://podminky.urs.cz/item/CS_URS_2025_01/741373003" TargetMode="External"/><Relationship Id="rId19" Type="http://schemas.openxmlformats.org/officeDocument/2006/relationships/hyperlink" Target="https://podminky.urs.cz/item/CS_URS_2025_01/460431194" TargetMode="External"/><Relationship Id="rId4" Type="http://schemas.openxmlformats.org/officeDocument/2006/relationships/hyperlink" Target="https://podminky.urs.cz/item/CS_URS_2025_01/741122643" TargetMode="External"/><Relationship Id="rId9" Type="http://schemas.openxmlformats.org/officeDocument/2006/relationships/hyperlink" Target="https://podminky.urs.cz/item/CS_URS_2025_01/741331061" TargetMode="External"/><Relationship Id="rId14" Type="http://schemas.openxmlformats.org/officeDocument/2006/relationships/hyperlink" Target="https://podminky.urs.cz/item/CS_URS_2025_01/210204122" TargetMode="External"/><Relationship Id="rId22" Type="http://schemas.openxmlformats.org/officeDocument/2006/relationships/hyperlink" Target="https://podminky.urs.cz/item/CS_URS_2025_01/460791113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62751119" TargetMode="External"/><Relationship Id="rId13" Type="http://schemas.openxmlformats.org/officeDocument/2006/relationships/hyperlink" Target="https://podminky.urs.cz/item/CS_URS_2025_01/275351121" TargetMode="External"/><Relationship Id="rId18" Type="http://schemas.openxmlformats.org/officeDocument/2006/relationships/hyperlink" Target="https://podminky.urs.cz/item/CS_URS_2025_01/348172116" TargetMode="External"/><Relationship Id="rId26" Type="http://schemas.openxmlformats.org/officeDocument/2006/relationships/hyperlink" Target="https://podminky.urs.cz/item/CS_URS_2025_01/997006519" TargetMode="External"/><Relationship Id="rId3" Type="http://schemas.openxmlformats.org/officeDocument/2006/relationships/hyperlink" Target="https://podminky.urs.cz/item/CS_URS_2025_01/113107336" TargetMode="External"/><Relationship Id="rId21" Type="http://schemas.openxmlformats.org/officeDocument/2006/relationships/hyperlink" Target="https://podminky.urs.cz/item/CS_URS_2025_01/348401412" TargetMode="External"/><Relationship Id="rId7" Type="http://schemas.openxmlformats.org/officeDocument/2006/relationships/hyperlink" Target="https://podminky.urs.cz/item/CS_URS_2025_01/162751117" TargetMode="External"/><Relationship Id="rId12" Type="http://schemas.openxmlformats.org/officeDocument/2006/relationships/hyperlink" Target="https://podminky.urs.cz/item/CS_URS_2025_01/275313711" TargetMode="External"/><Relationship Id="rId17" Type="http://schemas.openxmlformats.org/officeDocument/2006/relationships/hyperlink" Target="https://podminky.urs.cz/item/CS_URS_2025_01/348171146" TargetMode="External"/><Relationship Id="rId25" Type="http://schemas.openxmlformats.org/officeDocument/2006/relationships/hyperlink" Target="https://podminky.urs.cz/item/CS_URS_2025_01/997006512" TargetMode="External"/><Relationship Id="rId2" Type="http://schemas.openxmlformats.org/officeDocument/2006/relationships/hyperlink" Target="https://podminky.urs.cz/item/CS_URS_2025_01/113107322" TargetMode="External"/><Relationship Id="rId16" Type="http://schemas.openxmlformats.org/officeDocument/2006/relationships/hyperlink" Target="https://podminky.urs.cz/item/CS_URS_2025_01/348101260" TargetMode="External"/><Relationship Id="rId20" Type="http://schemas.openxmlformats.org/officeDocument/2006/relationships/hyperlink" Target="https://podminky.urs.cz/item/CS_URS_2025_01/348401356" TargetMode="External"/><Relationship Id="rId29" Type="http://schemas.openxmlformats.org/officeDocument/2006/relationships/hyperlink" Target="https://podminky.urs.cz/item/CS_URS_2025_01/997221611" TargetMode="External"/><Relationship Id="rId1" Type="http://schemas.openxmlformats.org/officeDocument/2006/relationships/hyperlink" Target="https://podminky.urs.cz/item/CS_URS_2025_01/113106152" TargetMode="External"/><Relationship Id="rId6" Type="http://schemas.openxmlformats.org/officeDocument/2006/relationships/hyperlink" Target="https://podminky.urs.cz/item/CS_URS_2025_01/132251101" TargetMode="External"/><Relationship Id="rId11" Type="http://schemas.openxmlformats.org/officeDocument/2006/relationships/hyperlink" Target="https://podminky.urs.cz/item/CS_URS_2025_01/271572211" TargetMode="External"/><Relationship Id="rId24" Type="http://schemas.openxmlformats.org/officeDocument/2006/relationships/hyperlink" Target="https://podminky.urs.cz/item/CS_URS_2025_01/591241111" TargetMode="External"/><Relationship Id="rId5" Type="http://schemas.openxmlformats.org/officeDocument/2006/relationships/hyperlink" Target="https://podminky.urs.cz/item/CS_URS_2025_01/131111359" TargetMode="External"/><Relationship Id="rId15" Type="http://schemas.openxmlformats.org/officeDocument/2006/relationships/hyperlink" Target="https://podminky.urs.cz/item/CS_URS_2025_01/338171123" TargetMode="External"/><Relationship Id="rId23" Type="http://schemas.openxmlformats.org/officeDocument/2006/relationships/hyperlink" Target="https://podminky.urs.cz/item/CS_URS_2025_01/581124115" TargetMode="External"/><Relationship Id="rId28" Type="http://schemas.openxmlformats.org/officeDocument/2006/relationships/hyperlink" Target="https://podminky.urs.cz/item/CS_URS_2025_01/997013873" TargetMode="External"/><Relationship Id="rId10" Type="http://schemas.openxmlformats.org/officeDocument/2006/relationships/hyperlink" Target="https://podminky.urs.cz/item/CS_URS_2025_01/997013873" TargetMode="External"/><Relationship Id="rId19" Type="http://schemas.openxmlformats.org/officeDocument/2006/relationships/hyperlink" Target="https://podminky.urs.cz/item/CS_URS_2025_01/348172911" TargetMode="External"/><Relationship Id="rId31" Type="http://schemas.openxmlformats.org/officeDocument/2006/relationships/drawing" Target="../drawings/drawing21.xml"/><Relationship Id="rId4" Type="http://schemas.openxmlformats.org/officeDocument/2006/relationships/hyperlink" Target="https://podminky.urs.cz/item/CS_URS_2025_01/131111333" TargetMode="External"/><Relationship Id="rId9" Type="http://schemas.openxmlformats.org/officeDocument/2006/relationships/hyperlink" Target="https://podminky.urs.cz/item/CS_URS_2025_01/167111101" TargetMode="External"/><Relationship Id="rId14" Type="http://schemas.openxmlformats.org/officeDocument/2006/relationships/hyperlink" Target="https://podminky.urs.cz/item/CS_URS_2025_01/275351122" TargetMode="External"/><Relationship Id="rId22" Type="http://schemas.openxmlformats.org/officeDocument/2006/relationships/hyperlink" Target="https://podminky.urs.cz/item/CS_URS_2025_01/566901133" TargetMode="External"/><Relationship Id="rId27" Type="http://schemas.openxmlformats.org/officeDocument/2006/relationships/hyperlink" Target="https://podminky.urs.cz/item/CS_URS_2025_01/997013862" TargetMode="External"/><Relationship Id="rId30" Type="http://schemas.openxmlformats.org/officeDocument/2006/relationships/hyperlink" Target="https://podminky.urs.cz/item/CS_URS_2025_01/998232110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460791113" TargetMode="External"/><Relationship Id="rId13" Type="http://schemas.openxmlformats.org/officeDocument/2006/relationships/drawing" Target="../drawings/drawing22.xml"/><Relationship Id="rId3" Type="http://schemas.openxmlformats.org/officeDocument/2006/relationships/hyperlink" Target="https://podminky.urs.cz/item/CS_URS_2025_01/741810001" TargetMode="External"/><Relationship Id="rId7" Type="http://schemas.openxmlformats.org/officeDocument/2006/relationships/hyperlink" Target="https://podminky.urs.cz/item/CS_URS_2025_01/460661512" TargetMode="External"/><Relationship Id="rId12" Type="http://schemas.openxmlformats.org/officeDocument/2006/relationships/hyperlink" Target="https://podminky.urs.cz/item/CS_URS_2025_01/HZS2232" TargetMode="External"/><Relationship Id="rId2" Type="http://schemas.openxmlformats.org/officeDocument/2006/relationships/hyperlink" Target="https://podminky.urs.cz/item/CS_URS_2025_01/741130001" TargetMode="External"/><Relationship Id="rId1" Type="http://schemas.openxmlformats.org/officeDocument/2006/relationships/hyperlink" Target="https://podminky.urs.cz/item/CS_URS_2025_01/741122031" TargetMode="External"/><Relationship Id="rId6" Type="http://schemas.openxmlformats.org/officeDocument/2006/relationships/hyperlink" Target="https://podminky.urs.cz/item/CS_URS_2025_01/460431194" TargetMode="External"/><Relationship Id="rId11" Type="http://schemas.openxmlformats.org/officeDocument/2006/relationships/hyperlink" Target="https://podminky.urs.cz/item/CS_URS_2025_01/468021111" TargetMode="External"/><Relationship Id="rId5" Type="http://schemas.openxmlformats.org/officeDocument/2006/relationships/hyperlink" Target="https://podminky.urs.cz/item/CS_URS_2025_01/460161294" TargetMode="External"/><Relationship Id="rId10" Type="http://schemas.openxmlformats.org/officeDocument/2006/relationships/hyperlink" Target="https://podminky.urs.cz/item/CS_URS_2025_01/460921211" TargetMode="External"/><Relationship Id="rId4" Type="http://schemas.openxmlformats.org/officeDocument/2006/relationships/hyperlink" Target="https://podminky.urs.cz/item/CS_URS_2025_01/741810002" TargetMode="External"/><Relationship Id="rId9" Type="http://schemas.openxmlformats.org/officeDocument/2006/relationships/hyperlink" Target="https://podminky.urs.cz/item/CS_URS_2025_01/460911111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023103000" TargetMode="External"/><Relationship Id="rId13" Type="http://schemas.openxmlformats.org/officeDocument/2006/relationships/hyperlink" Target="https://podminky.urs.cz/item/CS_URS_2025_01/013214000" TargetMode="External"/><Relationship Id="rId18" Type="http://schemas.openxmlformats.org/officeDocument/2006/relationships/hyperlink" Target="https://podminky.urs.cz/item/CS_URS_2025_01/034503000" TargetMode="External"/><Relationship Id="rId26" Type="http://schemas.openxmlformats.org/officeDocument/2006/relationships/drawing" Target="../drawings/drawing23.xml"/><Relationship Id="rId3" Type="http://schemas.openxmlformats.org/officeDocument/2006/relationships/hyperlink" Target="https://podminky.urs.cz/item/CS_URS_2025_01/011514000" TargetMode="External"/><Relationship Id="rId21" Type="http://schemas.openxmlformats.org/officeDocument/2006/relationships/hyperlink" Target="https://podminky.urs.cz/item/CS_URS_2025_01/045002000" TargetMode="External"/><Relationship Id="rId7" Type="http://schemas.openxmlformats.org/officeDocument/2006/relationships/hyperlink" Target="https://podminky.urs.cz/item/CS_URS_2025_01/023002000" TargetMode="External"/><Relationship Id="rId12" Type="http://schemas.openxmlformats.org/officeDocument/2006/relationships/hyperlink" Target="https://podminky.urs.cz/item/CS_URS_2025_01/042503000" TargetMode="External"/><Relationship Id="rId17" Type="http://schemas.openxmlformats.org/officeDocument/2006/relationships/hyperlink" Target="https://podminky.urs.cz/item/CS_URS_2025_01/013254000" TargetMode="External"/><Relationship Id="rId25" Type="http://schemas.openxmlformats.org/officeDocument/2006/relationships/hyperlink" Target="https://podminky.urs.cz/item/CS_URS_2025_01/092203000" TargetMode="External"/><Relationship Id="rId2" Type="http://schemas.openxmlformats.org/officeDocument/2006/relationships/hyperlink" Target="https://podminky.urs.cz/item/CS_URS_2025_01/010001000" TargetMode="External"/><Relationship Id="rId16" Type="http://schemas.openxmlformats.org/officeDocument/2006/relationships/hyperlink" Target="https://podminky.urs.cz/item/CS_URS_2025_01/013244000" TargetMode="External"/><Relationship Id="rId20" Type="http://schemas.openxmlformats.org/officeDocument/2006/relationships/hyperlink" Target="https://podminky.urs.cz/item/CS_URS_2025_01/043103000" TargetMode="External"/><Relationship Id="rId1" Type="http://schemas.openxmlformats.org/officeDocument/2006/relationships/hyperlink" Target="https://podminky.urs.cz/item/CS_URS_2025_01/011403000" TargetMode="External"/><Relationship Id="rId6" Type="http://schemas.openxmlformats.org/officeDocument/2006/relationships/hyperlink" Target="https://podminky.urs.cz/item/CS_URS_2025_01/012454000" TargetMode="External"/><Relationship Id="rId11" Type="http://schemas.openxmlformats.org/officeDocument/2006/relationships/hyperlink" Target="https://podminky.urs.cz/item/CS_URS_2025_01/041002000" TargetMode="External"/><Relationship Id="rId24" Type="http://schemas.openxmlformats.org/officeDocument/2006/relationships/hyperlink" Target="https://podminky.urs.cz/item/CS_URS_2025_01/090001000" TargetMode="External"/><Relationship Id="rId5" Type="http://schemas.openxmlformats.org/officeDocument/2006/relationships/hyperlink" Target="https://podminky.urs.cz/item/CS_URS_2025_01/012303000" TargetMode="External"/><Relationship Id="rId15" Type="http://schemas.openxmlformats.org/officeDocument/2006/relationships/hyperlink" Target="https://podminky.urs.cz/item/CS_URS_2025_01/013234000" TargetMode="External"/><Relationship Id="rId23" Type="http://schemas.openxmlformats.org/officeDocument/2006/relationships/hyperlink" Target="https://podminky.urs.cz/item/CS_URS_2025_01/052002000" TargetMode="External"/><Relationship Id="rId10" Type="http://schemas.openxmlformats.org/officeDocument/2006/relationships/hyperlink" Target="https://podminky.urs.cz/item/CS_URS_2025_01/034103000" TargetMode="External"/><Relationship Id="rId19" Type="http://schemas.openxmlformats.org/officeDocument/2006/relationships/hyperlink" Target="https://podminky.urs.cz/item/CS_URS_2025_01/042903000" TargetMode="External"/><Relationship Id="rId4" Type="http://schemas.openxmlformats.org/officeDocument/2006/relationships/hyperlink" Target="https://podminky.urs.cz/item/CS_URS_2025_01/012203000" TargetMode="External"/><Relationship Id="rId9" Type="http://schemas.openxmlformats.org/officeDocument/2006/relationships/hyperlink" Target="https://podminky.urs.cz/item/CS_URS_2025_01/030001000" TargetMode="External"/><Relationship Id="rId14" Type="http://schemas.openxmlformats.org/officeDocument/2006/relationships/hyperlink" Target="https://podminky.urs.cz/item/CS_URS_2025_01/013224000" TargetMode="External"/><Relationship Id="rId22" Type="http://schemas.openxmlformats.org/officeDocument/2006/relationships/hyperlink" Target="https://podminky.urs.cz/item/CS_URS_2025_01/04520300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66073121" TargetMode="External"/><Relationship Id="rId13" Type="http://schemas.openxmlformats.org/officeDocument/2006/relationships/hyperlink" Target="https://podminky.urs.cz/item/CS_URS_2025_01/997006519" TargetMode="External"/><Relationship Id="rId18" Type="http://schemas.openxmlformats.org/officeDocument/2006/relationships/hyperlink" Target="https://podminky.urs.cz/item/CS_URS_2025_01/767996801" TargetMode="External"/><Relationship Id="rId3" Type="http://schemas.openxmlformats.org/officeDocument/2006/relationships/hyperlink" Target="https://podminky.urs.cz/item/CS_URS_2025_01/946111114" TargetMode="External"/><Relationship Id="rId7" Type="http://schemas.openxmlformats.org/officeDocument/2006/relationships/hyperlink" Target="https://podminky.urs.cz/item/CS_URS_2025_01/966071113" TargetMode="External"/><Relationship Id="rId12" Type="http://schemas.openxmlformats.org/officeDocument/2006/relationships/hyperlink" Target="https://podminky.urs.cz/item/CS_URS_2025_01/997006512" TargetMode="External"/><Relationship Id="rId17" Type="http://schemas.openxmlformats.org/officeDocument/2006/relationships/hyperlink" Target="https://podminky.urs.cz/item/CS_URS_2025_01/767651834" TargetMode="External"/><Relationship Id="rId2" Type="http://schemas.openxmlformats.org/officeDocument/2006/relationships/hyperlink" Target="https://podminky.urs.cz/item/CS_URS_2025_01/945412111" TargetMode="External"/><Relationship Id="rId16" Type="http://schemas.openxmlformats.org/officeDocument/2006/relationships/hyperlink" Target="https://podminky.urs.cz/item/CS_URS_2025_01/998225111" TargetMode="External"/><Relationship Id="rId20" Type="http://schemas.openxmlformats.org/officeDocument/2006/relationships/drawing" Target="../drawings/drawing3.xml"/><Relationship Id="rId1" Type="http://schemas.openxmlformats.org/officeDocument/2006/relationships/hyperlink" Target="https://podminky.urs.cz/item/CS_URS_2025_01/631311131" TargetMode="External"/><Relationship Id="rId6" Type="http://schemas.openxmlformats.org/officeDocument/2006/relationships/hyperlink" Target="https://podminky.urs.cz/item/CS_URS_2025_01/962052211" TargetMode="External"/><Relationship Id="rId11" Type="http://schemas.openxmlformats.org/officeDocument/2006/relationships/hyperlink" Target="https://podminky.urs.cz/item/CS_URS_2025_01/997221611" TargetMode="External"/><Relationship Id="rId5" Type="http://schemas.openxmlformats.org/officeDocument/2006/relationships/hyperlink" Target="https://podminky.urs.cz/item/CS_URS_2025_01/946111814" TargetMode="External"/><Relationship Id="rId15" Type="http://schemas.openxmlformats.org/officeDocument/2006/relationships/hyperlink" Target="https://podminky.urs.cz/item/CS_URS_2025_01/997221611" TargetMode="External"/><Relationship Id="rId10" Type="http://schemas.openxmlformats.org/officeDocument/2006/relationships/hyperlink" Target="https://podminky.urs.cz/item/CS_URS_2025_01/997006512" TargetMode="External"/><Relationship Id="rId19" Type="http://schemas.openxmlformats.org/officeDocument/2006/relationships/hyperlink" Target="https://podminky.urs.cz/item/CS_URS_2025_01/998767201" TargetMode="External"/><Relationship Id="rId4" Type="http://schemas.openxmlformats.org/officeDocument/2006/relationships/hyperlink" Target="https://podminky.urs.cz/item/CS_URS_2025_01/946111214" TargetMode="External"/><Relationship Id="rId9" Type="http://schemas.openxmlformats.org/officeDocument/2006/relationships/hyperlink" Target="https://podminky.urs.cz/item/CS_URS_2025_01/967023692" TargetMode="External"/><Relationship Id="rId14" Type="http://schemas.openxmlformats.org/officeDocument/2006/relationships/hyperlink" Target="https://podminky.urs.cz/item/CS_URS_2025_01/997013862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66071113" TargetMode="External"/><Relationship Id="rId13" Type="http://schemas.openxmlformats.org/officeDocument/2006/relationships/hyperlink" Target="https://podminky.urs.cz/item/CS_URS_2025_01/997221611" TargetMode="External"/><Relationship Id="rId18" Type="http://schemas.openxmlformats.org/officeDocument/2006/relationships/hyperlink" Target="https://podminky.urs.cz/item/CS_URS_2025_01/998225111" TargetMode="External"/><Relationship Id="rId26" Type="http://schemas.openxmlformats.org/officeDocument/2006/relationships/hyperlink" Target="https://podminky.urs.cz/item/CS_URS_2025_01/767652831" TargetMode="External"/><Relationship Id="rId3" Type="http://schemas.openxmlformats.org/officeDocument/2006/relationships/hyperlink" Target="https://podminky.urs.cz/item/CS_URS_2025_01/945412111" TargetMode="External"/><Relationship Id="rId21" Type="http://schemas.openxmlformats.org/officeDocument/2006/relationships/hyperlink" Target="https://podminky.urs.cz/item/CS_URS_2025_01/764004861" TargetMode="External"/><Relationship Id="rId7" Type="http://schemas.openxmlformats.org/officeDocument/2006/relationships/hyperlink" Target="https://podminky.urs.cz/item/CS_URS_2025_01/961055111" TargetMode="External"/><Relationship Id="rId12" Type="http://schemas.openxmlformats.org/officeDocument/2006/relationships/hyperlink" Target="https://podminky.urs.cz/item/CS_URS_2025_01/997006512" TargetMode="External"/><Relationship Id="rId17" Type="http://schemas.openxmlformats.org/officeDocument/2006/relationships/hyperlink" Target="https://podminky.urs.cz/item/CS_URS_2025_01/997221611" TargetMode="External"/><Relationship Id="rId25" Type="http://schemas.openxmlformats.org/officeDocument/2006/relationships/hyperlink" Target="https://podminky.urs.cz/item/CS_URS_2025_01/767652826" TargetMode="External"/><Relationship Id="rId2" Type="http://schemas.openxmlformats.org/officeDocument/2006/relationships/hyperlink" Target="https://podminky.urs.cz/item/CS_URS_2025_01/631311131" TargetMode="External"/><Relationship Id="rId16" Type="http://schemas.openxmlformats.org/officeDocument/2006/relationships/hyperlink" Target="https://podminky.urs.cz/item/CS_URS_2025_01/997013862" TargetMode="External"/><Relationship Id="rId20" Type="http://schemas.openxmlformats.org/officeDocument/2006/relationships/hyperlink" Target="https://podminky.urs.cz/item/CS_URS_2025_01/764004841" TargetMode="External"/><Relationship Id="rId29" Type="http://schemas.openxmlformats.org/officeDocument/2006/relationships/drawing" Target="../drawings/drawing4.xml"/><Relationship Id="rId1" Type="http://schemas.openxmlformats.org/officeDocument/2006/relationships/hyperlink" Target="https://podminky.urs.cz/item/CS_URS_2025_01/113106522" TargetMode="External"/><Relationship Id="rId6" Type="http://schemas.openxmlformats.org/officeDocument/2006/relationships/hyperlink" Target="https://podminky.urs.cz/item/CS_URS_2025_01/946111814" TargetMode="External"/><Relationship Id="rId11" Type="http://schemas.openxmlformats.org/officeDocument/2006/relationships/hyperlink" Target="https://podminky.urs.cz/item/CS_URS_2025_01/967023692" TargetMode="External"/><Relationship Id="rId24" Type="http://schemas.openxmlformats.org/officeDocument/2006/relationships/hyperlink" Target="https://podminky.urs.cz/item/CS_URS_2025_01/767651814" TargetMode="External"/><Relationship Id="rId5" Type="http://schemas.openxmlformats.org/officeDocument/2006/relationships/hyperlink" Target="https://podminky.urs.cz/item/CS_URS_2025_01/946111214" TargetMode="External"/><Relationship Id="rId15" Type="http://schemas.openxmlformats.org/officeDocument/2006/relationships/hyperlink" Target="https://podminky.urs.cz/item/CS_URS_2025_01/997006519" TargetMode="External"/><Relationship Id="rId23" Type="http://schemas.openxmlformats.org/officeDocument/2006/relationships/hyperlink" Target="https://podminky.urs.cz/item/CS_URS_2025_01/998764201" TargetMode="External"/><Relationship Id="rId28" Type="http://schemas.openxmlformats.org/officeDocument/2006/relationships/hyperlink" Target="https://podminky.urs.cz/item/CS_URS_2025_01/094103000" TargetMode="External"/><Relationship Id="rId10" Type="http://schemas.openxmlformats.org/officeDocument/2006/relationships/hyperlink" Target="https://podminky.urs.cz/item/CS_URS_2025_01/966073121" TargetMode="External"/><Relationship Id="rId19" Type="http://schemas.openxmlformats.org/officeDocument/2006/relationships/hyperlink" Target="https://podminky.urs.cz/item/CS_URS_2025_01/764004801" TargetMode="External"/><Relationship Id="rId4" Type="http://schemas.openxmlformats.org/officeDocument/2006/relationships/hyperlink" Target="https://podminky.urs.cz/item/CS_URS_2025_01/946111114" TargetMode="External"/><Relationship Id="rId9" Type="http://schemas.openxmlformats.org/officeDocument/2006/relationships/hyperlink" Target="https://podminky.urs.cz/item/CS_URS_2025_01/966072121" TargetMode="External"/><Relationship Id="rId14" Type="http://schemas.openxmlformats.org/officeDocument/2006/relationships/hyperlink" Target="https://podminky.urs.cz/item/CS_URS_2025_01/997006512" TargetMode="External"/><Relationship Id="rId22" Type="http://schemas.openxmlformats.org/officeDocument/2006/relationships/hyperlink" Target="https://podminky.urs.cz/item/CS_URS_2025_01/764004871" TargetMode="External"/><Relationship Id="rId27" Type="http://schemas.openxmlformats.org/officeDocument/2006/relationships/hyperlink" Target="https://podminky.urs.cz/item/CS_URS_2025_01/99876720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7221611" TargetMode="External"/><Relationship Id="rId3" Type="http://schemas.openxmlformats.org/officeDocument/2006/relationships/hyperlink" Target="https://podminky.urs.cz/item/CS_URS_2025_01/113107336" TargetMode="External"/><Relationship Id="rId7" Type="http://schemas.openxmlformats.org/officeDocument/2006/relationships/hyperlink" Target="https://podminky.urs.cz/item/CS_URS_2025_01/997013873" TargetMode="External"/><Relationship Id="rId2" Type="http://schemas.openxmlformats.org/officeDocument/2006/relationships/hyperlink" Target="https://podminky.urs.cz/item/CS_URS_2025_01/113107322" TargetMode="External"/><Relationship Id="rId1" Type="http://schemas.openxmlformats.org/officeDocument/2006/relationships/hyperlink" Target="https://podminky.urs.cz/item/CS_URS_2025_01/113106512" TargetMode="External"/><Relationship Id="rId6" Type="http://schemas.openxmlformats.org/officeDocument/2006/relationships/hyperlink" Target="https://podminky.urs.cz/item/CS_URS_2025_01/997013862" TargetMode="External"/><Relationship Id="rId5" Type="http://schemas.openxmlformats.org/officeDocument/2006/relationships/hyperlink" Target="https://podminky.urs.cz/item/CS_URS_2025_01/997006519" TargetMode="External"/><Relationship Id="rId4" Type="http://schemas.openxmlformats.org/officeDocument/2006/relationships/hyperlink" Target="https://podminky.urs.cz/item/CS_URS_2025_01/997006512" TargetMode="External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631319175" TargetMode="External"/><Relationship Id="rId21" Type="http://schemas.openxmlformats.org/officeDocument/2006/relationships/hyperlink" Target="https://podminky.urs.cz/item/CS_URS_2025_01/612325452" TargetMode="External"/><Relationship Id="rId42" Type="http://schemas.openxmlformats.org/officeDocument/2006/relationships/hyperlink" Target="https://podminky.urs.cz/item/CS_URS_2025_01/967023693" TargetMode="External"/><Relationship Id="rId47" Type="http://schemas.openxmlformats.org/officeDocument/2006/relationships/hyperlink" Target="https://podminky.urs.cz/item/CS_URS_2025_01/975048121" TargetMode="External"/><Relationship Id="rId63" Type="http://schemas.openxmlformats.org/officeDocument/2006/relationships/hyperlink" Target="https://podminky.urs.cz/item/CS_URS_2025_01/628613611" TargetMode="External"/><Relationship Id="rId68" Type="http://schemas.openxmlformats.org/officeDocument/2006/relationships/hyperlink" Target="https://podminky.urs.cz/item/CS_URS_2025_01/998767201" TargetMode="External"/><Relationship Id="rId2" Type="http://schemas.openxmlformats.org/officeDocument/2006/relationships/hyperlink" Target="https://podminky.urs.cz/item/CS_URS_2025_01/113107322" TargetMode="External"/><Relationship Id="rId16" Type="http://schemas.openxmlformats.org/officeDocument/2006/relationships/hyperlink" Target="https://podminky.urs.cz/item/CS_URS_2025_01/612142001" TargetMode="External"/><Relationship Id="rId29" Type="http://schemas.openxmlformats.org/officeDocument/2006/relationships/hyperlink" Target="https://podminky.urs.cz/item/CS_URS_2025_01/631351102" TargetMode="External"/><Relationship Id="rId11" Type="http://schemas.openxmlformats.org/officeDocument/2006/relationships/hyperlink" Target="https://podminky.urs.cz/item/CS_URS_2025_01/591241111" TargetMode="External"/><Relationship Id="rId24" Type="http://schemas.openxmlformats.org/officeDocument/2006/relationships/hyperlink" Target="https://podminky.urs.cz/item/CS_URS_2025_01/631311137" TargetMode="External"/><Relationship Id="rId32" Type="http://schemas.openxmlformats.org/officeDocument/2006/relationships/hyperlink" Target="https://podminky.urs.cz/item/CS_URS_2025_01/632683111" TargetMode="External"/><Relationship Id="rId37" Type="http://schemas.openxmlformats.org/officeDocument/2006/relationships/hyperlink" Target="https://podminky.urs.cz/item/CS_URS_2025_01/635111232" TargetMode="External"/><Relationship Id="rId40" Type="http://schemas.openxmlformats.org/officeDocument/2006/relationships/hyperlink" Target="https://podminky.urs.cz/item/CS_URS_2025_01/965043341" TargetMode="External"/><Relationship Id="rId45" Type="http://schemas.openxmlformats.org/officeDocument/2006/relationships/hyperlink" Target="https://podminky.urs.cz/item/CS_URS_2025_01/974031666" TargetMode="External"/><Relationship Id="rId53" Type="http://schemas.openxmlformats.org/officeDocument/2006/relationships/hyperlink" Target="https://podminky.urs.cz/item/CS_URS_2025_01/997013111" TargetMode="External"/><Relationship Id="rId58" Type="http://schemas.openxmlformats.org/officeDocument/2006/relationships/hyperlink" Target="https://podminky.urs.cz/item/CS_URS_2025_01/711491171" TargetMode="External"/><Relationship Id="rId66" Type="http://schemas.openxmlformats.org/officeDocument/2006/relationships/hyperlink" Target="https://podminky.urs.cz/item/CS_URS_2025_01/767652831" TargetMode="External"/><Relationship Id="rId74" Type="http://schemas.openxmlformats.org/officeDocument/2006/relationships/drawing" Target="../drawings/drawing6.xml"/><Relationship Id="rId5" Type="http://schemas.openxmlformats.org/officeDocument/2006/relationships/hyperlink" Target="https://podminky.urs.cz/item/CS_URS_2025_01/317234410" TargetMode="External"/><Relationship Id="rId61" Type="http://schemas.openxmlformats.org/officeDocument/2006/relationships/hyperlink" Target="https://podminky.urs.cz/item/CS_URS_2025_01/713121211" TargetMode="External"/><Relationship Id="rId19" Type="http://schemas.openxmlformats.org/officeDocument/2006/relationships/hyperlink" Target="https://podminky.urs.cz/item/CS_URS_2025_01/612325225" TargetMode="External"/><Relationship Id="rId14" Type="http://schemas.openxmlformats.org/officeDocument/2006/relationships/hyperlink" Target="https://podminky.urs.cz/item/CS_URS_2025_01/611325421" TargetMode="External"/><Relationship Id="rId22" Type="http://schemas.openxmlformats.org/officeDocument/2006/relationships/hyperlink" Target="https://podminky.urs.cz/item/CS_URS_2025_01/622252002" TargetMode="External"/><Relationship Id="rId27" Type="http://schemas.openxmlformats.org/officeDocument/2006/relationships/hyperlink" Target="https://podminky.urs.cz/item/CS_URS_2025_01/631319193" TargetMode="External"/><Relationship Id="rId30" Type="http://schemas.openxmlformats.org/officeDocument/2006/relationships/hyperlink" Target="https://podminky.urs.cz/item/CS_URS_2025_01/631361821" TargetMode="External"/><Relationship Id="rId35" Type="http://schemas.openxmlformats.org/officeDocument/2006/relationships/hyperlink" Target="https://podminky.urs.cz/item/CS_URS_2025_01/634663111" TargetMode="External"/><Relationship Id="rId43" Type="http://schemas.openxmlformats.org/officeDocument/2006/relationships/hyperlink" Target="https://podminky.urs.cz/item/CS_URS_2025_01/967031132" TargetMode="External"/><Relationship Id="rId48" Type="http://schemas.openxmlformats.org/officeDocument/2006/relationships/hyperlink" Target="https://podminky.urs.cz/item/CS_URS_2025_01/977312114" TargetMode="External"/><Relationship Id="rId56" Type="http://schemas.openxmlformats.org/officeDocument/2006/relationships/hyperlink" Target="https://podminky.urs.cz/item/CS_URS_2025_01/998014111" TargetMode="External"/><Relationship Id="rId64" Type="http://schemas.openxmlformats.org/officeDocument/2006/relationships/hyperlink" Target="https://podminky.urs.cz/item/CS_URS_2025_01/767651811" TargetMode="External"/><Relationship Id="rId69" Type="http://schemas.openxmlformats.org/officeDocument/2006/relationships/hyperlink" Target="https://podminky.urs.cz/item/CS_URS_2025_01/783823131" TargetMode="External"/><Relationship Id="rId8" Type="http://schemas.openxmlformats.org/officeDocument/2006/relationships/hyperlink" Target="https://podminky.urs.cz/item/CS_URS_2025_01/564760101" TargetMode="External"/><Relationship Id="rId51" Type="http://schemas.openxmlformats.org/officeDocument/2006/relationships/hyperlink" Target="https://podminky.urs.cz/item/CS_URS_2025_01/997006512" TargetMode="External"/><Relationship Id="rId72" Type="http://schemas.openxmlformats.org/officeDocument/2006/relationships/hyperlink" Target="https://podminky.urs.cz/item/CS_URS_2025_01/784211115" TargetMode="External"/><Relationship Id="rId3" Type="http://schemas.openxmlformats.org/officeDocument/2006/relationships/hyperlink" Target="https://podminky.urs.cz/item/CS_URS_2025_01/113107337" TargetMode="External"/><Relationship Id="rId12" Type="http://schemas.openxmlformats.org/officeDocument/2006/relationships/hyperlink" Target="https://podminky.urs.cz/item/CS_URS_2025_01/631362021" TargetMode="External"/><Relationship Id="rId17" Type="http://schemas.openxmlformats.org/officeDocument/2006/relationships/hyperlink" Target="https://podminky.urs.cz/item/CS_URS_2025_01/612321131" TargetMode="External"/><Relationship Id="rId25" Type="http://schemas.openxmlformats.org/officeDocument/2006/relationships/hyperlink" Target="https://podminky.urs.cz/item/CS_URS_2025_01/631319013" TargetMode="External"/><Relationship Id="rId33" Type="http://schemas.openxmlformats.org/officeDocument/2006/relationships/hyperlink" Target="https://podminky.urs.cz/item/CS_URS_2025_01/633121111" TargetMode="External"/><Relationship Id="rId38" Type="http://schemas.openxmlformats.org/officeDocument/2006/relationships/hyperlink" Target="https://podminky.urs.cz/item/CS_URS_2025_01/949101112" TargetMode="External"/><Relationship Id="rId46" Type="http://schemas.openxmlformats.org/officeDocument/2006/relationships/hyperlink" Target="https://podminky.urs.cz/item/CS_URS_2025_01/975043121" TargetMode="External"/><Relationship Id="rId59" Type="http://schemas.openxmlformats.org/officeDocument/2006/relationships/hyperlink" Target="https://podminky.urs.cz/item/CS_URS_2025_01/711491172" TargetMode="External"/><Relationship Id="rId67" Type="http://schemas.openxmlformats.org/officeDocument/2006/relationships/hyperlink" Target="https://podminky.urs.cz/item/CS_URS_2025_01/767995114" TargetMode="External"/><Relationship Id="rId20" Type="http://schemas.openxmlformats.org/officeDocument/2006/relationships/hyperlink" Target="https://podminky.urs.cz/item/CS_URS_2025_01/612325422" TargetMode="External"/><Relationship Id="rId41" Type="http://schemas.openxmlformats.org/officeDocument/2006/relationships/hyperlink" Target="https://podminky.urs.cz/item/CS_URS_2025_01/965043441" TargetMode="External"/><Relationship Id="rId54" Type="http://schemas.openxmlformats.org/officeDocument/2006/relationships/hyperlink" Target="https://podminky.urs.cz/item/CS_URS_2025_01/997013862" TargetMode="External"/><Relationship Id="rId62" Type="http://schemas.openxmlformats.org/officeDocument/2006/relationships/hyperlink" Target="https://podminky.urs.cz/item/CS_URS_2025_01/998713201" TargetMode="External"/><Relationship Id="rId70" Type="http://schemas.openxmlformats.org/officeDocument/2006/relationships/hyperlink" Target="https://podminky.urs.cz/item/CS_URS_2025_01/783827421" TargetMode="External"/><Relationship Id="rId1" Type="http://schemas.openxmlformats.org/officeDocument/2006/relationships/hyperlink" Target="https://podminky.urs.cz/item/CS_URS_2025_01/113106512" TargetMode="External"/><Relationship Id="rId6" Type="http://schemas.openxmlformats.org/officeDocument/2006/relationships/hyperlink" Target="https://podminky.urs.cz/item/CS_URS_2025_01/317944321" TargetMode="External"/><Relationship Id="rId15" Type="http://schemas.openxmlformats.org/officeDocument/2006/relationships/hyperlink" Target="https://podminky.urs.cz/item/CS_URS_2025_01/612131121" TargetMode="External"/><Relationship Id="rId23" Type="http://schemas.openxmlformats.org/officeDocument/2006/relationships/hyperlink" Target="https://podminky.urs.cz/item/CS_URS_2025_01/631311135" TargetMode="External"/><Relationship Id="rId28" Type="http://schemas.openxmlformats.org/officeDocument/2006/relationships/hyperlink" Target="https://podminky.urs.cz/item/CS_URS_2025_01/631351101" TargetMode="External"/><Relationship Id="rId36" Type="http://schemas.openxmlformats.org/officeDocument/2006/relationships/hyperlink" Target="https://podminky.urs.cz/item/CS_URS_2025_01/634911113" TargetMode="External"/><Relationship Id="rId49" Type="http://schemas.openxmlformats.org/officeDocument/2006/relationships/hyperlink" Target="https://podminky.urs.cz/item/CS_URS_2025_01/978011121" TargetMode="External"/><Relationship Id="rId57" Type="http://schemas.openxmlformats.org/officeDocument/2006/relationships/hyperlink" Target="https://podminky.urs.cz/item/CS_URS_2025_01/711471051" TargetMode="External"/><Relationship Id="rId10" Type="http://schemas.openxmlformats.org/officeDocument/2006/relationships/hyperlink" Target="https://podminky.urs.cz/item/CS_URS_2025_01/581121115" TargetMode="External"/><Relationship Id="rId31" Type="http://schemas.openxmlformats.org/officeDocument/2006/relationships/hyperlink" Target="https://podminky.urs.cz/item/CS_URS_2025_01/631362021" TargetMode="External"/><Relationship Id="rId44" Type="http://schemas.openxmlformats.org/officeDocument/2006/relationships/hyperlink" Target="https://podminky.urs.cz/item/CS_URS_2025_01/968072559" TargetMode="External"/><Relationship Id="rId52" Type="http://schemas.openxmlformats.org/officeDocument/2006/relationships/hyperlink" Target="https://podminky.urs.cz/item/CS_URS_2025_01/997006519" TargetMode="External"/><Relationship Id="rId60" Type="http://schemas.openxmlformats.org/officeDocument/2006/relationships/hyperlink" Target="https://podminky.urs.cz/item/CS_URS_2025_01/998711201" TargetMode="External"/><Relationship Id="rId65" Type="http://schemas.openxmlformats.org/officeDocument/2006/relationships/hyperlink" Target="https://podminky.urs.cz/item/CS_URS_2025_01/767652826" TargetMode="External"/><Relationship Id="rId73" Type="http://schemas.openxmlformats.org/officeDocument/2006/relationships/hyperlink" Target="https://podminky.urs.cz/item/CS_URS_2025_01/HZS1301" TargetMode="External"/><Relationship Id="rId4" Type="http://schemas.openxmlformats.org/officeDocument/2006/relationships/hyperlink" Target="https://podminky.urs.cz/item/CS_URS_2025_01/174151102" TargetMode="External"/><Relationship Id="rId9" Type="http://schemas.openxmlformats.org/officeDocument/2006/relationships/hyperlink" Target="https://podminky.urs.cz/item/CS_URS_2025_01/564871016" TargetMode="External"/><Relationship Id="rId13" Type="http://schemas.openxmlformats.org/officeDocument/2006/relationships/hyperlink" Target="https://podminky.urs.cz/item/CS_URS_2025_01/611325123" TargetMode="External"/><Relationship Id="rId18" Type="http://schemas.openxmlformats.org/officeDocument/2006/relationships/hyperlink" Target="https://podminky.urs.cz/item/CS_URS_2025_01/612325123" TargetMode="External"/><Relationship Id="rId39" Type="http://schemas.openxmlformats.org/officeDocument/2006/relationships/hyperlink" Target="https://podminky.urs.cz/item/CS_URS_2025_01/962032231" TargetMode="External"/><Relationship Id="rId34" Type="http://schemas.openxmlformats.org/officeDocument/2006/relationships/hyperlink" Target="https://podminky.urs.cz/item/CS_URS_2025_01/633991111" TargetMode="External"/><Relationship Id="rId50" Type="http://schemas.openxmlformats.org/officeDocument/2006/relationships/hyperlink" Target="https://podminky.urs.cz/item/CS_URS_2025_01/978013141" TargetMode="External"/><Relationship Id="rId55" Type="http://schemas.openxmlformats.org/officeDocument/2006/relationships/hyperlink" Target="https://podminky.urs.cz/item/CS_URS_2025_01/997013871" TargetMode="External"/><Relationship Id="rId7" Type="http://schemas.openxmlformats.org/officeDocument/2006/relationships/hyperlink" Target="https://podminky.urs.cz/item/CS_URS_2025_01/346244381" TargetMode="External"/><Relationship Id="rId71" Type="http://schemas.openxmlformats.org/officeDocument/2006/relationships/hyperlink" Target="https://podminky.urs.cz/item/CS_URS_2025_01/784181125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23150801" TargetMode="External"/><Relationship Id="rId13" Type="http://schemas.openxmlformats.org/officeDocument/2006/relationships/hyperlink" Target="https://podminky.urs.cz/item/CS_URS_2025_01/723190913" TargetMode="External"/><Relationship Id="rId18" Type="http://schemas.openxmlformats.org/officeDocument/2006/relationships/hyperlink" Target="https://podminky.urs.cz/item/CS_URS_2025_01/783614551" TargetMode="External"/><Relationship Id="rId3" Type="http://schemas.openxmlformats.org/officeDocument/2006/relationships/hyperlink" Target="https://podminky.urs.cz/item/CS_URS_2025_01/722130919" TargetMode="External"/><Relationship Id="rId21" Type="http://schemas.openxmlformats.org/officeDocument/2006/relationships/hyperlink" Target="https://podminky.urs.cz/item/CS_URS_2025_01/783615561" TargetMode="External"/><Relationship Id="rId7" Type="http://schemas.openxmlformats.org/officeDocument/2006/relationships/hyperlink" Target="https://podminky.urs.cz/item/CS_URS_2025_01/723150315" TargetMode="External"/><Relationship Id="rId12" Type="http://schemas.openxmlformats.org/officeDocument/2006/relationships/hyperlink" Target="https://podminky.urs.cz/item/CS_URS_2025_01/723190909" TargetMode="External"/><Relationship Id="rId17" Type="http://schemas.openxmlformats.org/officeDocument/2006/relationships/hyperlink" Target="https://podminky.urs.cz/item/CS_URS_2025_01/783601729" TargetMode="External"/><Relationship Id="rId25" Type="http://schemas.openxmlformats.org/officeDocument/2006/relationships/drawing" Target="../drawings/drawing7.xml"/><Relationship Id="rId2" Type="http://schemas.openxmlformats.org/officeDocument/2006/relationships/hyperlink" Target="https://podminky.urs.cz/item/CS_URS_2025_01/722130913" TargetMode="External"/><Relationship Id="rId16" Type="http://schemas.openxmlformats.org/officeDocument/2006/relationships/hyperlink" Target="https://podminky.urs.cz/item/CS_URS_2025_01/783601711" TargetMode="External"/><Relationship Id="rId20" Type="http://schemas.openxmlformats.org/officeDocument/2006/relationships/hyperlink" Target="https://podminky.urs.cz/item/CS_URS_2025_01/783615551" TargetMode="External"/><Relationship Id="rId1" Type="http://schemas.openxmlformats.org/officeDocument/2006/relationships/hyperlink" Target="https://podminky.urs.cz/item/CS_URS_2025_01/949101112" TargetMode="External"/><Relationship Id="rId6" Type="http://schemas.openxmlformats.org/officeDocument/2006/relationships/hyperlink" Target="https://podminky.urs.cz/item/CS_URS_2025_01/723150303" TargetMode="External"/><Relationship Id="rId11" Type="http://schemas.openxmlformats.org/officeDocument/2006/relationships/hyperlink" Target="https://podminky.urs.cz/item/CS_URS_2025_01/723190907" TargetMode="External"/><Relationship Id="rId24" Type="http://schemas.openxmlformats.org/officeDocument/2006/relationships/hyperlink" Target="https://podminky.urs.cz/item/CS_URS_2025_01/HZS2132" TargetMode="External"/><Relationship Id="rId5" Type="http://schemas.openxmlformats.org/officeDocument/2006/relationships/hyperlink" Target="https://podminky.urs.cz/item/CS_URS_2025_01/722131938" TargetMode="External"/><Relationship Id="rId15" Type="http://schemas.openxmlformats.org/officeDocument/2006/relationships/hyperlink" Target="https://podminky.urs.cz/item/CS_URS_2025_01/998723201" TargetMode="External"/><Relationship Id="rId23" Type="http://schemas.openxmlformats.org/officeDocument/2006/relationships/hyperlink" Target="https://podminky.urs.cz/item/CS_URS_2025_01/783617621" TargetMode="External"/><Relationship Id="rId10" Type="http://schemas.openxmlformats.org/officeDocument/2006/relationships/hyperlink" Target="https://podminky.urs.cz/item/CS_URS_2025_01/723190901" TargetMode="External"/><Relationship Id="rId19" Type="http://schemas.openxmlformats.org/officeDocument/2006/relationships/hyperlink" Target="https://podminky.urs.cz/item/CS_URS_2025_01/783614561" TargetMode="External"/><Relationship Id="rId4" Type="http://schemas.openxmlformats.org/officeDocument/2006/relationships/hyperlink" Target="https://podminky.urs.cz/item/CS_URS_2025_01/722131932" TargetMode="External"/><Relationship Id="rId9" Type="http://schemas.openxmlformats.org/officeDocument/2006/relationships/hyperlink" Target="https://podminky.urs.cz/item/CS_URS_2025_01/723150804" TargetMode="External"/><Relationship Id="rId14" Type="http://schemas.openxmlformats.org/officeDocument/2006/relationships/hyperlink" Target="https://podminky.urs.cz/item/CS_URS_2025_01/723190919" TargetMode="External"/><Relationship Id="rId22" Type="http://schemas.openxmlformats.org/officeDocument/2006/relationships/hyperlink" Target="https://podminky.urs.cz/item/CS_URS_2025_01/78361760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23150801" TargetMode="External"/><Relationship Id="rId13" Type="http://schemas.openxmlformats.org/officeDocument/2006/relationships/hyperlink" Target="https://podminky.urs.cz/item/CS_URS_2025_01/723190913" TargetMode="External"/><Relationship Id="rId18" Type="http://schemas.openxmlformats.org/officeDocument/2006/relationships/hyperlink" Target="https://podminky.urs.cz/item/CS_URS_2025_01/783601711" TargetMode="External"/><Relationship Id="rId26" Type="http://schemas.openxmlformats.org/officeDocument/2006/relationships/hyperlink" Target="https://podminky.urs.cz/item/CS_URS_2025_01/HZS2132" TargetMode="External"/><Relationship Id="rId3" Type="http://schemas.openxmlformats.org/officeDocument/2006/relationships/hyperlink" Target="https://podminky.urs.cz/item/CS_URS_2025_01/722130919" TargetMode="External"/><Relationship Id="rId21" Type="http://schemas.openxmlformats.org/officeDocument/2006/relationships/hyperlink" Target="https://podminky.urs.cz/item/CS_URS_2025_01/783614561" TargetMode="External"/><Relationship Id="rId7" Type="http://schemas.openxmlformats.org/officeDocument/2006/relationships/hyperlink" Target="https://podminky.urs.cz/item/CS_URS_2025_01/723150315" TargetMode="External"/><Relationship Id="rId12" Type="http://schemas.openxmlformats.org/officeDocument/2006/relationships/hyperlink" Target="https://podminky.urs.cz/item/CS_URS_2025_01/723190909" TargetMode="External"/><Relationship Id="rId17" Type="http://schemas.openxmlformats.org/officeDocument/2006/relationships/hyperlink" Target="https://podminky.urs.cz/item/CS_URS_2025_01/998767202" TargetMode="External"/><Relationship Id="rId25" Type="http://schemas.openxmlformats.org/officeDocument/2006/relationships/hyperlink" Target="https://podminky.urs.cz/item/CS_URS_2025_01/783617621" TargetMode="External"/><Relationship Id="rId2" Type="http://schemas.openxmlformats.org/officeDocument/2006/relationships/hyperlink" Target="https://podminky.urs.cz/item/CS_URS_2025_01/722130913" TargetMode="External"/><Relationship Id="rId16" Type="http://schemas.openxmlformats.org/officeDocument/2006/relationships/hyperlink" Target="https://podminky.urs.cz/item/CS_URS_2025_01/767995101" TargetMode="External"/><Relationship Id="rId20" Type="http://schemas.openxmlformats.org/officeDocument/2006/relationships/hyperlink" Target="https://podminky.urs.cz/item/CS_URS_2025_01/783614551" TargetMode="External"/><Relationship Id="rId1" Type="http://schemas.openxmlformats.org/officeDocument/2006/relationships/hyperlink" Target="https://podminky.urs.cz/item/CS_URS_2025_01/949101112" TargetMode="External"/><Relationship Id="rId6" Type="http://schemas.openxmlformats.org/officeDocument/2006/relationships/hyperlink" Target="https://podminky.urs.cz/item/CS_URS_2025_01/723150303" TargetMode="External"/><Relationship Id="rId11" Type="http://schemas.openxmlformats.org/officeDocument/2006/relationships/hyperlink" Target="https://podminky.urs.cz/item/CS_URS_2025_01/723190907" TargetMode="External"/><Relationship Id="rId24" Type="http://schemas.openxmlformats.org/officeDocument/2006/relationships/hyperlink" Target="https://podminky.urs.cz/item/CS_URS_2025_01/783617601" TargetMode="External"/><Relationship Id="rId5" Type="http://schemas.openxmlformats.org/officeDocument/2006/relationships/hyperlink" Target="https://podminky.urs.cz/item/CS_URS_2025_01/722131938" TargetMode="External"/><Relationship Id="rId15" Type="http://schemas.openxmlformats.org/officeDocument/2006/relationships/hyperlink" Target="https://podminky.urs.cz/item/CS_URS_2025_01/998723201" TargetMode="External"/><Relationship Id="rId23" Type="http://schemas.openxmlformats.org/officeDocument/2006/relationships/hyperlink" Target="https://podminky.urs.cz/item/CS_URS_2025_01/783615561" TargetMode="External"/><Relationship Id="rId10" Type="http://schemas.openxmlformats.org/officeDocument/2006/relationships/hyperlink" Target="https://podminky.urs.cz/item/CS_URS_2025_01/723190901" TargetMode="External"/><Relationship Id="rId19" Type="http://schemas.openxmlformats.org/officeDocument/2006/relationships/hyperlink" Target="https://podminky.urs.cz/item/CS_URS_2025_01/783601729" TargetMode="External"/><Relationship Id="rId4" Type="http://schemas.openxmlformats.org/officeDocument/2006/relationships/hyperlink" Target="https://podminky.urs.cz/item/CS_URS_2025_01/722131932" TargetMode="External"/><Relationship Id="rId9" Type="http://schemas.openxmlformats.org/officeDocument/2006/relationships/hyperlink" Target="https://podminky.urs.cz/item/CS_URS_2025_01/723150804" TargetMode="External"/><Relationship Id="rId14" Type="http://schemas.openxmlformats.org/officeDocument/2006/relationships/hyperlink" Target="https://podminky.urs.cz/item/CS_URS_2025_01/723190919" TargetMode="External"/><Relationship Id="rId22" Type="http://schemas.openxmlformats.org/officeDocument/2006/relationships/hyperlink" Target="https://podminky.urs.cz/item/CS_URS_2025_01/783615551" TargetMode="External"/><Relationship Id="rId27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210101" TargetMode="External"/><Relationship Id="rId13" Type="http://schemas.openxmlformats.org/officeDocument/2006/relationships/hyperlink" Target="https://podminky.urs.cz/item/CS_URS_2025_01/741320161" TargetMode="External"/><Relationship Id="rId18" Type="http://schemas.openxmlformats.org/officeDocument/2006/relationships/hyperlink" Target="https://podminky.urs.cz/item/CS_URS_2025_01/741910711" TargetMode="External"/><Relationship Id="rId3" Type="http://schemas.openxmlformats.org/officeDocument/2006/relationships/hyperlink" Target="https://podminky.urs.cz/item/CS_URS_2025_01/741122611" TargetMode="External"/><Relationship Id="rId21" Type="http://schemas.openxmlformats.org/officeDocument/2006/relationships/hyperlink" Target="https://podminky.urs.cz/item/CS_URS_2025_01/HZS2232" TargetMode="External"/><Relationship Id="rId7" Type="http://schemas.openxmlformats.org/officeDocument/2006/relationships/hyperlink" Target="https://podminky.urs.cz/item/CS_URS_2025_01/741130005" TargetMode="External"/><Relationship Id="rId12" Type="http://schemas.openxmlformats.org/officeDocument/2006/relationships/hyperlink" Target="https://podminky.urs.cz/item/CS_URS_2025_01/741320101" TargetMode="External"/><Relationship Id="rId17" Type="http://schemas.openxmlformats.org/officeDocument/2006/relationships/hyperlink" Target="https://podminky.urs.cz/item/CS_URS_2025_01/741910411" TargetMode="External"/><Relationship Id="rId2" Type="http://schemas.openxmlformats.org/officeDocument/2006/relationships/hyperlink" Target="https://podminky.urs.cz/item/CS_URS_2025_01/741110101" TargetMode="External"/><Relationship Id="rId16" Type="http://schemas.openxmlformats.org/officeDocument/2006/relationships/hyperlink" Target="https://podminky.urs.cz/item/CS_URS_2025_01/741372078" TargetMode="External"/><Relationship Id="rId20" Type="http://schemas.openxmlformats.org/officeDocument/2006/relationships/hyperlink" Target="https://podminky.urs.cz/item/CS_URS_2025_01/HZS2231" TargetMode="External"/><Relationship Id="rId1" Type="http://schemas.openxmlformats.org/officeDocument/2006/relationships/hyperlink" Target="https://podminky.urs.cz/item/CS_URS_2025_01/945412111" TargetMode="External"/><Relationship Id="rId6" Type="http://schemas.openxmlformats.org/officeDocument/2006/relationships/hyperlink" Target="https://podminky.urs.cz/item/CS_URS_2025_01/741130001" TargetMode="External"/><Relationship Id="rId11" Type="http://schemas.openxmlformats.org/officeDocument/2006/relationships/hyperlink" Target="https://podminky.urs.cz/item/CS_URS_2025_01/741313052" TargetMode="External"/><Relationship Id="rId5" Type="http://schemas.openxmlformats.org/officeDocument/2006/relationships/hyperlink" Target="https://podminky.urs.cz/item/CS_URS_2025_01/741122643" TargetMode="External"/><Relationship Id="rId15" Type="http://schemas.openxmlformats.org/officeDocument/2006/relationships/hyperlink" Target="https://podminky.urs.cz/item/CS_URS_2025_01/741372073" TargetMode="External"/><Relationship Id="rId10" Type="http://schemas.openxmlformats.org/officeDocument/2006/relationships/hyperlink" Target="https://podminky.urs.cz/item/CS_URS_2025_01/741312011" TargetMode="External"/><Relationship Id="rId19" Type="http://schemas.openxmlformats.org/officeDocument/2006/relationships/hyperlink" Target="https://podminky.urs.cz/item/CS_URS_2025_01/741910721" TargetMode="External"/><Relationship Id="rId4" Type="http://schemas.openxmlformats.org/officeDocument/2006/relationships/hyperlink" Target="https://podminky.urs.cz/item/CS_URS_2025_01/741122641" TargetMode="External"/><Relationship Id="rId9" Type="http://schemas.openxmlformats.org/officeDocument/2006/relationships/hyperlink" Target="https://podminky.urs.cz/item/CS_URS_2025_01/741310011" TargetMode="External"/><Relationship Id="rId14" Type="http://schemas.openxmlformats.org/officeDocument/2006/relationships/hyperlink" Target="https://podminky.urs.cz/item/CS_URS_2025_01/741330651" TargetMode="External"/><Relationship Id="rId2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84"/>
  <sheetViews>
    <sheetView showGridLines="0" tabSelected="1" workbookViewId="0">
      <selection activeCell="E57" sqref="E57:I5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27" t="s">
        <v>14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R5" s="20"/>
      <c r="BE5" s="224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28" t="s">
        <v>17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R6" s="20"/>
      <c r="BE6" s="225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25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25"/>
      <c r="BS8" s="17" t="s">
        <v>6</v>
      </c>
    </row>
    <row r="9" spans="1:74" ht="14.45" customHeight="1">
      <c r="B9" s="20"/>
      <c r="AR9" s="20"/>
      <c r="BE9" s="225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25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19</v>
      </c>
      <c r="AR11" s="20"/>
      <c r="BE11" s="225"/>
      <c r="BS11" s="17" t="s">
        <v>6</v>
      </c>
    </row>
    <row r="12" spans="1:74" ht="6.95" customHeight="1">
      <c r="B12" s="20"/>
      <c r="AR12" s="20"/>
      <c r="BE12" s="225"/>
      <c r="BS12" s="17" t="s">
        <v>6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25"/>
      <c r="BS13" s="17" t="s">
        <v>6</v>
      </c>
    </row>
    <row r="14" spans="1:74" ht="12.75">
      <c r="B14" s="20"/>
      <c r="E14" s="229" t="s">
        <v>30</v>
      </c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7" t="s">
        <v>28</v>
      </c>
      <c r="AN14" s="29" t="s">
        <v>30</v>
      </c>
      <c r="AR14" s="20"/>
      <c r="BE14" s="225"/>
      <c r="BS14" s="17" t="s">
        <v>6</v>
      </c>
    </row>
    <row r="15" spans="1:74" ht="6.95" customHeight="1">
      <c r="B15" s="20"/>
      <c r="AR15" s="20"/>
      <c r="BE15" s="225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19</v>
      </c>
      <c r="AR16" s="20"/>
      <c r="BE16" s="225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19</v>
      </c>
      <c r="AR17" s="20"/>
      <c r="BE17" s="225"/>
      <c r="BS17" s="17" t="s">
        <v>33</v>
      </c>
    </row>
    <row r="18" spans="2:71" ht="6.95" customHeight="1">
      <c r="B18" s="20"/>
      <c r="AR18" s="20"/>
      <c r="BE18" s="225"/>
      <c r="BS18" s="17" t="s">
        <v>6</v>
      </c>
    </row>
    <row r="19" spans="2:71" ht="12" customHeight="1">
      <c r="B19" s="20"/>
      <c r="D19" s="27" t="s">
        <v>34</v>
      </c>
      <c r="AK19" s="27" t="s">
        <v>26</v>
      </c>
      <c r="AN19" s="25" t="s">
        <v>19</v>
      </c>
      <c r="AR19" s="20"/>
      <c r="BE19" s="225"/>
      <c r="BS19" s="17" t="s">
        <v>6</v>
      </c>
    </row>
    <row r="20" spans="2:71" ht="18.399999999999999" customHeight="1">
      <c r="B20" s="20"/>
      <c r="E20" s="25" t="s">
        <v>35</v>
      </c>
      <c r="AK20" s="27" t="s">
        <v>28</v>
      </c>
      <c r="AN20" s="25" t="s">
        <v>19</v>
      </c>
      <c r="AR20" s="20"/>
      <c r="BE20" s="225"/>
      <c r="BS20" s="17" t="s">
        <v>4</v>
      </c>
    </row>
    <row r="21" spans="2:71" ht="6.95" customHeight="1">
      <c r="B21" s="20"/>
      <c r="AR21" s="20"/>
      <c r="BE21" s="225"/>
    </row>
    <row r="22" spans="2:71" ht="12" customHeight="1">
      <c r="B22" s="20"/>
      <c r="D22" s="27" t="s">
        <v>36</v>
      </c>
      <c r="AR22" s="20"/>
      <c r="BE22" s="225"/>
    </row>
    <row r="23" spans="2:71" ht="47.25" customHeight="1">
      <c r="B23" s="20"/>
      <c r="E23" s="231" t="s">
        <v>37</v>
      </c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R23" s="20"/>
      <c r="BE23" s="225"/>
    </row>
    <row r="24" spans="2:71" ht="6.95" customHeight="1">
      <c r="B24" s="20"/>
      <c r="AR24" s="20"/>
      <c r="BE24" s="225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5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2">
        <f>ROUND(AG54,2)</f>
        <v>0</v>
      </c>
      <c r="AL26" s="233"/>
      <c r="AM26" s="233"/>
      <c r="AN26" s="233"/>
      <c r="AO26" s="233"/>
      <c r="AR26" s="32"/>
      <c r="BE26" s="225"/>
    </row>
    <row r="27" spans="2:71" s="1" customFormat="1" ht="6.95" customHeight="1">
      <c r="B27" s="32"/>
      <c r="AR27" s="32"/>
      <c r="BE27" s="225"/>
    </row>
    <row r="28" spans="2:71" s="1" customFormat="1" ht="12.75">
      <c r="B28" s="32"/>
      <c r="L28" s="234" t="s">
        <v>39</v>
      </c>
      <c r="M28" s="234"/>
      <c r="N28" s="234"/>
      <c r="O28" s="234"/>
      <c r="P28" s="234"/>
      <c r="W28" s="234" t="s">
        <v>40</v>
      </c>
      <c r="X28" s="234"/>
      <c r="Y28" s="234"/>
      <c r="Z28" s="234"/>
      <c r="AA28" s="234"/>
      <c r="AB28" s="234"/>
      <c r="AC28" s="234"/>
      <c r="AD28" s="234"/>
      <c r="AE28" s="234"/>
      <c r="AK28" s="234" t="s">
        <v>41</v>
      </c>
      <c r="AL28" s="234"/>
      <c r="AM28" s="234"/>
      <c r="AN28" s="234"/>
      <c r="AO28" s="234"/>
      <c r="AR28" s="32"/>
      <c r="BE28" s="225"/>
    </row>
    <row r="29" spans="2:71" s="2" customFormat="1" ht="14.45" customHeight="1">
      <c r="B29" s="36"/>
      <c r="D29" s="27" t="s">
        <v>42</v>
      </c>
      <c r="F29" s="27" t="s">
        <v>43</v>
      </c>
      <c r="L29" s="216">
        <v>0.21</v>
      </c>
      <c r="M29" s="217"/>
      <c r="N29" s="217"/>
      <c r="O29" s="217"/>
      <c r="P29" s="217"/>
      <c r="W29" s="218">
        <f>ROUND(AZ54, 2)</f>
        <v>0</v>
      </c>
      <c r="X29" s="217"/>
      <c r="Y29" s="217"/>
      <c r="Z29" s="217"/>
      <c r="AA29" s="217"/>
      <c r="AB29" s="217"/>
      <c r="AC29" s="217"/>
      <c r="AD29" s="217"/>
      <c r="AE29" s="217"/>
      <c r="AK29" s="218">
        <f>ROUND(AV54, 2)</f>
        <v>0</v>
      </c>
      <c r="AL29" s="217"/>
      <c r="AM29" s="217"/>
      <c r="AN29" s="217"/>
      <c r="AO29" s="217"/>
      <c r="AR29" s="36"/>
      <c r="BE29" s="226"/>
    </row>
    <row r="30" spans="2:71" s="2" customFormat="1" ht="14.45" customHeight="1">
      <c r="B30" s="36"/>
      <c r="F30" s="27" t="s">
        <v>44</v>
      </c>
      <c r="L30" s="216">
        <v>0.12</v>
      </c>
      <c r="M30" s="217"/>
      <c r="N30" s="217"/>
      <c r="O30" s="217"/>
      <c r="P30" s="217"/>
      <c r="W30" s="218">
        <f>ROUND(BA54, 2)</f>
        <v>0</v>
      </c>
      <c r="X30" s="217"/>
      <c r="Y30" s="217"/>
      <c r="Z30" s="217"/>
      <c r="AA30" s="217"/>
      <c r="AB30" s="217"/>
      <c r="AC30" s="217"/>
      <c r="AD30" s="217"/>
      <c r="AE30" s="217"/>
      <c r="AK30" s="218">
        <f>ROUND(AW54, 2)</f>
        <v>0</v>
      </c>
      <c r="AL30" s="217"/>
      <c r="AM30" s="217"/>
      <c r="AN30" s="217"/>
      <c r="AO30" s="217"/>
      <c r="AR30" s="36"/>
      <c r="BE30" s="226"/>
    </row>
    <row r="31" spans="2:71" s="2" customFormat="1" ht="14.45" hidden="1" customHeight="1">
      <c r="B31" s="36"/>
      <c r="F31" s="27" t="s">
        <v>45</v>
      </c>
      <c r="L31" s="216">
        <v>0.21</v>
      </c>
      <c r="M31" s="217"/>
      <c r="N31" s="217"/>
      <c r="O31" s="217"/>
      <c r="P31" s="217"/>
      <c r="W31" s="218">
        <f>ROUND(BB54, 2)</f>
        <v>0</v>
      </c>
      <c r="X31" s="217"/>
      <c r="Y31" s="217"/>
      <c r="Z31" s="217"/>
      <c r="AA31" s="217"/>
      <c r="AB31" s="217"/>
      <c r="AC31" s="217"/>
      <c r="AD31" s="217"/>
      <c r="AE31" s="217"/>
      <c r="AK31" s="218">
        <v>0</v>
      </c>
      <c r="AL31" s="217"/>
      <c r="AM31" s="217"/>
      <c r="AN31" s="217"/>
      <c r="AO31" s="217"/>
      <c r="AR31" s="36"/>
      <c r="BE31" s="226"/>
    </row>
    <row r="32" spans="2:71" s="2" customFormat="1" ht="14.45" hidden="1" customHeight="1">
      <c r="B32" s="36"/>
      <c r="F32" s="27" t="s">
        <v>46</v>
      </c>
      <c r="L32" s="216">
        <v>0.12</v>
      </c>
      <c r="M32" s="217"/>
      <c r="N32" s="217"/>
      <c r="O32" s="217"/>
      <c r="P32" s="217"/>
      <c r="W32" s="218">
        <f>ROUND(BC54, 2)</f>
        <v>0</v>
      </c>
      <c r="X32" s="217"/>
      <c r="Y32" s="217"/>
      <c r="Z32" s="217"/>
      <c r="AA32" s="217"/>
      <c r="AB32" s="217"/>
      <c r="AC32" s="217"/>
      <c r="AD32" s="217"/>
      <c r="AE32" s="217"/>
      <c r="AK32" s="218">
        <v>0</v>
      </c>
      <c r="AL32" s="217"/>
      <c r="AM32" s="217"/>
      <c r="AN32" s="217"/>
      <c r="AO32" s="217"/>
      <c r="AR32" s="36"/>
      <c r="BE32" s="226"/>
    </row>
    <row r="33" spans="2:44" s="2" customFormat="1" ht="14.45" hidden="1" customHeight="1">
      <c r="B33" s="36"/>
      <c r="F33" s="27" t="s">
        <v>47</v>
      </c>
      <c r="L33" s="216">
        <v>0</v>
      </c>
      <c r="M33" s="217"/>
      <c r="N33" s="217"/>
      <c r="O33" s="217"/>
      <c r="P33" s="217"/>
      <c r="W33" s="218">
        <f>ROUND(BD54, 2)</f>
        <v>0</v>
      </c>
      <c r="X33" s="217"/>
      <c r="Y33" s="217"/>
      <c r="Z33" s="217"/>
      <c r="AA33" s="217"/>
      <c r="AB33" s="217"/>
      <c r="AC33" s="217"/>
      <c r="AD33" s="217"/>
      <c r="AE33" s="217"/>
      <c r="AK33" s="218">
        <v>0</v>
      </c>
      <c r="AL33" s="217"/>
      <c r="AM33" s="217"/>
      <c r="AN33" s="217"/>
      <c r="AO33" s="217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22" t="s">
        <v>50</v>
      </c>
      <c r="Y35" s="220"/>
      <c r="Z35" s="220"/>
      <c r="AA35" s="220"/>
      <c r="AB35" s="220"/>
      <c r="AC35" s="39"/>
      <c r="AD35" s="39"/>
      <c r="AE35" s="39"/>
      <c r="AF35" s="39"/>
      <c r="AG35" s="39"/>
      <c r="AH35" s="39"/>
      <c r="AI35" s="39"/>
      <c r="AJ35" s="39"/>
      <c r="AK35" s="219">
        <f>SUM(AK26:AK33)</f>
        <v>0</v>
      </c>
      <c r="AL35" s="220"/>
      <c r="AM35" s="220"/>
      <c r="AN35" s="220"/>
      <c r="AO35" s="221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51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2025-125</v>
      </c>
      <c r="AR44" s="45"/>
    </row>
    <row r="45" spans="2:44" s="4" customFormat="1" ht="36.950000000000003" customHeight="1">
      <c r="B45" s="46"/>
      <c r="C45" s="47" t="s">
        <v>16</v>
      </c>
      <c r="L45" s="201" t="str">
        <f>K6</f>
        <v>Soubor staveb a stavebních úprav v areálu VOP CZ, s.p. Šenov u Nového Jičína</v>
      </c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Šenov u Nového Jičína</v>
      </c>
      <c r="AI47" s="27" t="s">
        <v>23</v>
      </c>
      <c r="AM47" s="208" t="str">
        <f>IF(AN8= "","",AN8)</f>
        <v>16. 7. 2025</v>
      </c>
      <c r="AN47" s="208"/>
      <c r="AR47" s="32"/>
    </row>
    <row r="48" spans="2:44" s="1" customFormat="1" ht="6.95" customHeight="1">
      <c r="B48" s="32"/>
      <c r="AR48" s="32"/>
    </row>
    <row r="49" spans="1:91" s="1" customFormat="1" ht="25.7" customHeight="1">
      <c r="B49" s="32"/>
      <c r="C49" s="27" t="s">
        <v>25</v>
      </c>
      <c r="L49" s="3" t="str">
        <f>IF(E11= "","",E11)</f>
        <v>VOP CZ, s.p., Dukelská 102, Šenov u Nového Jičína</v>
      </c>
      <c r="AI49" s="27" t="s">
        <v>31</v>
      </c>
      <c r="AM49" s="209" t="str">
        <f>IF(E17="","",E17)</f>
        <v>ing. Dušan Glogar - UNIPROJEKT</v>
      </c>
      <c r="AN49" s="210"/>
      <c r="AO49" s="210"/>
      <c r="AP49" s="210"/>
      <c r="AR49" s="32"/>
      <c r="AS49" s="211" t="s">
        <v>52</v>
      </c>
      <c r="AT49" s="212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209" t="str">
        <f>IF(E20="","",E20)</f>
        <v xml:space="preserve"> </v>
      </c>
      <c r="AN50" s="210"/>
      <c r="AO50" s="210"/>
      <c r="AP50" s="210"/>
      <c r="AR50" s="32"/>
      <c r="AS50" s="213"/>
      <c r="AT50" s="214"/>
      <c r="BD50" s="53"/>
    </row>
    <row r="51" spans="1:91" s="1" customFormat="1" ht="10.9" customHeight="1">
      <c r="B51" s="32"/>
      <c r="AR51" s="32"/>
      <c r="AS51" s="213"/>
      <c r="AT51" s="214"/>
      <c r="BD51" s="53"/>
    </row>
    <row r="52" spans="1:91" s="1" customFormat="1" ht="29.25" customHeight="1">
      <c r="B52" s="32"/>
      <c r="C52" s="205" t="s">
        <v>53</v>
      </c>
      <c r="D52" s="204"/>
      <c r="E52" s="204"/>
      <c r="F52" s="204"/>
      <c r="G52" s="204"/>
      <c r="H52" s="54"/>
      <c r="I52" s="203" t="s">
        <v>54</v>
      </c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15" t="s">
        <v>55</v>
      </c>
      <c r="AH52" s="204"/>
      <c r="AI52" s="204"/>
      <c r="AJ52" s="204"/>
      <c r="AK52" s="204"/>
      <c r="AL52" s="204"/>
      <c r="AM52" s="204"/>
      <c r="AN52" s="203" t="s">
        <v>56</v>
      </c>
      <c r="AO52" s="204"/>
      <c r="AP52" s="204"/>
      <c r="AQ52" s="55" t="s">
        <v>57</v>
      </c>
      <c r="AR52" s="32"/>
      <c r="AS52" s="56" t="s">
        <v>58</v>
      </c>
      <c r="AT52" s="57" t="s">
        <v>59</v>
      </c>
      <c r="AU52" s="57" t="s">
        <v>60</v>
      </c>
      <c r="AV52" s="57" t="s">
        <v>61</v>
      </c>
      <c r="AW52" s="57" t="s">
        <v>62</v>
      </c>
      <c r="AX52" s="57" t="s">
        <v>63</v>
      </c>
      <c r="AY52" s="57" t="s">
        <v>64</v>
      </c>
      <c r="AZ52" s="57" t="s">
        <v>65</v>
      </c>
      <c r="BA52" s="57" t="s">
        <v>66</v>
      </c>
      <c r="BB52" s="57" t="s">
        <v>67</v>
      </c>
      <c r="BC52" s="57" t="s">
        <v>68</v>
      </c>
      <c r="BD52" s="58" t="s">
        <v>69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70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06">
        <f>ROUND(AG55+AG60+AG65+AG70+AG74+AG75+AG79+AG82,2)</f>
        <v>0</v>
      </c>
      <c r="AH54" s="206"/>
      <c r="AI54" s="206"/>
      <c r="AJ54" s="206"/>
      <c r="AK54" s="206"/>
      <c r="AL54" s="206"/>
      <c r="AM54" s="206"/>
      <c r="AN54" s="207">
        <f t="shared" ref="AN54:AN82" si="0">SUM(AG54,AT54)</f>
        <v>0</v>
      </c>
      <c r="AO54" s="207"/>
      <c r="AP54" s="207"/>
      <c r="AQ54" s="64" t="s">
        <v>19</v>
      </c>
      <c r="AR54" s="60"/>
      <c r="AS54" s="65">
        <f>ROUND(AS55+AS60+AS65+AS70+AS74+AS75+AS79+AS82,2)</f>
        <v>0</v>
      </c>
      <c r="AT54" s="66">
        <f t="shared" ref="AT54:AT82" si="1">ROUND(SUM(AV54:AW54),2)</f>
        <v>0</v>
      </c>
      <c r="AU54" s="67">
        <f>ROUND(AU55+AU60+AU65+AU70+AU74+AU75+AU79+AU82,5)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ROUND(AZ55+AZ60+AZ65+AZ70+AZ74+AZ75+AZ79+AZ82,2)</f>
        <v>0</v>
      </c>
      <c r="BA54" s="66">
        <f>ROUND(BA55+BA60+BA65+BA70+BA74+BA75+BA79+BA82,2)</f>
        <v>0</v>
      </c>
      <c r="BB54" s="66">
        <f>ROUND(BB55+BB60+BB65+BB70+BB74+BB75+BB79+BB82,2)</f>
        <v>0</v>
      </c>
      <c r="BC54" s="66">
        <f>ROUND(BC55+BC60+BC65+BC70+BC74+BC75+BC79+BC82,2)</f>
        <v>0</v>
      </c>
      <c r="BD54" s="68">
        <f>ROUND(BD55+BD60+BD65+BD70+BD74+BD75+BD79+BD82,2)</f>
        <v>0</v>
      </c>
      <c r="BS54" s="69" t="s">
        <v>71</v>
      </c>
      <c r="BT54" s="69" t="s">
        <v>72</v>
      </c>
      <c r="BU54" s="70" t="s">
        <v>73</v>
      </c>
      <c r="BV54" s="69" t="s">
        <v>74</v>
      </c>
      <c r="BW54" s="69" t="s">
        <v>5</v>
      </c>
      <c r="BX54" s="69" t="s">
        <v>75</v>
      </c>
      <c r="CL54" s="69" t="s">
        <v>19</v>
      </c>
    </row>
    <row r="55" spans="1:91" s="6" customFormat="1" ht="16.5" customHeight="1">
      <c r="B55" s="71"/>
      <c r="C55" s="72"/>
      <c r="D55" s="194" t="s">
        <v>76</v>
      </c>
      <c r="E55" s="194"/>
      <c r="F55" s="194"/>
      <c r="G55" s="194"/>
      <c r="H55" s="194"/>
      <c r="I55" s="73"/>
      <c r="J55" s="194" t="s">
        <v>77</v>
      </c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200">
        <f>ROUND(SUM(AG56:AG59),2)</f>
        <v>0</v>
      </c>
      <c r="AH55" s="199"/>
      <c r="AI55" s="199"/>
      <c r="AJ55" s="199"/>
      <c r="AK55" s="199"/>
      <c r="AL55" s="199"/>
      <c r="AM55" s="199"/>
      <c r="AN55" s="198">
        <f t="shared" si="0"/>
        <v>0</v>
      </c>
      <c r="AO55" s="199"/>
      <c r="AP55" s="199"/>
      <c r="AQ55" s="74" t="s">
        <v>78</v>
      </c>
      <c r="AR55" s="71"/>
      <c r="AS55" s="75">
        <f>ROUND(SUM(AS56:AS59),2)</f>
        <v>0</v>
      </c>
      <c r="AT55" s="76">
        <f t="shared" si="1"/>
        <v>0</v>
      </c>
      <c r="AU55" s="77">
        <f>ROUND(SUM(AU56:AU59),5)</f>
        <v>0</v>
      </c>
      <c r="AV55" s="76">
        <f>ROUND(AZ55*L29,2)</f>
        <v>0</v>
      </c>
      <c r="AW55" s="76">
        <f>ROUND(BA55*L30,2)</f>
        <v>0</v>
      </c>
      <c r="AX55" s="76">
        <f>ROUND(BB55*L29,2)</f>
        <v>0</v>
      </c>
      <c r="AY55" s="76">
        <f>ROUND(BC55*L30,2)</f>
        <v>0</v>
      </c>
      <c r="AZ55" s="76">
        <f>ROUND(SUM(AZ56:AZ59),2)</f>
        <v>0</v>
      </c>
      <c r="BA55" s="76">
        <f>ROUND(SUM(BA56:BA59),2)</f>
        <v>0</v>
      </c>
      <c r="BB55" s="76">
        <f>ROUND(SUM(BB56:BB59),2)</f>
        <v>0</v>
      </c>
      <c r="BC55" s="76">
        <f>ROUND(SUM(BC56:BC59),2)</f>
        <v>0</v>
      </c>
      <c r="BD55" s="78">
        <f>ROUND(SUM(BD56:BD59),2)</f>
        <v>0</v>
      </c>
      <c r="BS55" s="79" t="s">
        <v>71</v>
      </c>
      <c r="BT55" s="79" t="s">
        <v>79</v>
      </c>
      <c r="BU55" s="79" t="s">
        <v>73</v>
      </c>
      <c r="BV55" s="79" t="s">
        <v>74</v>
      </c>
      <c r="BW55" s="79" t="s">
        <v>80</v>
      </c>
      <c r="BX55" s="79" t="s">
        <v>5</v>
      </c>
      <c r="CL55" s="79" t="s">
        <v>19</v>
      </c>
      <c r="CM55" s="79" t="s">
        <v>81</v>
      </c>
    </row>
    <row r="56" spans="1:91" s="3" customFormat="1" ht="23.25" customHeight="1">
      <c r="A56" s="80" t="s">
        <v>82</v>
      </c>
      <c r="B56" s="45"/>
      <c r="C56" s="9"/>
      <c r="D56" s="9"/>
      <c r="E56" s="195" t="s">
        <v>3994</v>
      </c>
      <c r="F56" s="195"/>
      <c r="G56" s="195"/>
      <c r="H56" s="195"/>
      <c r="I56" s="195"/>
      <c r="J56" s="9"/>
      <c r="K56" s="195" t="s">
        <v>84</v>
      </c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96">
        <f>'SO01.1 - Demolice oblouko...'!J32</f>
        <v>0</v>
      </c>
      <c r="AH56" s="197"/>
      <c r="AI56" s="197"/>
      <c r="AJ56" s="197"/>
      <c r="AK56" s="197"/>
      <c r="AL56" s="197"/>
      <c r="AM56" s="197"/>
      <c r="AN56" s="196">
        <f t="shared" si="0"/>
        <v>0</v>
      </c>
      <c r="AO56" s="197"/>
      <c r="AP56" s="197"/>
      <c r="AQ56" s="81" t="s">
        <v>85</v>
      </c>
      <c r="AR56" s="45"/>
      <c r="AS56" s="82">
        <v>0</v>
      </c>
      <c r="AT56" s="83">
        <f t="shared" si="1"/>
        <v>0</v>
      </c>
      <c r="AU56" s="84">
        <f>'SO01.1 - Demolice oblouko...'!P93</f>
        <v>0</v>
      </c>
      <c r="AV56" s="83">
        <f>'SO01.1 - Demolice oblouko...'!J35</f>
        <v>0</v>
      </c>
      <c r="AW56" s="83">
        <f>'SO01.1 - Demolice oblouko...'!J36</f>
        <v>0</v>
      </c>
      <c r="AX56" s="83">
        <f>'SO01.1 - Demolice oblouko...'!J37</f>
        <v>0</v>
      </c>
      <c r="AY56" s="83">
        <f>'SO01.1 - Demolice oblouko...'!J38</f>
        <v>0</v>
      </c>
      <c r="AZ56" s="83">
        <f>'SO01.1 - Demolice oblouko...'!F35</f>
        <v>0</v>
      </c>
      <c r="BA56" s="83">
        <f>'SO01.1 - Demolice oblouko...'!F36</f>
        <v>0</v>
      </c>
      <c r="BB56" s="83">
        <f>'SO01.1 - Demolice oblouko...'!F37</f>
        <v>0</v>
      </c>
      <c r="BC56" s="83">
        <f>'SO01.1 - Demolice oblouko...'!F38</f>
        <v>0</v>
      </c>
      <c r="BD56" s="85">
        <f>'SO01.1 - Demolice oblouko...'!F39</f>
        <v>0</v>
      </c>
      <c r="BT56" s="25" t="s">
        <v>81</v>
      </c>
      <c r="BV56" s="25" t="s">
        <v>74</v>
      </c>
      <c r="BW56" s="25" t="s">
        <v>86</v>
      </c>
      <c r="BX56" s="25" t="s">
        <v>80</v>
      </c>
      <c r="CL56" s="25" t="s">
        <v>19</v>
      </c>
    </row>
    <row r="57" spans="1:91" s="3" customFormat="1" ht="23.25" customHeight="1">
      <c r="A57" s="80" t="s">
        <v>82</v>
      </c>
      <c r="B57" s="45"/>
      <c r="C57" s="9"/>
      <c r="D57" s="9"/>
      <c r="E57" s="195" t="s">
        <v>3995</v>
      </c>
      <c r="F57" s="195"/>
      <c r="G57" s="195"/>
      <c r="H57" s="195"/>
      <c r="I57" s="195"/>
      <c r="J57" s="9"/>
      <c r="K57" s="195" t="s">
        <v>88</v>
      </c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6">
        <f>'SO01.2 - Demolice oblouko...'!J32</f>
        <v>0</v>
      </c>
      <c r="AH57" s="197"/>
      <c r="AI57" s="197"/>
      <c r="AJ57" s="197"/>
      <c r="AK57" s="197"/>
      <c r="AL57" s="197"/>
      <c r="AM57" s="197"/>
      <c r="AN57" s="196">
        <f t="shared" si="0"/>
        <v>0</v>
      </c>
      <c r="AO57" s="197"/>
      <c r="AP57" s="197"/>
      <c r="AQ57" s="81" t="s">
        <v>85</v>
      </c>
      <c r="AR57" s="45"/>
      <c r="AS57" s="82">
        <v>0</v>
      </c>
      <c r="AT57" s="83">
        <f t="shared" si="1"/>
        <v>0</v>
      </c>
      <c r="AU57" s="84">
        <f>'SO01.2 - Demolice oblouko...'!P92</f>
        <v>0</v>
      </c>
      <c r="AV57" s="83">
        <f>'SO01.2 - Demolice oblouko...'!J35</f>
        <v>0</v>
      </c>
      <c r="AW57" s="83">
        <f>'SO01.2 - Demolice oblouko...'!J36</f>
        <v>0</v>
      </c>
      <c r="AX57" s="83">
        <f>'SO01.2 - Demolice oblouko...'!J37</f>
        <v>0</v>
      </c>
      <c r="AY57" s="83">
        <f>'SO01.2 - Demolice oblouko...'!J38</f>
        <v>0</v>
      </c>
      <c r="AZ57" s="83">
        <f>'SO01.2 - Demolice oblouko...'!F35</f>
        <v>0</v>
      </c>
      <c r="BA57" s="83">
        <f>'SO01.2 - Demolice oblouko...'!F36</f>
        <v>0</v>
      </c>
      <c r="BB57" s="83">
        <f>'SO01.2 - Demolice oblouko...'!F37</f>
        <v>0</v>
      </c>
      <c r="BC57" s="83">
        <f>'SO01.2 - Demolice oblouko...'!F38</f>
        <v>0</v>
      </c>
      <c r="BD57" s="85">
        <f>'SO01.2 - Demolice oblouko...'!F39</f>
        <v>0</v>
      </c>
      <c r="BT57" s="25" t="s">
        <v>81</v>
      </c>
      <c r="BV57" s="25" t="s">
        <v>74</v>
      </c>
      <c r="BW57" s="25" t="s">
        <v>89</v>
      </c>
      <c r="BX57" s="25" t="s">
        <v>80</v>
      </c>
      <c r="CL57" s="25" t="s">
        <v>19</v>
      </c>
    </row>
    <row r="58" spans="1:91" s="3" customFormat="1" ht="16.5" customHeight="1">
      <c r="A58" s="80" t="s">
        <v>82</v>
      </c>
      <c r="B58" s="45"/>
      <c r="C58" s="9"/>
      <c r="D58" s="9"/>
      <c r="E58" s="195" t="s">
        <v>83</v>
      </c>
      <c r="F58" s="195"/>
      <c r="G58" s="195"/>
      <c r="H58" s="195"/>
      <c r="I58" s="195"/>
      <c r="J58" s="9"/>
      <c r="K58" s="195" t="s">
        <v>90</v>
      </c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6">
        <f>'SO01.3 - Demolice obj. č.60'!J32</f>
        <v>0</v>
      </c>
      <c r="AH58" s="197"/>
      <c r="AI58" s="197"/>
      <c r="AJ58" s="197"/>
      <c r="AK58" s="197"/>
      <c r="AL58" s="197"/>
      <c r="AM58" s="197"/>
      <c r="AN58" s="196">
        <f t="shared" si="0"/>
        <v>0</v>
      </c>
      <c r="AO58" s="197"/>
      <c r="AP58" s="197"/>
      <c r="AQ58" s="81" t="s">
        <v>85</v>
      </c>
      <c r="AR58" s="45"/>
      <c r="AS58" s="82">
        <v>0</v>
      </c>
      <c r="AT58" s="83">
        <f t="shared" si="1"/>
        <v>0</v>
      </c>
      <c r="AU58" s="84">
        <f>'SO01.3 - Demolice obj. č.60'!P96</f>
        <v>0</v>
      </c>
      <c r="AV58" s="83">
        <f>'SO01.3 - Demolice obj. č.60'!J35</f>
        <v>0</v>
      </c>
      <c r="AW58" s="83">
        <f>'SO01.3 - Demolice obj. č.60'!J36</f>
        <v>0</v>
      </c>
      <c r="AX58" s="83">
        <f>'SO01.3 - Demolice obj. č.60'!J37</f>
        <v>0</v>
      </c>
      <c r="AY58" s="83">
        <f>'SO01.3 - Demolice obj. č.60'!J38</f>
        <v>0</v>
      </c>
      <c r="AZ58" s="83">
        <f>'SO01.3 - Demolice obj. č.60'!F35</f>
        <v>0</v>
      </c>
      <c r="BA58" s="83">
        <f>'SO01.3 - Demolice obj. č.60'!F36</f>
        <v>0</v>
      </c>
      <c r="BB58" s="83">
        <f>'SO01.3 - Demolice obj. č.60'!F37</f>
        <v>0</v>
      </c>
      <c r="BC58" s="83">
        <f>'SO01.3 - Demolice obj. č.60'!F38</f>
        <v>0</v>
      </c>
      <c r="BD58" s="85">
        <f>'SO01.3 - Demolice obj. č.60'!F39</f>
        <v>0</v>
      </c>
      <c r="BT58" s="25" t="s">
        <v>81</v>
      </c>
      <c r="BV58" s="25" t="s">
        <v>74</v>
      </c>
      <c r="BW58" s="25" t="s">
        <v>91</v>
      </c>
      <c r="BX58" s="25" t="s">
        <v>80</v>
      </c>
      <c r="CL58" s="25" t="s">
        <v>19</v>
      </c>
    </row>
    <row r="59" spans="1:91" s="3" customFormat="1" ht="16.5" customHeight="1">
      <c r="A59" s="80" t="s">
        <v>82</v>
      </c>
      <c r="B59" s="45"/>
      <c r="C59" s="9"/>
      <c r="D59" s="9"/>
      <c r="E59" s="195" t="s">
        <v>87</v>
      </c>
      <c r="F59" s="195"/>
      <c r="G59" s="195"/>
      <c r="H59" s="195"/>
      <c r="I59" s="195"/>
      <c r="J59" s="9"/>
      <c r="K59" s="195" t="s">
        <v>92</v>
      </c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6">
        <f>'SO01.4 - Demolice  zpevně...'!J32</f>
        <v>0</v>
      </c>
      <c r="AH59" s="197"/>
      <c r="AI59" s="197"/>
      <c r="AJ59" s="197"/>
      <c r="AK59" s="197"/>
      <c r="AL59" s="197"/>
      <c r="AM59" s="197"/>
      <c r="AN59" s="196">
        <f t="shared" si="0"/>
        <v>0</v>
      </c>
      <c r="AO59" s="197"/>
      <c r="AP59" s="197"/>
      <c r="AQ59" s="81" t="s">
        <v>85</v>
      </c>
      <c r="AR59" s="45"/>
      <c r="AS59" s="82">
        <v>0</v>
      </c>
      <c r="AT59" s="83">
        <f t="shared" si="1"/>
        <v>0</v>
      </c>
      <c r="AU59" s="84">
        <f>'SO01.4 - Demolice  zpevně...'!P88</f>
        <v>0</v>
      </c>
      <c r="AV59" s="83">
        <f>'SO01.4 - Demolice  zpevně...'!J35</f>
        <v>0</v>
      </c>
      <c r="AW59" s="83">
        <f>'SO01.4 - Demolice  zpevně...'!J36</f>
        <v>0</v>
      </c>
      <c r="AX59" s="83">
        <f>'SO01.4 - Demolice  zpevně...'!J37</f>
        <v>0</v>
      </c>
      <c r="AY59" s="83">
        <f>'SO01.4 - Demolice  zpevně...'!J38</f>
        <v>0</v>
      </c>
      <c r="AZ59" s="83">
        <f>'SO01.4 - Demolice  zpevně...'!F35</f>
        <v>0</v>
      </c>
      <c r="BA59" s="83">
        <f>'SO01.4 - Demolice  zpevně...'!F36</f>
        <v>0</v>
      </c>
      <c r="BB59" s="83">
        <f>'SO01.4 - Demolice  zpevně...'!F37</f>
        <v>0</v>
      </c>
      <c r="BC59" s="83">
        <f>'SO01.4 - Demolice  zpevně...'!F38</f>
        <v>0</v>
      </c>
      <c r="BD59" s="85">
        <f>'SO01.4 - Demolice  zpevně...'!F39</f>
        <v>0</v>
      </c>
      <c r="BT59" s="25" t="s">
        <v>81</v>
      </c>
      <c r="BV59" s="25" t="s">
        <v>74</v>
      </c>
      <c r="BW59" s="25" t="s">
        <v>93</v>
      </c>
      <c r="BX59" s="25" t="s">
        <v>80</v>
      </c>
      <c r="CL59" s="25" t="s">
        <v>19</v>
      </c>
    </row>
    <row r="60" spans="1:91" s="6" customFormat="1" ht="16.5" customHeight="1">
      <c r="B60" s="71"/>
      <c r="C60" s="72"/>
      <c r="D60" s="194" t="s">
        <v>94</v>
      </c>
      <c r="E60" s="194"/>
      <c r="F60" s="194"/>
      <c r="G60" s="194"/>
      <c r="H60" s="194"/>
      <c r="I60" s="73"/>
      <c r="J60" s="194" t="s">
        <v>95</v>
      </c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200">
        <f>ROUND(SUM(AG61:AG64),2)</f>
        <v>0</v>
      </c>
      <c r="AH60" s="199"/>
      <c r="AI60" s="199"/>
      <c r="AJ60" s="199"/>
      <c r="AK60" s="199"/>
      <c r="AL60" s="199"/>
      <c r="AM60" s="199"/>
      <c r="AN60" s="198">
        <f t="shared" si="0"/>
        <v>0</v>
      </c>
      <c r="AO60" s="199"/>
      <c r="AP60" s="199"/>
      <c r="AQ60" s="74" t="s">
        <v>78</v>
      </c>
      <c r="AR60" s="71"/>
      <c r="AS60" s="75">
        <f>ROUND(SUM(AS61:AS64),2)</f>
        <v>0</v>
      </c>
      <c r="AT60" s="76">
        <f t="shared" si="1"/>
        <v>0</v>
      </c>
      <c r="AU60" s="77">
        <f>ROUND(SUM(AU61:AU64),5)</f>
        <v>0</v>
      </c>
      <c r="AV60" s="76">
        <f>ROUND(AZ60*L29,2)</f>
        <v>0</v>
      </c>
      <c r="AW60" s="76">
        <f>ROUND(BA60*L30,2)</f>
        <v>0</v>
      </c>
      <c r="AX60" s="76">
        <f>ROUND(BB60*L29,2)</f>
        <v>0</v>
      </c>
      <c r="AY60" s="76">
        <f>ROUND(BC60*L30,2)</f>
        <v>0</v>
      </c>
      <c r="AZ60" s="76">
        <f>ROUND(SUM(AZ61:AZ64),2)</f>
        <v>0</v>
      </c>
      <c r="BA60" s="76">
        <f>ROUND(SUM(BA61:BA64),2)</f>
        <v>0</v>
      </c>
      <c r="BB60" s="76">
        <f>ROUND(SUM(BB61:BB64),2)</f>
        <v>0</v>
      </c>
      <c r="BC60" s="76">
        <f>ROUND(SUM(BC61:BC64),2)</f>
        <v>0</v>
      </c>
      <c r="BD60" s="78">
        <f>ROUND(SUM(BD61:BD64),2)</f>
        <v>0</v>
      </c>
      <c r="BS60" s="79" t="s">
        <v>71</v>
      </c>
      <c r="BT60" s="79" t="s">
        <v>79</v>
      </c>
      <c r="BU60" s="79" t="s">
        <v>73</v>
      </c>
      <c r="BV60" s="79" t="s">
        <v>74</v>
      </c>
      <c r="BW60" s="79" t="s">
        <v>96</v>
      </c>
      <c r="BX60" s="79" t="s">
        <v>5</v>
      </c>
      <c r="CL60" s="79" t="s">
        <v>19</v>
      </c>
      <c r="CM60" s="79" t="s">
        <v>81</v>
      </c>
    </row>
    <row r="61" spans="1:91" s="3" customFormat="1" ht="16.5" customHeight="1">
      <c r="A61" s="80" t="s">
        <v>82</v>
      </c>
      <c r="B61" s="45"/>
      <c r="C61" s="9"/>
      <c r="D61" s="9"/>
      <c r="E61" s="195" t="s">
        <v>97</v>
      </c>
      <c r="F61" s="195"/>
      <c r="G61" s="195"/>
      <c r="H61" s="195"/>
      <c r="I61" s="195"/>
      <c r="J61" s="9"/>
      <c r="K61" s="195" t="s">
        <v>98</v>
      </c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6">
        <f>'SO02.1a - stavební práce'!J32</f>
        <v>0</v>
      </c>
      <c r="AH61" s="197"/>
      <c r="AI61" s="197"/>
      <c r="AJ61" s="197"/>
      <c r="AK61" s="197"/>
      <c r="AL61" s="197"/>
      <c r="AM61" s="197"/>
      <c r="AN61" s="196">
        <f t="shared" si="0"/>
        <v>0</v>
      </c>
      <c r="AO61" s="197"/>
      <c r="AP61" s="197"/>
      <c r="AQ61" s="81" t="s">
        <v>85</v>
      </c>
      <c r="AR61" s="45"/>
      <c r="AS61" s="82">
        <v>0</v>
      </c>
      <c r="AT61" s="83">
        <f t="shared" si="1"/>
        <v>0</v>
      </c>
      <c r="AU61" s="84">
        <f>'SO02.1a - stavební práce'!P101</f>
        <v>0</v>
      </c>
      <c r="AV61" s="83">
        <f>'SO02.1a - stavební práce'!J35</f>
        <v>0</v>
      </c>
      <c r="AW61" s="83">
        <f>'SO02.1a - stavební práce'!J36</f>
        <v>0</v>
      </c>
      <c r="AX61" s="83">
        <f>'SO02.1a - stavební práce'!J37</f>
        <v>0</v>
      </c>
      <c r="AY61" s="83">
        <f>'SO02.1a - stavební práce'!J38</f>
        <v>0</v>
      </c>
      <c r="AZ61" s="83">
        <f>'SO02.1a - stavební práce'!F35</f>
        <v>0</v>
      </c>
      <c r="BA61" s="83">
        <f>'SO02.1a - stavební práce'!F36</f>
        <v>0</v>
      </c>
      <c r="BB61" s="83">
        <f>'SO02.1a - stavební práce'!F37</f>
        <v>0</v>
      </c>
      <c r="BC61" s="83">
        <f>'SO02.1a - stavební práce'!F38</f>
        <v>0</v>
      </c>
      <c r="BD61" s="85">
        <f>'SO02.1a - stavební práce'!F39</f>
        <v>0</v>
      </c>
      <c r="BT61" s="25" t="s">
        <v>81</v>
      </c>
      <c r="BV61" s="25" t="s">
        <v>74</v>
      </c>
      <c r="BW61" s="25" t="s">
        <v>99</v>
      </c>
      <c r="BX61" s="25" t="s">
        <v>96</v>
      </c>
      <c r="CL61" s="25" t="s">
        <v>19</v>
      </c>
    </row>
    <row r="62" spans="1:91" s="3" customFormat="1" ht="16.5" customHeight="1">
      <c r="A62" s="80" t="s">
        <v>82</v>
      </c>
      <c r="B62" s="45"/>
      <c r="C62" s="9"/>
      <c r="D62" s="9"/>
      <c r="E62" s="195" t="s">
        <v>100</v>
      </c>
      <c r="F62" s="195"/>
      <c r="G62" s="195"/>
      <c r="H62" s="195"/>
      <c r="I62" s="195"/>
      <c r="J62" s="9"/>
      <c r="K62" s="195" t="s">
        <v>101</v>
      </c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6">
        <f>'SO02.1b - přeložky - tlak...'!J32</f>
        <v>0</v>
      </c>
      <c r="AH62" s="197"/>
      <c r="AI62" s="197"/>
      <c r="AJ62" s="197"/>
      <c r="AK62" s="197"/>
      <c r="AL62" s="197"/>
      <c r="AM62" s="197"/>
      <c r="AN62" s="196">
        <f t="shared" si="0"/>
        <v>0</v>
      </c>
      <c r="AO62" s="197"/>
      <c r="AP62" s="197"/>
      <c r="AQ62" s="81" t="s">
        <v>85</v>
      </c>
      <c r="AR62" s="45"/>
      <c r="AS62" s="82">
        <v>0</v>
      </c>
      <c r="AT62" s="83">
        <f t="shared" si="1"/>
        <v>0</v>
      </c>
      <c r="AU62" s="84">
        <f>'SO02.1b - přeložky - tlak...'!P91</f>
        <v>0</v>
      </c>
      <c r="AV62" s="83">
        <f>'SO02.1b - přeložky - tlak...'!J35</f>
        <v>0</v>
      </c>
      <c r="AW62" s="83">
        <f>'SO02.1b - přeložky - tlak...'!J36</f>
        <v>0</v>
      </c>
      <c r="AX62" s="83">
        <f>'SO02.1b - přeložky - tlak...'!J37</f>
        <v>0</v>
      </c>
      <c r="AY62" s="83">
        <f>'SO02.1b - přeložky - tlak...'!J38</f>
        <v>0</v>
      </c>
      <c r="AZ62" s="83">
        <f>'SO02.1b - přeložky - tlak...'!F35</f>
        <v>0</v>
      </c>
      <c r="BA62" s="83">
        <f>'SO02.1b - přeložky - tlak...'!F36</f>
        <v>0</v>
      </c>
      <c r="BB62" s="83">
        <f>'SO02.1b - přeložky - tlak...'!F37</f>
        <v>0</v>
      </c>
      <c r="BC62" s="83">
        <f>'SO02.1b - přeložky - tlak...'!F38</f>
        <v>0</v>
      </c>
      <c r="BD62" s="85">
        <f>'SO02.1b - přeložky - tlak...'!F39</f>
        <v>0</v>
      </c>
      <c r="BT62" s="25" t="s">
        <v>81</v>
      </c>
      <c r="BV62" s="25" t="s">
        <v>74</v>
      </c>
      <c r="BW62" s="25" t="s">
        <v>102</v>
      </c>
      <c r="BX62" s="25" t="s">
        <v>96</v>
      </c>
      <c r="CL62" s="25" t="s">
        <v>19</v>
      </c>
    </row>
    <row r="63" spans="1:91" s="3" customFormat="1" ht="16.5" customHeight="1">
      <c r="A63" s="80" t="s">
        <v>82</v>
      </c>
      <c r="B63" s="45"/>
      <c r="C63" s="9"/>
      <c r="D63" s="9"/>
      <c r="E63" s="195" t="s">
        <v>103</v>
      </c>
      <c r="F63" s="195"/>
      <c r="G63" s="195"/>
      <c r="H63" s="195"/>
      <c r="I63" s="195"/>
      <c r="J63" s="9"/>
      <c r="K63" s="195" t="s">
        <v>104</v>
      </c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6">
        <f>'SO02.1c - přeložky - plyn...'!J32</f>
        <v>0</v>
      </c>
      <c r="AH63" s="197"/>
      <c r="AI63" s="197"/>
      <c r="AJ63" s="197"/>
      <c r="AK63" s="197"/>
      <c r="AL63" s="197"/>
      <c r="AM63" s="197"/>
      <c r="AN63" s="196">
        <f t="shared" si="0"/>
        <v>0</v>
      </c>
      <c r="AO63" s="197"/>
      <c r="AP63" s="197"/>
      <c r="AQ63" s="81" t="s">
        <v>85</v>
      </c>
      <c r="AR63" s="45"/>
      <c r="AS63" s="82">
        <v>0</v>
      </c>
      <c r="AT63" s="83">
        <f t="shared" si="1"/>
        <v>0</v>
      </c>
      <c r="AU63" s="84">
        <f>'SO02.1c - přeložky - plyn...'!P92</f>
        <v>0</v>
      </c>
      <c r="AV63" s="83">
        <f>'SO02.1c - přeložky - plyn...'!J35</f>
        <v>0</v>
      </c>
      <c r="AW63" s="83">
        <f>'SO02.1c - přeložky - plyn...'!J36</f>
        <v>0</v>
      </c>
      <c r="AX63" s="83">
        <f>'SO02.1c - přeložky - plyn...'!J37</f>
        <v>0</v>
      </c>
      <c r="AY63" s="83">
        <f>'SO02.1c - přeložky - plyn...'!J38</f>
        <v>0</v>
      </c>
      <c r="AZ63" s="83">
        <f>'SO02.1c - přeložky - plyn...'!F35</f>
        <v>0</v>
      </c>
      <c r="BA63" s="83">
        <f>'SO02.1c - přeložky - plyn...'!F36</f>
        <v>0</v>
      </c>
      <c r="BB63" s="83">
        <f>'SO02.1c - přeložky - plyn...'!F37</f>
        <v>0</v>
      </c>
      <c r="BC63" s="83">
        <f>'SO02.1c - přeložky - plyn...'!F38</f>
        <v>0</v>
      </c>
      <c r="BD63" s="85">
        <f>'SO02.1c - přeložky - plyn...'!F39</f>
        <v>0</v>
      </c>
      <c r="BT63" s="25" t="s">
        <v>81</v>
      </c>
      <c r="BV63" s="25" t="s">
        <v>74</v>
      </c>
      <c r="BW63" s="25" t="s">
        <v>105</v>
      </c>
      <c r="BX63" s="25" t="s">
        <v>96</v>
      </c>
      <c r="CL63" s="25" t="s">
        <v>19</v>
      </c>
    </row>
    <row r="64" spans="1:91" s="3" customFormat="1" ht="16.5" customHeight="1">
      <c r="A64" s="80" t="s">
        <v>82</v>
      </c>
      <c r="B64" s="45"/>
      <c r="C64" s="9"/>
      <c r="D64" s="9"/>
      <c r="E64" s="195" t="s">
        <v>106</v>
      </c>
      <c r="F64" s="195"/>
      <c r="G64" s="195"/>
      <c r="H64" s="195"/>
      <c r="I64" s="195"/>
      <c r="J64" s="9"/>
      <c r="K64" s="195" t="s">
        <v>107</v>
      </c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6">
        <f>'SO02.1d - elektroinstalace'!J32</f>
        <v>0</v>
      </c>
      <c r="AH64" s="197"/>
      <c r="AI64" s="197"/>
      <c r="AJ64" s="197"/>
      <c r="AK64" s="197"/>
      <c r="AL64" s="197"/>
      <c r="AM64" s="197"/>
      <c r="AN64" s="196">
        <f t="shared" si="0"/>
        <v>0</v>
      </c>
      <c r="AO64" s="197"/>
      <c r="AP64" s="197"/>
      <c r="AQ64" s="81" t="s">
        <v>85</v>
      </c>
      <c r="AR64" s="45"/>
      <c r="AS64" s="82">
        <v>0</v>
      </c>
      <c r="AT64" s="83">
        <f t="shared" si="1"/>
        <v>0</v>
      </c>
      <c r="AU64" s="84">
        <f>'SO02.1d - elektroinstalace'!P90</f>
        <v>0</v>
      </c>
      <c r="AV64" s="83">
        <f>'SO02.1d - elektroinstalace'!J35</f>
        <v>0</v>
      </c>
      <c r="AW64" s="83">
        <f>'SO02.1d - elektroinstalace'!J36</f>
        <v>0</v>
      </c>
      <c r="AX64" s="83">
        <f>'SO02.1d - elektroinstalace'!J37</f>
        <v>0</v>
      </c>
      <c r="AY64" s="83">
        <f>'SO02.1d - elektroinstalace'!J38</f>
        <v>0</v>
      </c>
      <c r="AZ64" s="83">
        <f>'SO02.1d - elektroinstalace'!F35</f>
        <v>0</v>
      </c>
      <c r="BA64" s="83">
        <f>'SO02.1d - elektroinstalace'!F36</f>
        <v>0</v>
      </c>
      <c r="BB64" s="83">
        <f>'SO02.1d - elektroinstalace'!F37</f>
        <v>0</v>
      </c>
      <c r="BC64" s="83">
        <f>'SO02.1d - elektroinstalace'!F38</f>
        <v>0</v>
      </c>
      <c r="BD64" s="85">
        <f>'SO02.1d - elektroinstalace'!F39</f>
        <v>0</v>
      </c>
      <c r="BT64" s="25" t="s">
        <v>81</v>
      </c>
      <c r="BV64" s="25" t="s">
        <v>74</v>
      </c>
      <c r="BW64" s="25" t="s">
        <v>108</v>
      </c>
      <c r="BX64" s="25" t="s">
        <v>96</v>
      </c>
      <c r="CL64" s="25" t="s">
        <v>19</v>
      </c>
    </row>
    <row r="65" spans="1:91" s="6" customFormat="1" ht="16.5" customHeight="1">
      <c r="B65" s="71"/>
      <c r="C65" s="72"/>
      <c r="D65" s="194" t="s">
        <v>109</v>
      </c>
      <c r="E65" s="194"/>
      <c r="F65" s="194"/>
      <c r="G65" s="194"/>
      <c r="H65" s="194"/>
      <c r="I65" s="73"/>
      <c r="J65" s="194" t="s">
        <v>110</v>
      </c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200">
        <f>ROUND(SUM(AG66:AG69),2)</f>
        <v>0</v>
      </c>
      <c r="AH65" s="199"/>
      <c r="AI65" s="199"/>
      <c r="AJ65" s="199"/>
      <c r="AK65" s="199"/>
      <c r="AL65" s="199"/>
      <c r="AM65" s="199"/>
      <c r="AN65" s="198">
        <f t="shared" si="0"/>
        <v>0</v>
      </c>
      <c r="AO65" s="199"/>
      <c r="AP65" s="199"/>
      <c r="AQ65" s="74" t="s">
        <v>78</v>
      </c>
      <c r="AR65" s="71"/>
      <c r="AS65" s="75">
        <f>ROUND(SUM(AS66:AS69),2)</f>
        <v>0</v>
      </c>
      <c r="AT65" s="76">
        <f t="shared" si="1"/>
        <v>0</v>
      </c>
      <c r="AU65" s="77">
        <f>ROUND(SUM(AU66:AU69),5)</f>
        <v>0</v>
      </c>
      <c r="AV65" s="76">
        <f>ROUND(AZ65*L29,2)</f>
        <v>0</v>
      </c>
      <c r="AW65" s="76">
        <f>ROUND(BA65*L30,2)</f>
        <v>0</v>
      </c>
      <c r="AX65" s="76">
        <f>ROUND(BB65*L29,2)</f>
        <v>0</v>
      </c>
      <c r="AY65" s="76">
        <f>ROUND(BC65*L30,2)</f>
        <v>0</v>
      </c>
      <c r="AZ65" s="76">
        <f>ROUND(SUM(AZ66:AZ69),2)</f>
        <v>0</v>
      </c>
      <c r="BA65" s="76">
        <f>ROUND(SUM(BA66:BA69),2)</f>
        <v>0</v>
      </c>
      <c r="BB65" s="76">
        <f>ROUND(SUM(BB66:BB69),2)</f>
        <v>0</v>
      </c>
      <c r="BC65" s="76">
        <f>ROUND(SUM(BC66:BC69),2)</f>
        <v>0</v>
      </c>
      <c r="BD65" s="78">
        <f>ROUND(SUM(BD66:BD69),2)</f>
        <v>0</v>
      </c>
      <c r="BS65" s="79" t="s">
        <v>71</v>
      </c>
      <c r="BT65" s="79" t="s">
        <v>79</v>
      </c>
      <c r="BU65" s="79" t="s">
        <v>73</v>
      </c>
      <c r="BV65" s="79" t="s">
        <v>74</v>
      </c>
      <c r="BW65" s="79" t="s">
        <v>111</v>
      </c>
      <c r="BX65" s="79" t="s">
        <v>5</v>
      </c>
      <c r="CL65" s="79" t="s">
        <v>19</v>
      </c>
      <c r="CM65" s="79" t="s">
        <v>81</v>
      </c>
    </row>
    <row r="66" spans="1:91" s="3" customFormat="1" ht="16.5" customHeight="1">
      <c r="A66" s="80" t="s">
        <v>82</v>
      </c>
      <c r="B66" s="45"/>
      <c r="C66" s="9"/>
      <c r="D66" s="9"/>
      <c r="E66" s="195" t="s">
        <v>112</v>
      </c>
      <c r="F66" s="195"/>
      <c r="G66" s="195"/>
      <c r="H66" s="195"/>
      <c r="I66" s="195"/>
      <c r="J66" s="9"/>
      <c r="K66" s="195" t="s">
        <v>98</v>
      </c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6">
        <f>'SO2.2a - stavební práce'!J32</f>
        <v>0</v>
      </c>
      <c r="AH66" s="197"/>
      <c r="AI66" s="197"/>
      <c r="AJ66" s="197"/>
      <c r="AK66" s="197"/>
      <c r="AL66" s="197"/>
      <c r="AM66" s="197"/>
      <c r="AN66" s="196">
        <f t="shared" si="0"/>
        <v>0</v>
      </c>
      <c r="AO66" s="197"/>
      <c r="AP66" s="197"/>
      <c r="AQ66" s="81" t="s">
        <v>85</v>
      </c>
      <c r="AR66" s="45"/>
      <c r="AS66" s="82">
        <v>0</v>
      </c>
      <c r="AT66" s="83">
        <f t="shared" si="1"/>
        <v>0</v>
      </c>
      <c r="AU66" s="84">
        <f>'SO2.2a - stavební práce'!P103</f>
        <v>0</v>
      </c>
      <c r="AV66" s="83">
        <f>'SO2.2a - stavební práce'!J35</f>
        <v>0</v>
      </c>
      <c r="AW66" s="83">
        <f>'SO2.2a - stavební práce'!J36</f>
        <v>0</v>
      </c>
      <c r="AX66" s="83">
        <f>'SO2.2a - stavební práce'!J37</f>
        <v>0</v>
      </c>
      <c r="AY66" s="83">
        <f>'SO2.2a - stavební práce'!J38</f>
        <v>0</v>
      </c>
      <c r="AZ66" s="83">
        <f>'SO2.2a - stavební práce'!F35</f>
        <v>0</v>
      </c>
      <c r="BA66" s="83">
        <f>'SO2.2a - stavební práce'!F36</f>
        <v>0</v>
      </c>
      <c r="BB66" s="83">
        <f>'SO2.2a - stavební práce'!F37</f>
        <v>0</v>
      </c>
      <c r="BC66" s="83">
        <f>'SO2.2a - stavební práce'!F38</f>
        <v>0</v>
      </c>
      <c r="BD66" s="85">
        <f>'SO2.2a - stavební práce'!F39</f>
        <v>0</v>
      </c>
      <c r="BT66" s="25" t="s">
        <v>81</v>
      </c>
      <c r="BV66" s="25" t="s">
        <v>74</v>
      </c>
      <c r="BW66" s="25" t="s">
        <v>113</v>
      </c>
      <c r="BX66" s="25" t="s">
        <v>111</v>
      </c>
      <c r="CL66" s="25" t="s">
        <v>19</v>
      </c>
    </row>
    <row r="67" spans="1:91" s="3" customFormat="1" ht="16.5" customHeight="1">
      <c r="A67" s="80" t="s">
        <v>82</v>
      </c>
      <c r="B67" s="45"/>
      <c r="C67" s="9"/>
      <c r="D67" s="9"/>
      <c r="E67" s="195" t="s">
        <v>114</v>
      </c>
      <c r="F67" s="195"/>
      <c r="G67" s="195"/>
      <c r="H67" s="195"/>
      <c r="I67" s="195"/>
      <c r="J67" s="9"/>
      <c r="K67" s="195" t="s">
        <v>115</v>
      </c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6">
        <f>'SO2.2b - ZTI'!J32</f>
        <v>0</v>
      </c>
      <c r="AH67" s="197"/>
      <c r="AI67" s="197"/>
      <c r="AJ67" s="197"/>
      <c r="AK67" s="197"/>
      <c r="AL67" s="197"/>
      <c r="AM67" s="197"/>
      <c r="AN67" s="196">
        <f t="shared" si="0"/>
        <v>0</v>
      </c>
      <c r="AO67" s="197"/>
      <c r="AP67" s="197"/>
      <c r="AQ67" s="81" t="s">
        <v>85</v>
      </c>
      <c r="AR67" s="45"/>
      <c r="AS67" s="82">
        <v>0</v>
      </c>
      <c r="AT67" s="83">
        <f t="shared" si="1"/>
        <v>0</v>
      </c>
      <c r="AU67" s="84">
        <f>'SO2.2b - ZTI'!P94</f>
        <v>0</v>
      </c>
      <c r="AV67" s="83">
        <f>'SO2.2b - ZTI'!J35</f>
        <v>0</v>
      </c>
      <c r="AW67" s="83">
        <f>'SO2.2b - ZTI'!J36</f>
        <v>0</v>
      </c>
      <c r="AX67" s="83">
        <f>'SO2.2b - ZTI'!J37</f>
        <v>0</v>
      </c>
      <c r="AY67" s="83">
        <f>'SO2.2b - ZTI'!J38</f>
        <v>0</v>
      </c>
      <c r="AZ67" s="83">
        <f>'SO2.2b - ZTI'!F35</f>
        <v>0</v>
      </c>
      <c r="BA67" s="83">
        <f>'SO2.2b - ZTI'!F36</f>
        <v>0</v>
      </c>
      <c r="BB67" s="83">
        <f>'SO2.2b - ZTI'!F37</f>
        <v>0</v>
      </c>
      <c r="BC67" s="83">
        <f>'SO2.2b - ZTI'!F38</f>
        <v>0</v>
      </c>
      <c r="BD67" s="85">
        <f>'SO2.2b - ZTI'!F39</f>
        <v>0</v>
      </c>
      <c r="BT67" s="25" t="s">
        <v>81</v>
      </c>
      <c r="BV67" s="25" t="s">
        <v>74</v>
      </c>
      <c r="BW67" s="25" t="s">
        <v>116</v>
      </c>
      <c r="BX67" s="25" t="s">
        <v>111</v>
      </c>
      <c r="CL67" s="25" t="s">
        <v>19</v>
      </c>
    </row>
    <row r="68" spans="1:91" s="3" customFormat="1" ht="16.5" customHeight="1">
      <c r="A68" s="80" t="s">
        <v>82</v>
      </c>
      <c r="B68" s="45"/>
      <c r="C68" s="9"/>
      <c r="D68" s="9"/>
      <c r="E68" s="195" t="s">
        <v>117</v>
      </c>
      <c r="F68" s="195"/>
      <c r="G68" s="195"/>
      <c r="H68" s="195"/>
      <c r="I68" s="195"/>
      <c r="J68" s="9"/>
      <c r="K68" s="195" t="s">
        <v>118</v>
      </c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6">
        <f>'SO2.2c - VZT'!J32</f>
        <v>0</v>
      </c>
      <c r="AH68" s="197"/>
      <c r="AI68" s="197"/>
      <c r="AJ68" s="197"/>
      <c r="AK68" s="197"/>
      <c r="AL68" s="197"/>
      <c r="AM68" s="197"/>
      <c r="AN68" s="196">
        <f t="shared" si="0"/>
        <v>0</v>
      </c>
      <c r="AO68" s="197"/>
      <c r="AP68" s="197"/>
      <c r="AQ68" s="81" t="s">
        <v>85</v>
      </c>
      <c r="AR68" s="45"/>
      <c r="AS68" s="82">
        <v>0</v>
      </c>
      <c r="AT68" s="83">
        <f t="shared" si="1"/>
        <v>0</v>
      </c>
      <c r="AU68" s="84">
        <f>'SO2.2c - VZT'!P98</f>
        <v>0</v>
      </c>
      <c r="AV68" s="83">
        <f>'SO2.2c - VZT'!J35</f>
        <v>0</v>
      </c>
      <c r="AW68" s="83">
        <f>'SO2.2c - VZT'!J36</f>
        <v>0</v>
      </c>
      <c r="AX68" s="83">
        <f>'SO2.2c - VZT'!J37</f>
        <v>0</v>
      </c>
      <c r="AY68" s="83">
        <f>'SO2.2c - VZT'!J38</f>
        <v>0</v>
      </c>
      <c r="AZ68" s="83">
        <f>'SO2.2c - VZT'!F35</f>
        <v>0</v>
      </c>
      <c r="BA68" s="83">
        <f>'SO2.2c - VZT'!F36</f>
        <v>0</v>
      </c>
      <c r="BB68" s="83">
        <f>'SO2.2c - VZT'!F37</f>
        <v>0</v>
      </c>
      <c r="BC68" s="83">
        <f>'SO2.2c - VZT'!F38</f>
        <v>0</v>
      </c>
      <c r="BD68" s="85">
        <f>'SO2.2c - VZT'!F39</f>
        <v>0</v>
      </c>
      <c r="BT68" s="25" t="s">
        <v>81</v>
      </c>
      <c r="BV68" s="25" t="s">
        <v>74</v>
      </c>
      <c r="BW68" s="25" t="s">
        <v>119</v>
      </c>
      <c r="BX68" s="25" t="s">
        <v>111</v>
      </c>
      <c r="CL68" s="25" t="s">
        <v>19</v>
      </c>
    </row>
    <row r="69" spans="1:91" s="3" customFormat="1" ht="16.5" customHeight="1">
      <c r="A69" s="80" t="s">
        <v>82</v>
      </c>
      <c r="B69" s="45"/>
      <c r="C69" s="9"/>
      <c r="D69" s="9"/>
      <c r="E69" s="195" t="s">
        <v>120</v>
      </c>
      <c r="F69" s="195"/>
      <c r="G69" s="195"/>
      <c r="H69" s="195"/>
      <c r="I69" s="195"/>
      <c r="J69" s="9"/>
      <c r="K69" s="195" t="s">
        <v>107</v>
      </c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6">
        <f>'SO2.2d - elektroinstalace'!J32</f>
        <v>0</v>
      </c>
      <c r="AH69" s="197"/>
      <c r="AI69" s="197"/>
      <c r="AJ69" s="197"/>
      <c r="AK69" s="197"/>
      <c r="AL69" s="197"/>
      <c r="AM69" s="197"/>
      <c r="AN69" s="196">
        <f t="shared" si="0"/>
        <v>0</v>
      </c>
      <c r="AO69" s="197"/>
      <c r="AP69" s="197"/>
      <c r="AQ69" s="81" t="s">
        <v>85</v>
      </c>
      <c r="AR69" s="45"/>
      <c r="AS69" s="82">
        <v>0</v>
      </c>
      <c r="AT69" s="83">
        <f t="shared" si="1"/>
        <v>0</v>
      </c>
      <c r="AU69" s="84">
        <f>'SO2.2d - elektroinstalace'!P92</f>
        <v>0</v>
      </c>
      <c r="AV69" s="83">
        <f>'SO2.2d - elektroinstalace'!J35</f>
        <v>0</v>
      </c>
      <c r="AW69" s="83">
        <f>'SO2.2d - elektroinstalace'!J36</f>
        <v>0</v>
      </c>
      <c r="AX69" s="83">
        <f>'SO2.2d - elektroinstalace'!J37</f>
        <v>0</v>
      </c>
      <c r="AY69" s="83">
        <f>'SO2.2d - elektroinstalace'!J38</f>
        <v>0</v>
      </c>
      <c r="AZ69" s="83">
        <f>'SO2.2d - elektroinstalace'!F35</f>
        <v>0</v>
      </c>
      <c r="BA69" s="83">
        <f>'SO2.2d - elektroinstalace'!F36</f>
        <v>0</v>
      </c>
      <c r="BB69" s="83">
        <f>'SO2.2d - elektroinstalace'!F37</f>
        <v>0</v>
      </c>
      <c r="BC69" s="83">
        <f>'SO2.2d - elektroinstalace'!F38</f>
        <v>0</v>
      </c>
      <c r="BD69" s="85">
        <f>'SO2.2d - elektroinstalace'!F39</f>
        <v>0</v>
      </c>
      <c r="BT69" s="25" t="s">
        <v>81</v>
      </c>
      <c r="BV69" s="25" t="s">
        <v>74</v>
      </c>
      <c r="BW69" s="25" t="s">
        <v>121</v>
      </c>
      <c r="BX69" s="25" t="s">
        <v>111</v>
      </c>
      <c r="CL69" s="25" t="s">
        <v>19</v>
      </c>
    </row>
    <row r="70" spans="1:91" s="6" customFormat="1" ht="16.5" customHeight="1">
      <c r="B70" s="71"/>
      <c r="C70" s="72"/>
      <c r="D70" s="194" t="s">
        <v>3996</v>
      </c>
      <c r="E70" s="194"/>
      <c r="F70" s="194"/>
      <c r="G70" s="194"/>
      <c r="H70" s="194"/>
      <c r="I70" s="73"/>
      <c r="J70" s="194" t="s">
        <v>123</v>
      </c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200">
        <f>ROUND(SUM(AG71:AG73),2)</f>
        <v>0</v>
      </c>
      <c r="AH70" s="199"/>
      <c r="AI70" s="199"/>
      <c r="AJ70" s="199"/>
      <c r="AK70" s="199"/>
      <c r="AL70" s="199"/>
      <c r="AM70" s="199"/>
      <c r="AN70" s="198">
        <f t="shared" si="0"/>
        <v>0</v>
      </c>
      <c r="AO70" s="199"/>
      <c r="AP70" s="199"/>
      <c r="AQ70" s="74" t="s">
        <v>78</v>
      </c>
      <c r="AR70" s="71"/>
      <c r="AS70" s="75">
        <f>ROUND(SUM(AS71:AS73),2)</f>
        <v>0</v>
      </c>
      <c r="AT70" s="76">
        <f t="shared" si="1"/>
        <v>0</v>
      </c>
      <c r="AU70" s="77">
        <f>ROUND(SUM(AU71:AU73),5)</f>
        <v>0</v>
      </c>
      <c r="AV70" s="76">
        <f>ROUND(AZ70*L29,2)</f>
        <v>0</v>
      </c>
      <c r="AW70" s="76">
        <f>ROUND(BA70*L30,2)</f>
        <v>0</v>
      </c>
      <c r="AX70" s="76">
        <f>ROUND(BB70*L29,2)</f>
        <v>0</v>
      </c>
      <c r="AY70" s="76">
        <f>ROUND(BC70*L30,2)</f>
        <v>0</v>
      </c>
      <c r="AZ70" s="76">
        <f>ROUND(SUM(AZ71:AZ73),2)</f>
        <v>0</v>
      </c>
      <c r="BA70" s="76">
        <f>ROUND(SUM(BA71:BA73),2)</f>
        <v>0</v>
      </c>
      <c r="BB70" s="76">
        <f>ROUND(SUM(BB71:BB73),2)</f>
        <v>0</v>
      </c>
      <c r="BC70" s="76">
        <f>ROUND(SUM(BC71:BC73),2)</f>
        <v>0</v>
      </c>
      <c r="BD70" s="78">
        <f>ROUND(SUM(BD71:BD73),2)</f>
        <v>0</v>
      </c>
      <c r="BS70" s="79" t="s">
        <v>71</v>
      </c>
      <c r="BT70" s="79" t="s">
        <v>79</v>
      </c>
      <c r="BU70" s="79" t="s">
        <v>73</v>
      </c>
      <c r="BV70" s="79" t="s">
        <v>74</v>
      </c>
      <c r="BW70" s="79" t="s">
        <v>124</v>
      </c>
      <c r="BX70" s="79" t="s">
        <v>5</v>
      </c>
      <c r="CL70" s="79" t="s">
        <v>19</v>
      </c>
      <c r="CM70" s="79" t="s">
        <v>81</v>
      </c>
    </row>
    <row r="71" spans="1:91" s="3" customFormat="1" ht="16.5" customHeight="1">
      <c r="A71" s="80" t="s">
        <v>82</v>
      </c>
      <c r="B71" s="45"/>
      <c r="C71" s="9"/>
      <c r="D71" s="9"/>
      <c r="E71" s="195" t="s">
        <v>3997</v>
      </c>
      <c r="F71" s="195"/>
      <c r="G71" s="195"/>
      <c r="H71" s="195"/>
      <c r="I71" s="195"/>
      <c r="J71" s="9"/>
      <c r="K71" s="195" t="s">
        <v>98</v>
      </c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6">
        <f>'SO02.3a - stavební práce'!J32</f>
        <v>0</v>
      </c>
      <c r="AH71" s="197"/>
      <c r="AI71" s="197"/>
      <c r="AJ71" s="197"/>
      <c r="AK71" s="197"/>
      <c r="AL71" s="197"/>
      <c r="AM71" s="197"/>
      <c r="AN71" s="196">
        <f t="shared" si="0"/>
        <v>0</v>
      </c>
      <c r="AO71" s="197"/>
      <c r="AP71" s="197"/>
      <c r="AQ71" s="81" t="s">
        <v>85</v>
      </c>
      <c r="AR71" s="45"/>
      <c r="AS71" s="82">
        <v>0</v>
      </c>
      <c r="AT71" s="83">
        <f t="shared" si="1"/>
        <v>0</v>
      </c>
      <c r="AU71" s="84">
        <f>'SO02.3a - stavební práce'!P98</f>
        <v>0</v>
      </c>
      <c r="AV71" s="83">
        <f>'SO02.3a - stavební práce'!J35</f>
        <v>0</v>
      </c>
      <c r="AW71" s="83">
        <f>'SO02.3a - stavební práce'!J36</f>
        <v>0</v>
      </c>
      <c r="AX71" s="83">
        <f>'SO02.3a - stavební práce'!J37</f>
        <v>0</v>
      </c>
      <c r="AY71" s="83">
        <f>'SO02.3a - stavební práce'!J38</f>
        <v>0</v>
      </c>
      <c r="AZ71" s="83">
        <f>'SO02.3a - stavební práce'!F35</f>
        <v>0</v>
      </c>
      <c r="BA71" s="83">
        <f>'SO02.3a - stavební práce'!F36</f>
        <v>0</v>
      </c>
      <c r="BB71" s="83">
        <f>'SO02.3a - stavební práce'!F37</f>
        <v>0</v>
      </c>
      <c r="BC71" s="83">
        <f>'SO02.3a - stavební práce'!F38</f>
        <v>0</v>
      </c>
      <c r="BD71" s="85">
        <f>'SO02.3a - stavební práce'!F39</f>
        <v>0</v>
      </c>
      <c r="BT71" s="25" t="s">
        <v>81</v>
      </c>
      <c r="BV71" s="25" t="s">
        <v>74</v>
      </c>
      <c r="BW71" s="25" t="s">
        <v>126</v>
      </c>
      <c r="BX71" s="25" t="s">
        <v>124</v>
      </c>
      <c r="CL71" s="25" t="s">
        <v>19</v>
      </c>
    </row>
    <row r="72" spans="1:91" s="3" customFormat="1" ht="16.5" customHeight="1">
      <c r="A72" s="80" t="s">
        <v>82</v>
      </c>
      <c r="B72" s="45"/>
      <c r="C72" s="9"/>
      <c r="D72" s="9"/>
      <c r="E72" s="195" t="s">
        <v>3998</v>
      </c>
      <c r="F72" s="195"/>
      <c r="G72" s="195"/>
      <c r="H72" s="195"/>
      <c r="I72" s="195"/>
      <c r="J72" s="9"/>
      <c r="K72" s="195" t="s">
        <v>127</v>
      </c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6">
        <f>'IO02.3b - přečerpávání vo...'!J32</f>
        <v>0</v>
      </c>
      <c r="AH72" s="197"/>
      <c r="AI72" s="197"/>
      <c r="AJ72" s="197"/>
      <c r="AK72" s="197"/>
      <c r="AL72" s="197"/>
      <c r="AM72" s="197"/>
      <c r="AN72" s="196">
        <f t="shared" si="0"/>
        <v>0</v>
      </c>
      <c r="AO72" s="197"/>
      <c r="AP72" s="197"/>
      <c r="AQ72" s="81" t="s">
        <v>85</v>
      </c>
      <c r="AR72" s="45"/>
      <c r="AS72" s="82">
        <v>0</v>
      </c>
      <c r="AT72" s="83">
        <f t="shared" si="1"/>
        <v>0</v>
      </c>
      <c r="AU72" s="84">
        <f>'IO02.3b - přečerpávání vo...'!P99</f>
        <v>0</v>
      </c>
      <c r="AV72" s="83">
        <f>'IO02.3b - přečerpávání vo...'!J35</f>
        <v>0</v>
      </c>
      <c r="AW72" s="83">
        <f>'IO02.3b - přečerpávání vo...'!J36</f>
        <v>0</v>
      </c>
      <c r="AX72" s="83">
        <f>'IO02.3b - přečerpávání vo...'!J37</f>
        <v>0</v>
      </c>
      <c r="AY72" s="83">
        <f>'IO02.3b - přečerpávání vo...'!J38</f>
        <v>0</v>
      </c>
      <c r="AZ72" s="83">
        <f>'IO02.3b - přečerpávání vo...'!F35</f>
        <v>0</v>
      </c>
      <c r="BA72" s="83">
        <f>'IO02.3b - přečerpávání vo...'!F36</f>
        <v>0</v>
      </c>
      <c r="BB72" s="83">
        <f>'IO02.3b - přečerpávání vo...'!F37</f>
        <v>0</v>
      </c>
      <c r="BC72" s="83">
        <f>'IO02.3b - přečerpávání vo...'!F38</f>
        <v>0</v>
      </c>
      <c r="BD72" s="85">
        <f>'IO02.3b - přečerpávání vo...'!F39</f>
        <v>0</v>
      </c>
      <c r="BT72" s="25" t="s">
        <v>81</v>
      </c>
      <c r="BV72" s="25" t="s">
        <v>74</v>
      </c>
      <c r="BW72" s="25" t="s">
        <v>128</v>
      </c>
      <c r="BX72" s="25" t="s">
        <v>124</v>
      </c>
      <c r="CL72" s="25" t="s">
        <v>19</v>
      </c>
    </row>
    <row r="73" spans="1:91" s="3" customFormat="1" ht="16.5" customHeight="1">
      <c r="A73" s="80" t="s">
        <v>82</v>
      </c>
      <c r="B73" s="45"/>
      <c r="C73" s="9"/>
      <c r="D73" s="9"/>
      <c r="E73" s="195" t="s">
        <v>3999</v>
      </c>
      <c r="F73" s="195"/>
      <c r="G73" s="195"/>
      <c r="H73" s="195"/>
      <c r="I73" s="195"/>
      <c r="J73" s="9"/>
      <c r="K73" s="195" t="s">
        <v>107</v>
      </c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  <c r="AA73" s="195"/>
      <c r="AB73" s="195"/>
      <c r="AC73" s="195"/>
      <c r="AD73" s="195"/>
      <c r="AE73" s="195"/>
      <c r="AF73" s="195"/>
      <c r="AG73" s="196">
        <f>'SO02.3c - elektroinstalace'!J32</f>
        <v>0</v>
      </c>
      <c r="AH73" s="197"/>
      <c r="AI73" s="197"/>
      <c r="AJ73" s="197"/>
      <c r="AK73" s="197"/>
      <c r="AL73" s="197"/>
      <c r="AM73" s="197"/>
      <c r="AN73" s="196">
        <f t="shared" si="0"/>
        <v>0</v>
      </c>
      <c r="AO73" s="197"/>
      <c r="AP73" s="197"/>
      <c r="AQ73" s="81" t="s">
        <v>85</v>
      </c>
      <c r="AR73" s="45"/>
      <c r="AS73" s="82">
        <v>0</v>
      </c>
      <c r="AT73" s="83">
        <f t="shared" si="1"/>
        <v>0</v>
      </c>
      <c r="AU73" s="84">
        <f>'SO02.3c - elektroinstalace'!P91</f>
        <v>0</v>
      </c>
      <c r="AV73" s="83">
        <f>'SO02.3c - elektroinstalace'!J35</f>
        <v>0</v>
      </c>
      <c r="AW73" s="83">
        <f>'SO02.3c - elektroinstalace'!J36</f>
        <v>0</v>
      </c>
      <c r="AX73" s="83">
        <f>'SO02.3c - elektroinstalace'!J37</f>
        <v>0</v>
      </c>
      <c r="AY73" s="83">
        <f>'SO02.3c - elektroinstalace'!J38</f>
        <v>0</v>
      </c>
      <c r="AZ73" s="83">
        <f>'SO02.3c - elektroinstalace'!F35</f>
        <v>0</v>
      </c>
      <c r="BA73" s="83">
        <f>'SO02.3c - elektroinstalace'!F36</f>
        <v>0</v>
      </c>
      <c r="BB73" s="83">
        <f>'SO02.3c - elektroinstalace'!F37</f>
        <v>0</v>
      </c>
      <c r="BC73" s="83">
        <f>'SO02.3c - elektroinstalace'!F38</f>
        <v>0</v>
      </c>
      <c r="BD73" s="85">
        <f>'SO02.3c - elektroinstalace'!F39</f>
        <v>0</v>
      </c>
      <c r="BT73" s="25" t="s">
        <v>81</v>
      </c>
      <c r="BV73" s="25" t="s">
        <v>74</v>
      </c>
      <c r="BW73" s="25" t="s">
        <v>130</v>
      </c>
      <c r="BX73" s="25" t="s">
        <v>124</v>
      </c>
      <c r="CL73" s="25" t="s">
        <v>19</v>
      </c>
    </row>
    <row r="74" spans="1:91" s="6" customFormat="1" ht="16.5" customHeight="1">
      <c r="A74" s="80" t="s">
        <v>82</v>
      </c>
      <c r="B74" s="71"/>
      <c r="C74" s="72"/>
      <c r="D74" s="194" t="s">
        <v>4000</v>
      </c>
      <c r="E74" s="194"/>
      <c r="F74" s="194"/>
      <c r="G74" s="194"/>
      <c r="H74" s="194"/>
      <c r="I74" s="73"/>
      <c r="J74" s="194" t="s">
        <v>132</v>
      </c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  <c r="AA74" s="194"/>
      <c r="AB74" s="194"/>
      <c r="AC74" s="194"/>
      <c r="AD74" s="194"/>
      <c r="AE74" s="194"/>
      <c r="AF74" s="194"/>
      <c r="AG74" s="198">
        <f>'SO02.4 - Sklad nebezpečný...'!J30</f>
        <v>0</v>
      </c>
      <c r="AH74" s="199"/>
      <c r="AI74" s="199"/>
      <c r="AJ74" s="199"/>
      <c r="AK74" s="199"/>
      <c r="AL74" s="199"/>
      <c r="AM74" s="199"/>
      <c r="AN74" s="198">
        <f t="shared" si="0"/>
        <v>0</v>
      </c>
      <c r="AO74" s="199"/>
      <c r="AP74" s="199"/>
      <c r="AQ74" s="74" t="s">
        <v>78</v>
      </c>
      <c r="AR74" s="71"/>
      <c r="AS74" s="75">
        <v>0</v>
      </c>
      <c r="AT74" s="76">
        <f t="shared" si="1"/>
        <v>0</v>
      </c>
      <c r="AU74" s="77">
        <f>'SO02.4 - Sklad nebezpečný...'!P82</f>
        <v>0</v>
      </c>
      <c r="AV74" s="76">
        <f>'SO02.4 - Sklad nebezpečný...'!J33</f>
        <v>0</v>
      </c>
      <c r="AW74" s="76">
        <f>'SO02.4 - Sklad nebezpečný...'!J34</f>
        <v>0</v>
      </c>
      <c r="AX74" s="76">
        <f>'SO02.4 - Sklad nebezpečný...'!J35</f>
        <v>0</v>
      </c>
      <c r="AY74" s="76">
        <f>'SO02.4 - Sklad nebezpečný...'!J36</f>
        <v>0</v>
      </c>
      <c r="AZ74" s="76">
        <f>'SO02.4 - Sklad nebezpečný...'!F33</f>
        <v>0</v>
      </c>
      <c r="BA74" s="76">
        <f>'SO02.4 - Sklad nebezpečný...'!F34</f>
        <v>0</v>
      </c>
      <c r="BB74" s="76">
        <f>'SO02.4 - Sklad nebezpečný...'!F35</f>
        <v>0</v>
      </c>
      <c r="BC74" s="76">
        <f>'SO02.4 - Sklad nebezpečný...'!F36</f>
        <v>0</v>
      </c>
      <c r="BD74" s="78">
        <f>'SO02.4 - Sklad nebezpečný...'!F37</f>
        <v>0</v>
      </c>
      <c r="BT74" s="79" t="s">
        <v>79</v>
      </c>
      <c r="BV74" s="79" t="s">
        <v>74</v>
      </c>
      <c r="BW74" s="79" t="s">
        <v>133</v>
      </c>
      <c r="BX74" s="79" t="s">
        <v>5</v>
      </c>
      <c r="CL74" s="79" t="s">
        <v>19</v>
      </c>
      <c r="CM74" s="79" t="s">
        <v>81</v>
      </c>
    </row>
    <row r="75" spans="1:91" s="6" customFormat="1" ht="16.5" customHeight="1">
      <c r="B75" s="71"/>
      <c r="C75" s="72"/>
      <c r="D75" s="194" t="s">
        <v>122</v>
      </c>
      <c r="E75" s="194"/>
      <c r="F75" s="194"/>
      <c r="G75" s="194"/>
      <c r="H75" s="194"/>
      <c r="I75" s="73"/>
      <c r="J75" s="194" t="s">
        <v>134</v>
      </c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200">
        <f>ROUND(SUM(AG76:AG78),2)</f>
        <v>0</v>
      </c>
      <c r="AH75" s="199"/>
      <c r="AI75" s="199"/>
      <c r="AJ75" s="199"/>
      <c r="AK75" s="199"/>
      <c r="AL75" s="199"/>
      <c r="AM75" s="199"/>
      <c r="AN75" s="198">
        <f t="shared" si="0"/>
        <v>0</v>
      </c>
      <c r="AO75" s="199"/>
      <c r="AP75" s="199"/>
      <c r="AQ75" s="74" t="s">
        <v>78</v>
      </c>
      <c r="AR75" s="71"/>
      <c r="AS75" s="75">
        <f>ROUND(SUM(AS76:AS78),2)</f>
        <v>0</v>
      </c>
      <c r="AT75" s="76">
        <f t="shared" si="1"/>
        <v>0</v>
      </c>
      <c r="AU75" s="77">
        <f>ROUND(SUM(AU76:AU78),5)</f>
        <v>0</v>
      </c>
      <c r="AV75" s="76">
        <f>ROUND(AZ75*L29,2)</f>
        <v>0</v>
      </c>
      <c r="AW75" s="76">
        <f>ROUND(BA75*L30,2)</f>
        <v>0</v>
      </c>
      <c r="AX75" s="76">
        <f>ROUND(BB75*L29,2)</f>
        <v>0</v>
      </c>
      <c r="AY75" s="76">
        <f>ROUND(BC75*L30,2)</f>
        <v>0</v>
      </c>
      <c r="AZ75" s="76">
        <f>ROUND(SUM(AZ76:AZ78),2)</f>
        <v>0</v>
      </c>
      <c r="BA75" s="76">
        <f>ROUND(SUM(BA76:BA78),2)</f>
        <v>0</v>
      </c>
      <c r="BB75" s="76">
        <f>ROUND(SUM(BB76:BB78),2)</f>
        <v>0</v>
      </c>
      <c r="BC75" s="76">
        <f>ROUND(SUM(BC76:BC78),2)</f>
        <v>0</v>
      </c>
      <c r="BD75" s="78">
        <f>ROUND(SUM(BD76:BD78),2)</f>
        <v>0</v>
      </c>
      <c r="BS75" s="79" t="s">
        <v>71</v>
      </c>
      <c r="BT75" s="79" t="s">
        <v>79</v>
      </c>
      <c r="BU75" s="79" t="s">
        <v>73</v>
      </c>
      <c r="BV75" s="79" t="s">
        <v>74</v>
      </c>
      <c r="BW75" s="79" t="s">
        <v>135</v>
      </c>
      <c r="BX75" s="79" t="s">
        <v>5</v>
      </c>
      <c r="CL75" s="79" t="s">
        <v>19</v>
      </c>
      <c r="CM75" s="79" t="s">
        <v>81</v>
      </c>
    </row>
    <row r="76" spans="1:91" s="3" customFormat="1" ht="16.5" customHeight="1">
      <c r="A76" s="80" t="s">
        <v>82</v>
      </c>
      <c r="B76" s="45"/>
      <c r="C76" s="9"/>
      <c r="D76" s="9"/>
      <c r="E76" s="195" t="s">
        <v>125</v>
      </c>
      <c r="F76" s="195"/>
      <c r="G76" s="195"/>
      <c r="H76" s="195"/>
      <c r="I76" s="195"/>
      <c r="J76" s="9"/>
      <c r="K76" s="195" t="s">
        <v>136</v>
      </c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6">
        <f>'SO02.5a - stavební část'!J32</f>
        <v>0</v>
      </c>
      <c r="AH76" s="197"/>
      <c r="AI76" s="197"/>
      <c r="AJ76" s="197"/>
      <c r="AK76" s="197"/>
      <c r="AL76" s="197"/>
      <c r="AM76" s="197"/>
      <c r="AN76" s="196">
        <f t="shared" si="0"/>
        <v>0</v>
      </c>
      <c r="AO76" s="197"/>
      <c r="AP76" s="197"/>
      <c r="AQ76" s="81" t="s">
        <v>85</v>
      </c>
      <c r="AR76" s="45"/>
      <c r="AS76" s="82">
        <v>0</v>
      </c>
      <c r="AT76" s="83">
        <f t="shared" si="1"/>
        <v>0</v>
      </c>
      <c r="AU76" s="84">
        <f>'SO02.5a - stavební část'!P95</f>
        <v>0</v>
      </c>
      <c r="AV76" s="83">
        <f>'SO02.5a - stavební část'!J35</f>
        <v>0</v>
      </c>
      <c r="AW76" s="83">
        <f>'SO02.5a - stavební část'!J36</f>
        <v>0</v>
      </c>
      <c r="AX76" s="83">
        <f>'SO02.5a - stavební část'!J37</f>
        <v>0</v>
      </c>
      <c r="AY76" s="83">
        <f>'SO02.5a - stavební část'!J38</f>
        <v>0</v>
      </c>
      <c r="AZ76" s="83">
        <f>'SO02.5a - stavební část'!F35</f>
        <v>0</v>
      </c>
      <c r="BA76" s="83">
        <f>'SO02.5a - stavební část'!F36</f>
        <v>0</v>
      </c>
      <c r="BB76" s="83">
        <f>'SO02.5a - stavební část'!F37</f>
        <v>0</v>
      </c>
      <c r="BC76" s="83">
        <f>'SO02.5a - stavební část'!F38</f>
        <v>0</v>
      </c>
      <c r="BD76" s="85">
        <f>'SO02.5a - stavební část'!F39</f>
        <v>0</v>
      </c>
      <c r="BT76" s="25" t="s">
        <v>81</v>
      </c>
      <c r="BV76" s="25" t="s">
        <v>74</v>
      </c>
      <c r="BW76" s="25" t="s">
        <v>137</v>
      </c>
      <c r="BX76" s="25" t="s">
        <v>135</v>
      </c>
      <c r="CL76" s="25" t="s">
        <v>19</v>
      </c>
    </row>
    <row r="77" spans="1:91" s="3" customFormat="1" ht="16.5" customHeight="1">
      <c r="A77" s="80" t="s">
        <v>82</v>
      </c>
      <c r="B77" s="45"/>
      <c r="C77" s="9"/>
      <c r="D77" s="9"/>
      <c r="E77" s="195" t="s">
        <v>4001</v>
      </c>
      <c r="F77" s="195"/>
      <c r="G77" s="195"/>
      <c r="H77" s="195"/>
      <c r="I77" s="195"/>
      <c r="J77" s="9"/>
      <c r="K77" s="195" t="s">
        <v>138</v>
      </c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6">
        <f>'SO02.5b - IO01 Odvodnění ...'!J32</f>
        <v>0</v>
      </c>
      <c r="AH77" s="197"/>
      <c r="AI77" s="197"/>
      <c r="AJ77" s="197"/>
      <c r="AK77" s="197"/>
      <c r="AL77" s="197"/>
      <c r="AM77" s="197"/>
      <c r="AN77" s="196">
        <f t="shared" si="0"/>
        <v>0</v>
      </c>
      <c r="AO77" s="197"/>
      <c r="AP77" s="197"/>
      <c r="AQ77" s="81" t="s">
        <v>85</v>
      </c>
      <c r="AR77" s="45"/>
      <c r="AS77" s="82">
        <v>0</v>
      </c>
      <c r="AT77" s="83">
        <f t="shared" si="1"/>
        <v>0</v>
      </c>
      <c r="AU77" s="84">
        <f>'SO02.5b - IO01 Odvodnění ...'!P91</f>
        <v>0</v>
      </c>
      <c r="AV77" s="83">
        <f>'SO02.5b - IO01 Odvodnění ...'!J35</f>
        <v>0</v>
      </c>
      <c r="AW77" s="83">
        <f>'SO02.5b - IO01 Odvodnění ...'!J36</f>
        <v>0</v>
      </c>
      <c r="AX77" s="83">
        <f>'SO02.5b - IO01 Odvodnění ...'!J37</f>
        <v>0</v>
      </c>
      <c r="AY77" s="83">
        <f>'SO02.5b - IO01 Odvodnění ...'!J38</f>
        <v>0</v>
      </c>
      <c r="AZ77" s="83">
        <f>'SO02.5b - IO01 Odvodnění ...'!F35</f>
        <v>0</v>
      </c>
      <c r="BA77" s="83">
        <f>'SO02.5b - IO01 Odvodnění ...'!F36</f>
        <v>0</v>
      </c>
      <c r="BB77" s="83">
        <f>'SO02.5b - IO01 Odvodnění ...'!F37</f>
        <v>0</v>
      </c>
      <c r="BC77" s="83">
        <f>'SO02.5b - IO01 Odvodnění ...'!F38</f>
        <v>0</v>
      </c>
      <c r="BD77" s="85">
        <f>'SO02.5b - IO01 Odvodnění ...'!F39</f>
        <v>0</v>
      </c>
      <c r="BT77" s="25" t="s">
        <v>81</v>
      </c>
      <c r="BV77" s="25" t="s">
        <v>74</v>
      </c>
      <c r="BW77" s="25" t="s">
        <v>139</v>
      </c>
      <c r="BX77" s="25" t="s">
        <v>135</v>
      </c>
      <c r="CL77" s="25" t="s">
        <v>19</v>
      </c>
    </row>
    <row r="78" spans="1:91" s="3" customFormat="1" ht="16.5" customHeight="1">
      <c r="A78" s="80" t="s">
        <v>82</v>
      </c>
      <c r="B78" s="45"/>
      <c r="C78" s="9"/>
      <c r="D78" s="9"/>
      <c r="E78" s="195" t="s">
        <v>129</v>
      </c>
      <c r="F78" s="195"/>
      <c r="G78" s="195"/>
      <c r="H78" s="195"/>
      <c r="I78" s="195"/>
      <c r="J78" s="9"/>
      <c r="K78" s="195" t="s">
        <v>107</v>
      </c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6">
        <f>'SO02.5c - elektroinstalace'!J32</f>
        <v>0</v>
      </c>
      <c r="AH78" s="197"/>
      <c r="AI78" s="197"/>
      <c r="AJ78" s="197"/>
      <c r="AK78" s="197"/>
      <c r="AL78" s="197"/>
      <c r="AM78" s="197"/>
      <c r="AN78" s="196">
        <f t="shared" si="0"/>
        <v>0</v>
      </c>
      <c r="AO78" s="197"/>
      <c r="AP78" s="197"/>
      <c r="AQ78" s="81" t="s">
        <v>85</v>
      </c>
      <c r="AR78" s="45"/>
      <c r="AS78" s="82">
        <v>0</v>
      </c>
      <c r="AT78" s="83">
        <f t="shared" si="1"/>
        <v>0</v>
      </c>
      <c r="AU78" s="84">
        <f>'SO02.5c - elektroinstalace'!P91</f>
        <v>0</v>
      </c>
      <c r="AV78" s="83">
        <f>'SO02.5c - elektroinstalace'!J35</f>
        <v>0</v>
      </c>
      <c r="AW78" s="83">
        <f>'SO02.5c - elektroinstalace'!J36</f>
        <v>0</v>
      </c>
      <c r="AX78" s="83">
        <f>'SO02.5c - elektroinstalace'!J37</f>
        <v>0</v>
      </c>
      <c r="AY78" s="83">
        <f>'SO02.5c - elektroinstalace'!J38</f>
        <v>0</v>
      </c>
      <c r="AZ78" s="83">
        <f>'SO02.5c - elektroinstalace'!F35</f>
        <v>0</v>
      </c>
      <c r="BA78" s="83">
        <f>'SO02.5c - elektroinstalace'!F36</f>
        <v>0</v>
      </c>
      <c r="BB78" s="83">
        <f>'SO02.5c - elektroinstalace'!F37</f>
        <v>0</v>
      </c>
      <c r="BC78" s="83">
        <f>'SO02.5c - elektroinstalace'!F38</f>
        <v>0</v>
      </c>
      <c r="BD78" s="85">
        <f>'SO02.5c - elektroinstalace'!F39</f>
        <v>0</v>
      </c>
      <c r="BT78" s="25" t="s">
        <v>81</v>
      </c>
      <c r="BV78" s="25" t="s">
        <v>74</v>
      </c>
      <c r="BW78" s="25" t="s">
        <v>140</v>
      </c>
      <c r="BX78" s="25" t="s">
        <v>135</v>
      </c>
      <c r="CL78" s="25" t="s">
        <v>19</v>
      </c>
    </row>
    <row r="79" spans="1:91" s="6" customFormat="1" ht="16.5" customHeight="1">
      <c r="B79" s="71"/>
      <c r="C79" s="72"/>
      <c r="D79" s="194" t="s">
        <v>131</v>
      </c>
      <c r="E79" s="194"/>
      <c r="F79" s="194"/>
      <c r="G79" s="194"/>
      <c r="H79" s="194"/>
      <c r="I79" s="73"/>
      <c r="J79" s="194" t="s">
        <v>141</v>
      </c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200">
        <f>ROUND(SUM(AG80:AG81),2)</f>
        <v>0</v>
      </c>
      <c r="AH79" s="199"/>
      <c r="AI79" s="199"/>
      <c r="AJ79" s="199"/>
      <c r="AK79" s="199"/>
      <c r="AL79" s="199"/>
      <c r="AM79" s="199"/>
      <c r="AN79" s="198">
        <f t="shared" si="0"/>
        <v>0</v>
      </c>
      <c r="AO79" s="199"/>
      <c r="AP79" s="199"/>
      <c r="AQ79" s="74" t="s">
        <v>78</v>
      </c>
      <c r="AR79" s="71"/>
      <c r="AS79" s="75">
        <f>ROUND(SUM(AS80:AS81),2)</f>
        <v>0</v>
      </c>
      <c r="AT79" s="76">
        <f t="shared" si="1"/>
        <v>0</v>
      </c>
      <c r="AU79" s="77">
        <f>ROUND(SUM(AU80:AU81),5)</f>
        <v>0</v>
      </c>
      <c r="AV79" s="76">
        <f>ROUND(AZ79*L29,2)</f>
        <v>0</v>
      </c>
      <c r="AW79" s="76">
        <f>ROUND(BA79*L30,2)</f>
        <v>0</v>
      </c>
      <c r="AX79" s="76">
        <f>ROUND(BB79*L29,2)</f>
        <v>0</v>
      </c>
      <c r="AY79" s="76">
        <f>ROUND(BC79*L30,2)</f>
        <v>0</v>
      </c>
      <c r="AZ79" s="76">
        <f>ROUND(SUM(AZ80:AZ81),2)</f>
        <v>0</v>
      </c>
      <c r="BA79" s="76">
        <f>ROUND(SUM(BA80:BA81),2)</f>
        <v>0</v>
      </c>
      <c r="BB79" s="76">
        <f>ROUND(SUM(BB80:BB81),2)</f>
        <v>0</v>
      </c>
      <c r="BC79" s="76">
        <f>ROUND(SUM(BC80:BC81),2)</f>
        <v>0</v>
      </c>
      <c r="BD79" s="78">
        <f>ROUND(SUM(BD80:BD81),2)</f>
        <v>0</v>
      </c>
      <c r="BS79" s="79" t="s">
        <v>71</v>
      </c>
      <c r="BT79" s="79" t="s">
        <v>79</v>
      </c>
      <c r="BU79" s="79" t="s">
        <v>73</v>
      </c>
      <c r="BV79" s="79" t="s">
        <v>74</v>
      </c>
      <c r="BW79" s="79" t="s">
        <v>142</v>
      </c>
      <c r="BX79" s="79" t="s">
        <v>5</v>
      </c>
      <c r="CL79" s="79" t="s">
        <v>19</v>
      </c>
      <c r="CM79" s="79" t="s">
        <v>81</v>
      </c>
    </row>
    <row r="80" spans="1:91" s="3" customFormat="1" ht="16.5" customHeight="1">
      <c r="A80" s="80" t="s">
        <v>82</v>
      </c>
      <c r="B80" s="45"/>
      <c r="C80" s="9"/>
      <c r="D80" s="9"/>
      <c r="E80" s="195" t="s">
        <v>4002</v>
      </c>
      <c r="F80" s="195"/>
      <c r="G80" s="195"/>
      <c r="H80" s="195"/>
      <c r="I80" s="195"/>
      <c r="J80" s="9"/>
      <c r="K80" s="195" t="s">
        <v>98</v>
      </c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6">
        <f>'SO02.6a - stavební práce'!J32</f>
        <v>0</v>
      </c>
      <c r="AH80" s="197"/>
      <c r="AI80" s="197"/>
      <c r="AJ80" s="197"/>
      <c r="AK80" s="197"/>
      <c r="AL80" s="197"/>
      <c r="AM80" s="197"/>
      <c r="AN80" s="196">
        <f t="shared" si="0"/>
        <v>0</v>
      </c>
      <c r="AO80" s="197"/>
      <c r="AP80" s="197"/>
      <c r="AQ80" s="81" t="s">
        <v>85</v>
      </c>
      <c r="AR80" s="45"/>
      <c r="AS80" s="82">
        <v>0</v>
      </c>
      <c r="AT80" s="83">
        <f t="shared" si="1"/>
        <v>0</v>
      </c>
      <c r="AU80" s="84">
        <f>'SO02.6a - stavební práce'!P92</f>
        <v>0</v>
      </c>
      <c r="AV80" s="83">
        <f>'SO02.6a - stavební práce'!J35</f>
        <v>0</v>
      </c>
      <c r="AW80" s="83">
        <f>'SO02.6a - stavební práce'!J36</f>
        <v>0</v>
      </c>
      <c r="AX80" s="83">
        <f>'SO02.6a - stavební práce'!J37</f>
        <v>0</v>
      </c>
      <c r="AY80" s="83">
        <f>'SO02.6a - stavební práce'!J38</f>
        <v>0</v>
      </c>
      <c r="AZ80" s="83">
        <f>'SO02.6a - stavební práce'!F35</f>
        <v>0</v>
      </c>
      <c r="BA80" s="83">
        <f>'SO02.6a - stavební práce'!F36</f>
        <v>0</v>
      </c>
      <c r="BB80" s="83">
        <f>'SO02.6a - stavební práce'!F37</f>
        <v>0</v>
      </c>
      <c r="BC80" s="83">
        <f>'SO02.6a - stavební práce'!F38</f>
        <v>0</v>
      </c>
      <c r="BD80" s="85">
        <f>'SO02.6a - stavební práce'!F39</f>
        <v>0</v>
      </c>
      <c r="BT80" s="25" t="s">
        <v>81</v>
      </c>
      <c r="BV80" s="25" t="s">
        <v>74</v>
      </c>
      <c r="BW80" s="25" t="s">
        <v>143</v>
      </c>
      <c r="BX80" s="25" t="s">
        <v>142</v>
      </c>
      <c r="CL80" s="25" t="s">
        <v>19</v>
      </c>
    </row>
    <row r="81" spans="1:91" s="3" customFormat="1" ht="16.5" customHeight="1">
      <c r="A81" s="80" t="s">
        <v>82</v>
      </c>
      <c r="B81" s="45"/>
      <c r="C81" s="9"/>
      <c r="D81" s="9"/>
      <c r="E81" s="195" t="s">
        <v>4003</v>
      </c>
      <c r="F81" s="195"/>
      <c r="G81" s="195"/>
      <c r="H81" s="195"/>
      <c r="I81" s="195"/>
      <c r="J81" s="9"/>
      <c r="K81" s="195" t="s">
        <v>107</v>
      </c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6">
        <f>'SO02.6b - elektroinstalace'!J32</f>
        <v>0</v>
      </c>
      <c r="AH81" s="197"/>
      <c r="AI81" s="197"/>
      <c r="AJ81" s="197"/>
      <c r="AK81" s="197"/>
      <c r="AL81" s="197"/>
      <c r="AM81" s="197"/>
      <c r="AN81" s="196">
        <f t="shared" si="0"/>
        <v>0</v>
      </c>
      <c r="AO81" s="197"/>
      <c r="AP81" s="197"/>
      <c r="AQ81" s="81" t="s">
        <v>85</v>
      </c>
      <c r="AR81" s="45"/>
      <c r="AS81" s="82">
        <v>0</v>
      </c>
      <c r="AT81" s="83">
        <f t="shared" si="1"/>
        <v>0</v>
      </c>
      <c r="AU81" s="84">
        <f>'SO02.6b - elektroinstalace'!P90</f>
        <v>0</v>
      </c>
      <c r="AV81" s="83">
        <f>'SO02.6b - elektroinstalace'!J35</f>
        <v>0</v>
      </c>
      <c r="AW81" s="83">
        <f>'SO02.6b - elektroinstalace'!J36</f>
        <v>0</v>
      </c>
      <c r="AX81" s="83">
        <f>'SO02.6b - elektroinstalace'!J37</f>
        <v>0</v>
      </c>
      <c r="AY81" s="83">
        <f>'SO02.6b - elektroinstalace'!J38</f>
        <v>0</v>
      </c>
      <c r="AZ81" s="83">
        <f>'SO02.6b - elektroinstalace'!F35</f>
        <v>0</v>
      </c>
      <c r="BA81" s="83">
        <f>'SO02.6b - elektroinstalace'!F36</f>
        <v>0</v>
      </c>
      <c r="BB81" s="83">
        <f>'SO02.6b - elektroinstalace'!F37</f>
        <v>0</v>
      </c>
      <c r="BC81" s="83">
        <f>'SO02.6b - elektroinstalace'!F38</f>
        <v>0</v>
      </c>
      <c r="BD81" s="85">
        <f>'SO02.6b - elektroinstalace'!F39</f>
        <v>0</v>
      </c>
      <c r="BT81" s="25" t="s">
        <v>81</v>
      </c>
      <c r="BV81" s="25" t="s">
        <v>74</v>
      </c>
      <c r="BW81" s="25" t="s">
        <v>144</v>
      </c>
      <c r="BX81" s="25" t="s">
        <v>142</v>
      </c>
      <c r="CL81" s="25" t="s">
        <v>19</v>
      </c>
    </row>
    <row r="82" spans="1:91" s="6" customFormat="1" ht="16.5" customHeight="1">
      <c r="A82" s="80" t="s">
        <v>82</v>
      </c>
      <c r="B82" s="71"/>
      <c r="C82" s="72"/>
      <c r="D82" s="194" t="s">
        <v>145</v>
      </c>
      <c r="E82" s="194"/>
      <c r="F82" s="194"/>
      <c r="G82" s="194"/>
      <c r="H82" s="194"/>
      <c r="I82" s="73"/>
      <c r="J82" s="194" t="s">
        <v>146</v>
      </c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8">
        <f>'VRN - Vedlejší rozpočtové...'!J30</f>
        <v>0</v>
      </c>
      <c r="AH82" s="199"/>
      <c r="AI82" s="199"/>
      <c r="AJ82" s="199"/>
      <c r="AK82" s="199"/>
      <c r="AL82" s="199"/>
      <c r="AM82" s="199"/>
      <c r="AN82" s="198">
        <f t="shared" si="0"/>
        <v>0</v>
      </c>
      <c r="AO82" s="199"/>
      <c r="AP82" s="199"/>
      <c r="AQ82" s="74" t="s">
        <v>78</v>
      </c>
      <c r="AR82" s="71"/>
      <c r="AS82" s="86">
        <v>0</v>
      </c>
      <c r="AT82" s="87">
        <f t="shared" si="1"/>
        <v>0</v>
      </c>
      <c r="AU82" s="88">
        <f>'VRN - Vedlejší rozpočtové...'!P87</f>
        <v>0</v>
      </c>
      <c r="AV82" s="87">
        <f>'VRN - Vedlejší rozpočtové...'!J33</f>
        <v>0</v>
      </c>
      <c r="AW82" s="87">
        <f>'VRN - Vedlejší rozpočtové...'!J34</f>
        <v>0</v>
      </c>
      <c r="AX82" s="87">
        <f>'VRN - Vedlejší rozpočtové...'!J35</f>
        <v>0</v>
      </c>
      <c r="AY82" s="87">
        <f>'VRN - Vedlejší rozpočtové...'!J36</f>
        <v>0</v>
      </c>
      <c r="AZ82" s="87">
        <f>'VRN - Vedlejší rozpočtové...'!F33</f>
        <v>0</v>
      </c>
      <c r="BA82" s="87">
        <f>'VRN - Vedlejší rozpočtové...'!F34</f>
        <v>0</v>
      </c>
      <c r="BB82" s="87">
        <f>'VRN - Vedlejší rozpočtové...'!F35</f>
        <v>0</v>
      </c>
      <c r="BC82" s="87">
        <f>'VRN - Vedlejší rozpočtové...'!F36</f>
        <v>0</v>
      </c>
      <c r="BD82" s="89">
        <f>'VRN - Vedlejší rozpočtové...'!F37</f>
        <v>0</v>
      </c>
      <c r="BT82" s="79" t="s">
        <v>79</v>
      </c>
      <c r="BV82" s="79" t="s">
        <v>74</v>
      </c>
      <c r="BW82" s="79" t="s">
        <v>147</v>
      </c>
      <c r="BX82" s="79" t="s">
        <v>5</v>
      </c>
      <c r="CL82" s="79" t="s">
        <v>19</v>
      </c>
      <c r="CM82" s="79" t="s">
        <v>81</v>
      </c>
    </row>
    <row r="83" spans="1:91" s="1" customFormat="1" ht="30" customHeight="1">
      <c r="B83" s="32"/>
      <c r="AR83" s="32"/>
    </row>
    <row r="84" spans="1:91" s="1" customFormat="1" ht="6.95" customHeight="1"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32"/>
    </row>
  </sheetData>
  <sheetProtection formatColumns="0" formatRows="0"/>
  <mergeCells count="150"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AN60:AP60"/>
    <mergeCell ref="AG60:AM60"/>
    <mergeCell ref="AG54:AM54"/>
    <mergeCell ref="AN54:AP54"/>
    <mergeCell ref="AM47:AN47"/>
    <mergeCell ref="AM49:AP49"/>
    <mergeCell ref="AS49:AT51"/>
    <mergeCell ref="AM50:AP50"/>
    <mergeCell ref="AN52:AP52"/>
    <mergeCell ref="AG52:AM52"/>
    <mergeCell ref="AG55:AM55"/>
    <mergeCell ref="AN55:AP55"/>
    <mergeCell ref="AN56:AP56"/>
    <mergeCell ref="AG56:AM56"/>
    <mergeCell ref="AN57:AP57"/>
    <mergeCell ref="AG57:AM57"/>
    <mergeCell ref="AN58:AP58"/>
    <mergeCell ref="AG58:AM58"/>
    <mergeCell ref="AG59:AM59"/>
    <mergeCell ref="AN59:AP59"/>
    <mergeCell ref="AN81:AP81"/>
    <mergeCell ref="AG81:AM81"/>
    <mergeCell ref="AN82:AP82"/>
    <mergeCell ref="AG82:AM82"/>
    <mergeCell ref="L45:AO45"/>
    <mergeCell ref="I52:AF52"/>
    <mergeCell ref="C52:G52"/>
    <mergeCell ref="J55:AF55"/>
    <mergeCell ref="D55:H55"/>
    <mergeCell ref="K56:AF56"/>
    <mergeCell ref="E56:I56"/>
    <mergeCell ref="K57:AF57"/>
    <mergeCell ref="E57:I57"/>
    <mergeCell ref="K58:AF58"/>
    <mergeCell ref="E58:I58"/>
    <mergeCell ref="K59:AF59"/>
    <mergeCell ref="E59:I59"/>
    <mergeCell ref="J60:AF60"/>
    <mergeCell ref="D60:H60"/>
    <mergeCell ref="K61:AF61"/>
    <mergeCell ref="E61:I61"/>
    <mergeCell ref="K62:AF62"/>
    <mergeCell ref="E62:I62"/>
    <mergeCell ref="E63:I63"/>
    <mergeCell ref="AN76:AP76"/>
    <mergeCell ref="AG76:AM76"/>
    <mergeCell ref="AN77:AP77"/>
    <mergeCell ref="AG77:AM77"/>
    <mergeCell ref="AN78:AP78"/>
    <mergeCell ref="AG78:AM78"/>
    <mergeCell ref="AN79:AP79"/>
    <mergeCell ref="AG79:AM79"/>
    <mergeCell ref="AN80:AP80"/>
    <mergeCell ref="AG80:AM80"/>
    <mergeCell ref="AN71:AP71"/>
    <mergeCell ref="AG72:AM72"/>
    <mergeCell ref="AN72:AP72"/>
    <mergeCell ref="AG73:AM73"/>
    <mergeCell ref="AN73:AP73"/>
    <mergeCell ref="AN74:AP74"/>
    <mergeCell ref="AG74:AM74"/>
    <mergeCell ref="AG75:AM75"/>
    <mergeCell ref="AN75:AP75"/>
    <mergeCell ref="AN66:AP66"/>
    <mergeCell ref="AG66:AM66"/>
    <mergeCell ref="AG67:AM67"/>
    <mergeCell ref="AN67:AP67"/>
    <mergeCell ref="AN68:AP68"/>
    <mergeCell ref="AG68:AM68"/>
    <mergeCell ref="AN69:AP69"/>
    <mergeCell ref="AG69:AM69"/>
    <mergeCell ref="AG70:AM70"/>
    <mergeCell ref="AN70:AP70"/>
    <mergeCell ref="AN61:AP61"/>
    <mergeCell ref="AG62:AM62"/>
    <mergeCell ref="AN62:AP62"/>
    <mergeCell ref="AG63:AM63"/>
    <mergeCell ref="AN63:AP63"/>
    <mergeCell ref="AN64:AP64"/>
    <mergeCell ref="AG64:AM64"/>
    <mergeCell ref="AN65:AP65"/>
    <mergeCell ref="AG65:AM65"/>
    <mergeCell ref="D79:H79"/>
    <mergeCell ref="J79:AF79"/>
    <mergeCell ref="E80:I80"/>
    <mergeCell ref="K80:AF80"/>
    <mergeCell ref="E81:I81"/>
    <mergeCell ref="K81:AF81"/>
    <mergeCell ref="D82:H82"/>
    <mergeCell ref="J82:AF82"/>
    <mergeCell ref="AG61:AM61"/>
    <mergeCell ref="AG71:AM71"/>
    <mergeCell ref="K63:AF63"/>
    <mergeCell ref="D74:H74"/>
    <mergeCell ref="J74:AF74"/>
    <mergeCell ref="D75:H75"/>
    <mergeCell ref="J75:AF75"/>
    <mergeCell ref="K76:AF76"/>
    <mergeCell ref="E76:I76"/>
    <mergeCell ref="E77:I77"/>
    <mergeCell ref="K77:AF77"/>
    <mergeCell ref="K78:AF78"/>
    <mergeCell ref="E78:I78"/>
    <mergeCell ref="K69:AF69"/>
    <mergeCell ref="E69:I69"/>
    <mergeCell ref="J70:AF70"/>
    <mergeCell ref="D70:H70"/>
    <mergeCell ref="K71:AF71"/>
    <mergeCell ref="E71:I71"/>
    <mergeCell ref="E72:I72"/>
    <mergeCell ref="K72:AF72"/>
    <mergeCell ref="K73:AF73"/>
    <mergeCell ref="E73:I73"/>
    <mergeCell ref="E64:I64"/>
    <mergeCell ref="K64:AF64"/>
    <mergeCell ref="J65:AF65"/>
    <mergeCell ref="D65:H65"/>
    <mergeCell ref="K66:AF66"/>
    <mergeCell ref="E66:I66"/>
    <mergeCell ref="E67:I67"/>
    <mergeCell ref="K67:AF67"/>
    <mergeCell ref="E68:I68"/>
    <mergeCell ref="K68:AF68"/>
  </mergeCells>
  <hyperlinks>
    <hyperlink ref="A56" location="'SO01.3 - Demolice oblouko...'!C2" display="/" xr:uid="{00000000-0004-0000-0000-000000000000}"/>
    <hyperlink ref="A57" location="'SO01.4 - Demolice oblouko...'!C2" display="/" xr:uid="{00000000-0004-0000-0000-000001000000}"/>
    <hyperlink ref="A58" location="'SO01.5 - Demolice obj. č.60'!C2" display="/" xr:uid="{00000000-0004-0000-0000-000002000000}"/>
    <hyperlink ref="A59" location="'SO01.6 - Demolice  zpevně...'!C2" display="/" xr:uid="{00000000-0004-0000-0000-000003000000}"/>
    <hyperlink ref="A61" location="'SO02.1a - stavební práce'!C2" display="/" xr:uid="{00000000-0004-0000-0000-000004000000}"/>
    <hyperlink ref="A62" location="'SO02.1b - přeložky - tlak...'!C2" display="/" xr:uid="{00000000-0004-0000-0000-000005000000}"/>
    <hyperlink ref="A63" location="'SO02.1c - přeložky - plyn...'!C2" display="/" xr:uid="{00000000-0004-0000-0000-000006000000}"/>
    <hyperlink ref="A64" location="'SO02.1d - elektroinstalace'!C2" display="/" xr:uid="{00000000-0004-0000-0000-000007000000}"/>
    <hyperlink ref="A66" location="'SO2.2a - stavební práce'!C2" display="/" xr:uid="{00000000-0004-0000-0000-000008000000}"/>
    <hyperlink ref="A67" location="'SO2.2b - ZTI'!C2" display="/" xr:uid="{00000000-0004-0000-0000-000009000000}"/>
    <hyperlink ref="A68" location="'SO2.2c - VZT'!C2" display="/" xr:uid="{00000000-0004-0000-0000-00000A000000}"/>
    <hyperlink ref="A69" location="'SO2.2d - elektroinstalace'!C2" display="/" xr:uid="{00000000-0004-0000-0000-00000B000000}"/>
    <hyperlink ref="A71" location="'SO02.5a - stavební práce'!C2" display="/" xr:uid="{00000000-0004-0000-0000-00000C000000}"/>
    <hyperlink ref="A72" location="'IO02.5b - přečerpávání vo...'!C2" display="/" xr:uid="{00000000-0004-0000-0000-00000D000000}"/>
    <hyperlink ref="A73" location="'SO02.5c - elektroinstalace'!C2" display="/" xr:uid="{00000000-0004-0000-0000-00000E000000}"/>
    <hyperlink ref="A74" location="'SO02.6 - Sklad nebezpečný...'!C2" display="/" xr:uid="{00000000-0004-0000-0000-00000F000000}"/>
    <hyperlink ref="A76" location="'SO02.7a - stavební část'!C2" display="/" xr:uid="{00000000-0004-0000-0000-000010000000}"/>
    <hyperlink ref="A77" location="'SO02.7b - IO01 Odvodnění ...'!C2" display="/" xr:uid="{00000000-0004-0000-0000-000011000000}"/>
    <hyperlink ref="A78" location="'SO02.7c - elektroinstalace'!C2" display="/" xr:uid="{00000000-0004-0000-0000-000012000000}"/>
    <hyperlink ref="A80" location="'SO02.8a - stavební práce'!C2" display="/" xr:uid="{00000000-0004-0000-0000-000013000000}"/>
    <hyperlink ref="A81" location="'SO02.8b - elektroinstalace'!C2" display="/" xr:uid="{00000000-0004-0000-0000-000014000000}"/>
    <hyperlink ref="A82" location="'VRN - Vedlejší rozpočtové...'!C2" display="/" xr:uid="{00000000-0004-0000-0000-00001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58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113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1327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1328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ROUND(J103,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ROUND((SUM(BE103:BE581)),  2)</f>
        <v>0</v>
      </c>
      <c r="I35" s="93">
        <v>0.21</v>
      </c>
      <c r="J35" s="83">
        <f>ROUND(((SUM(BE103:BE581))*I35),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ROUND((SUM(BF103:BF581)),  2)</f>
        <v>0</v>
      </c>
      <c r="I36" s="93">
        <v>0.12</v>
      </c>
      <c r="J36" s="83">
        <f>ROUND(((SUM(BF103:BF581))*I36),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ROUND((SUM(BG103:BG581)),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ROUND((SUM(BH103:BH581)),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ROUND((SUM(BI103:BI581)),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1327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tr">
        <f>E11</f>
        <v>SO2.2a - stavební práce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J103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J104</f>
        <v>0</v>
      </c>
      <c r="L64" s="103"/>
    </row>
    <row r="65" spans="2:12" s="9" customFormat="1" ht="19.899999999999999" customHeight="1">
      <c r="B65" s="107"/>
      <c r="D65" s="108" t="s">
        <v>158</v>
      </c>
      <c r="E65" s="109"/>
      <c r="F65" s="109"/>
      <c r="G65" s="109"/>
      <c r="H65" s="109"/>
      <c r="I65" s="109"/>
      <c r="J65" s="110">
        <f>J105</f>
        <v>0</v>
      </c>
      <c r="L65" s="107"/>
    </row>
    <row r="66" spans="2:12" s="9" customFormat="1" ht="19.899999999999999" customHeight="1">
      <c r="B66" s="107"/>
      <c r="D66" s="108" t="s">
        <v>547</v>
      </c>
      <c r="E66" s="109"/>
      <c r="F66" s="109"/>
      <c r="G66" s="109"/>
      <c r="H66" s="109"/>
      <c r="I66" s="109"/>
      <c r="J66" s="110">
        <f>J210</f>
        <v>0</v>
      </c>
      <c r="L66" s="107"/>
    </row>
    <row r="67" spans="2:12" s="9" customFormat="1" ht="19.899999999999999" customHeight="1">
      <c r="B67" s="107"/>
      <c r="D67" s="108" t="s">
        <v>548</v>
      </c>
      <c r="E67" s="109"/>
      <c r="F67" s="109"/>
      <c r="G67" s="109"/>
      <c r="H67" s="109"/>
      <c r="I67" s="109"/>
      <c r="J67" s="110">
        <f>J276</f>
        <v>0</v>
      </c>
      <c r="L67" s="107"/>
    </row>
    <row r="68" spans="2:12" s="9" customFormat="1" ht="19.899999999999999" customHeight="1">
      <c r="B68" s="107"/>
      <c r="D68" s="108" t="s">
        <v>549</v>
      </c>
      <c r="E68" s="109"/>
      <c r="F68" s="109"/>
      <c r="G68" s="109"/>
      <c r="H68" s="109"/>
      <c r="I68" s="109"/>
      <c r="J68" s="110">
        <f>J280</f>
        <v>0</v>
      </c>
      <c r="L68" s="107"/>
    </row>
    <row r="69" spans="2:12" s="9" customFormat="1" ht="19.899999999999999" customHeight="1">
      <c r="B69" s="107"/>
      <c r="D69" s="108" t="s">
        <v>159</v>
      </c>
      <c r="E69" s="109"/>
      <c r="F69" s="109"/>
      <c r="G69" s="109"/>
      <c r="H69" s="109"/>
      <c r="I69" s="109"/>
      <c r="J69" s="110">
        <f>J291</f>
        <v>0</v>
      </c>
      <c r="L69" s="107"/>
    </row>
    <row r="70" spans="2:12" s="9" customFormat="1" ht="19.899999999999999" customHeight="1">
      <c r="B70" s="107"/>
      <c r="D70" s="108" t="s">
        <v>160</v>
      </c>
      <c r="E70" s="109"/>
      <c r="F70" s="109"/>
      <c r="G70" s="109"/>
      <c r="H70" s="109"/>
      <c r="I70" s="109"/>
      <c r="J70" s="110">
        <f>J389</f>
        <v>0</v>
      </c>
      <c r="L70" s="107"/>
    </row>
    <row r="71" spans="2:12" s="9" customFormat="1" ht="19.899999999999999" customHeight="1">
      <c r="B71" s="107"/>
      <c r="D71" s="108" t="s">
        <v>161</v>
      </c>
      <c r="E71" s="109"/>
      <c r="F71" s="109"/>
      <c r="G71" s="109"/>
      <c r="H71" s="109"/>
      <c r="I71" s="109"/>
      <c r="J71" s="110">
        <f>J402</f>
        <v>0</v>
      </c>
      <c r="L71" s="107"/>
    </row>
    <row r="72" spans="2:12" s="9" customFormat="1" ht="19.899999999999999" customHeight="1">
      <c r="B72" s="107"/>
      <c r="D72" s="108" t="s">
        <v>162</v>
      </c>
      <c r="E72" s="109"/>
      <c r="F72" s="109"/>
      <c r="G72" s="109"/>
      <c r="H72" s="109"/>
      <c r="I72" s="109"/>
      <c r="J72" s="110">
        <f>J417</f>
        <v>0</v>
      </c>
      <c r="L72" s="107"/>
    </row>
    <row r="73" spans="2:12" s="8" customFormat="1" ht="24.95" customHeight="1">
      <c r="B73" s="103"/>
      <c r="D73" s="104" t="s">
        <v>163</v>
      </c>
      <c r="E73" s="105"/>
      <c r="F73" s="105"/>
      <c r="G73" s="105"/>
      <c r="H73" s="105"/>
      <c r="I73" s="105"/>
      <c r="J73" s="106">
        <f>J420</f>
        <v>0</v>
      </c>
      <c r="L73" s="103"/>
    </row>
    <row r="74" spans="2:12" s="9" customFormat="1" ht="19.899999999999999" customHeight="1">
      <c r="B74" s="107"/>
      <c r="D74" s="108" t="s">
        <v>550</v>
      </c>
      <c r="E74" s="109"/>
      <c r="F74" s="109"/>
      <c r="G74" s="109"/>
      <c r="H74" s="109"/>
      <c r="I74" s="109"/>
      <c r="J74" s="110">
        <f>J421</f>
        <v>0</v>
      </c>
      <c r="L74" s="107"/>
    </row>
    <row r="75" spans="2:12" s="9" customFormat="1" ht="19.899999999999999" customHeight="1">
      <c r="B75" s="107"/>
      <c r="D75" s="108" t="s">
        <v>411</v>
      </c>
      <c r="E75" s="109"/>
      <c r="F75" s="109"/>
      <c r="G75" s="109"/>
      <c r="H75" s="109"/>
      <c r="I75" s="109"/>
      <c r="J75" s="110">
        <f>J466</f>
        <v>0</v>
      </c>
      <c r="L75" s="107"/>
    </row>
    <row r="76" spans="2:12" s="9" customFormat="1" ht="19.899999999999999" customHeight="1">
      <c r="B76" s="107"/>
      <c r="D76" s="108" t="s">
        <v>164</v>
      </c>
      <c r="E76" s="109"/>
      <c r="F76" s="109"/>
      <c r="G76" s="109"/>
      <c r="H76" s="109"/>
      <c r="I76" s="109"/>
      <c r="J76" s="110">
        <f>J494</f>
        <v>0</v>
      </c>
      <c r="L76" s="107"/>
    </row>
    <row r="77" spans="2:12" s="9" customFormat="1" ht="19.899999999999999" customHeight="1">
      <c r="B77" s="107"/>
      <c r="D77" s="108" t="s">
        <v>552</v>
      </c>
      <c r="E77" s="109"/>
      <c r="F77" s="109"/>
      <c r="G77" s="109"/>
      <c r="H77" s="109"/>
      <c r="I77" s="109"/>
      <c r="J77" s="110">
        <f>J514</f>
        <v>0</v>
      </c>
      <c r="L77" s="107"/>
    </row>
    <row r="78" spans="2:12" s="9" customFormat="1" ht="19.899999999999999" customHeight="1">
      <c r="B78" s="107"/>
      <c r="D78" s="108" t="s">
        <v>553</v>
      </c>
      <c r="E78" s="109"/>
      <c r="F78" s="109"/>
      <c r="G78" s="109"/>
      <c r="H78" s="109"/>
      <c r="I78" s="109"/>
      <c r="J78" s="110">
        <f>J530</f>
        <v>0</v>
      </c>
      <c r="L78" s="107"/>
    </row>
    <row r="79" spans="2:12" s="8" customFormat="1" ht="24.95" customHeight="1">
      <c r="B79" s="103"/>
      <c r="D79" s="104" t="s">
        <v>1329</v>
      </c>
      <c r="E79" s="105"/>
      <c r="F79" s="105"/>
      <c r="G79" s="105"/>
      <c r="H79" s="105"/>
      <c r="I79" s="105"/>
      <c r="J79" s="106">
        <f>J536</f>
        <v>0</v>
      </c>
      <c r="L79" s="103"/>
    </row>
    <row r="80" spans="2:12" s="9" customFormat="1" ht="19.899999999999999" customHeight="1">
      <c r="B80" s="107"/>
      <c r="D80" s="108" t="s">
        <v>1330</v>
      </c>
      <c r="E80" s="109"/>
      <c r="F80" s="109"/>
      <c r="G80" s="109"/>
      <c r="H80" s="109"/>
      <c r="I80" s="109"/>
      <c r="J80" s="110">
        <f>J537</f>
        <v>0</v>
      </c>
      <c r="L80" s="107"/>
    </row>
    <row r="81" spans="2:12" s="8" customFormat="1" ht="24.95" customHeight="1">
      <c r="B81" s="103"/>
      <c r="D81" s="104" t="s">
        <v>554</v>
      </c>
      <c r="E81" s="105"/>
      <c r="F81" s="105"/>
      <c r="G81" s="105"/>
      <c r="H81" s="105"/>
      <c r="I81" s="105"/>
      <c r="J81" s="106">
        <f>J576</f>
        <v>0</v>
      </c>
      <c r="L81" s="103"/>
    </row>
    <row r="82" spans="2:12" s="1" customFormat="1" ht="21.75" customHeight="1">
      <c r="B82" s="32"/>
      <c r="L82" s="32"/>
    </row>
    <row r="83" spans="2:12" s="1" customFormat="1" ht="6.95" customHeight="1"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32"/>
    </row>
    <row r="87" spans="2:12" s="1" customFormat="1" ht="6.95" customHeight="1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32"/>
    </row>
    <row r="88" spans="2:12" s="1" customFormat="1" ht="24.95" customHeight="1">
      <c r="B88" s="32"/>
      <c r="C88" s="21" t="s">
        <v>165</v>
      </c>
      <c r="L88" s="32"/>
    </row>
    <row r="89" spans="2:12" s="1" customFormat="1" ht="6.95" customHeight="1">
      <c r="B89" s="32"/>
      <c r="L89" s="32"/>
    </row>
    <row r="90" spans="2:12" s="1" customFormat="1" ht="12" customHeight="1">
      <c r="B90" s="32"/>
      <c r="C90" s="27" t="s">
        <v>16</v>
      </c>
      <c r="L90" s="32"/>
    </row>
    <row r="91" spans="2:12" s="1" customFormat="1" ht="26.25" customHeight="1">
      <c r="B91" s="32"/>
      <c r="E91" s="236" t="str">
        <f>E7</f>
        <v>Soubor staveb a stavebních úprav v areálu VOP CZ, s.p. Šenov u Nového Jičína</v>
      </c>
      <c r="F91" s="237"/>
      <c r="G91" s="237"/>
      <c r="H91" s="237"/>
      <c r="L91" s="32"/>
    </row>
    <row r="92" spans="2:12" ht="12" customHeight="1">
      <c r="B92" s="20"/>
      <c r="C92" s="27" t="s">
        <v>149</v>
      </c>
      <c r="L92" s="20"/>
    </row>
    <row r="93" spans="2:12" s="1" customFormat="1" ht="16.5" customHeight="1">
      <c r="B93" s="32"/>
      <c r="E93" s="236" t="s">
        <v>1327</v>
      </c>
      <c r="F93" s="235"/>
      <c r="G93" s="235"/>
      <c r="H93" s="235"/>
      <c r="L93" s="32"/>
    </row>
    <row r="94" spans="2:12" s="1" customFormat="1" ht="12" customHeight="1">
      <c r="B94" s="32"/>
      <c r="C94" s="27" t="s">
        <v>151</v>
      </c>
      <c r="L94" s="32"/>
    </row>
    <row r="95" spans="2:12" s="1" customFormat="1" ht="16.5" customHeight="1">
      <c r="B95" s="32"/>
      <c r="E95" s="201" t="str">
        <f>E11</f>
        <v>SO2.2a - stavební práce</v>
      </c>
      <c r="F95" s="235"/>
      <c r="G95" s="235"/>
      <c r="H95" s="235"/>
      <c r="L95" s="32"/>
    </row>
    <row r="96" spans="2:12" s="1" customFormat="1" ht="6.95" customHeight="1">
      <c r="B96" s="32"/>
      <c r="L96" s="32"/>
    </row>
    <row r="97" spans="2:65" s="1" customFormat="1" ht="12" customHeight="1">
      <c r="B97" s="32"/>
      <c r="C97" s="27" t="s">
        <v>21</v>
      </c>
      <c r="F97" s="25" t="str">
        <f>F14</f>
        <v>Šenov u Nového Jičína</v>
      </c>
      <c r="I97" s="27" t="s">
        <v>23</v>
      </c>
      <c r="J97" s="49" t="str">
        <f>IF(J14="","",J14)</f>
        <v>16. 7. 2025</v>
      </c>
      <c r="L97" s="32"/>
    </row>
    <row r="98" spans="2:65" s="1" customFormat="1" ht="6.95" customHeight="1">
      <c r="B98" s="32"/>
      <c r="L98" s="32"/>
    </row>
    <row r="99" spans="2:65" s="1" customFormat="1" ht="25.7" customHeight="1">
      <c r="B99" s="32"/>
      <c r="C99" s="27" t="s">
        <v>25</v>
      </c>
      <c r="F99" s="25" t="str">
        <f>E17</f>
        <v>VOP CZ, s.p., Dukelská 102, Šenov u Nového Jičína</v>
      </c>
      <c r="I99" s="27" t="s">
        <v>31</v>
      </c>
      <c r="J99" s="30" t="str">
        <f>E23</f>
        <v>ing. Dušan Glogar - UNIPROJEKT</v>
      </c>
      <c r="L99" s="32"/>
    </row>
    <row r="100" spans="2:65" s="1" customFormat="1" ht="15.2" customHeight="1">
      <c r="B100" s="32"/>
      <c r="C100" s="27" t="s">
        <v>29</v>
      </c>
      <c r="F100" s="25" t="str">
        <f>IF(E20="","",E20)</f>
        <v>Vyplň údaj</v>
      </c>
      <c r="I100" s="27" t="s">
        <v>34</v>
      </c>
      <c r="J100" s="30" t="str">
        <f>E26</f>
        <v xml:space="preserve"> </v>
      </c>
      <c r="L100" s="32"/>
    </row>
    <row r="101" spans="2:65" s="1" customFormat="1" ht="10.35" customHeight="1">
      <c r="B101" s="32"/>
      <c r="L101" s="32"/>
    </row>
    <row r="102" spans="2:65" s="10" customFormat="1" ht="29.25" customHeight="1">
      <c r="B102" s="111"/>
      <c r="C102" s="112" t="s">
        <v>166</v>
      </c>
      <c r="D102" s="113" t="s">
        <v>57</v>
      </c>
      <c r="E102" s="113" t="s">
        <v>53</v>
      </c>
      <c r="F102" s="113" t="s">
        <v>54</v>
      </c>
      <c r="G102" s="113" t="s">
        <v>167</v>
      </c>
      <c r="H102" s="113" t="s">
        <v>168</v>
      </c>
      <c r="I102" s="113" t="s">
        <v>169</v>
      </c>
      <c r="J102" s="113" t="s">
        <v>155</v>
      </c>
      <c r="K102" s="114" t="s">
        <v>170</v>
      </c>
      <c r="L102" s="111"/>
      <c r="M102" s="56" t="s">
        <v>19</v>
      </c>
      <c r="N102" s="57" t="s">
        <v>42</v>
      </c>
      <c r="O102" s="57" t="s">
        <v>171</v>
      </c>
      <c r="P102" s="57" t="s">
        <v>172</v>
      </c>
      <c r="Q102" s="57" t="s">
        <v>173</v>
      </c>
      <c r="R102" s="57" t="s">
        <v>174</v>
      </c>
      <c r="S102" s="57" t="s">
        <v>175</v>
      </c>
      <c r="T102" s="58" t="s">
        <v>176</v>
      </c>
    </row>
    <row r="103" spans="2:65" s="1" customFormat="1" ht="22.9" customHeight="1">
      <c r="B103" s="32"/>
      <c r="C103" s="61" t="s">
        <v>177</v>
      </c>
      <c r="J103" s="115">
        <f>BK103</f>
        <v>0</v>
      </c>
      <c r="L103" s="32"/>
      <c r="M103" s="59"/>
      <c r="N103" s="50"/>
      <c r="O103" s="50"/>
      <c r="P103" s="116">
        <f>P104+P420+P536+P576</f>
        <v>0</v>
      </c>
      <c r="Q103" s="50"/>
      <c r="R103" s="116">
        <f>R104+R420+R536+R576</f>
        <v>2803.4107121599995</v>
      </c>
      <c r="S103" s="50"/>
      <c r="T103" s="117">
        <f>T104+T420+T536+T576</f>
        <v>1017.3645000000001</v>
      </c>
      <c r="AT103" s="17" t="s">
        <v>71</v>
      </c>
      <c r="AU103" s="17" t="s">
        <v>156</v>
      </c>
      <c r="BK103" s="118">
        <f>BK104+BK420+BK536+BK576</f>
        <v>0</v>
      </c>
    </row>
    <row r="104" spans="2:65" s="11" customFormat="1" ht="25.9" customHeight="1">
      <c r="B104" s="119"/>
      <c r="D104" s="120" t="s">
        <v>71</v>
      </c>
      <c r="E104" s="121" t="s">
        <v>178</v>
      </c>
      <c r="F104" s="121" t="s">
        <v>179</v>
      </c>
      <c r="I104" s="122"/>
      <c r="J104" s="123">
        <f>BK104</f>
        <v>0</v>
      </c>
      <c r="L104" s="119"/>
      <c r="M104" s="124"/>
      <c r="P104" s="125">
        <f>P105+P210+P276+P280+P291+P389+P402+P417</f>
        <v>0</v>
      </c>
      <c r="R104" s="125">
        <f>R105+R210+R276+R280+R291+R389+R402+R417</f>
        <v>2762.7617239299998</v>
      </c>
      <c r="T104" s="126">
        <f>T105+T210+T276+T280+T291+T389+T402+T417</f>
        <v>1017.3645000000001</v>
      </c>
      <c r="AR104" s="120" t="s">
        <v>79</v>
      </c>
      <c r="AT104" s="127" t="s">
        <v>71</v>
      </c>
      <c r="AU104" s="127" t="s">
        <v>72</v>
      </c>
      <c r="AY104" s="120" t="s">
        <v>180</v>
      </c>
      <c r="BK104" s="128">
        <f>BK105+BK210+BK276+BK280+BK291+BK389+BK402+BK417</f>
        <v>0</v>
      </c>
    </row>
    <row r="105" spans="2:65" s="11" customFormat="1" ht="22.9" customHeight="1">
      <c r="B105" s="119"/>
      <c r="D105" s="120" t="s">
        <v>71</v>
      </c>
      <c r="E105" s="129" t="s">
        <v>79</v>
      </c>
      <c r="F105" s="129" t="s">
        <v>181</v>
      </c>
      <c r="I105" s="122"/>
      <c r="J105" s="130">
        <f>BK105</f>
        <v>0</v>
      </c>
      <c r="L105" s="119"/>
      <c r="M105" s="124"/>
      <c r="P105" s="125">
        <f>SUM(P106:P209)</f>
        <v>0</v>
      </c>
      <c r="R105" s="125">
        <f>SUM(R106:R209)</f>
        <v>1435.4053000000001</v>
      </c>
      <c r="T105" s="126">
        <f>SUM(T106:T209)</f>
        <v>1017.3645000000001</v>
      </c>
      <c r="AR105" s="120" t="s">
        <v>79</v>
      </c>
      <c r="AT105" s="127" t="s">
        <v>71</v>
      </c>
      <c r="AU105" s="127" t="s">
        <v>79</v>
      </c>
      <c r="AY105" s="120" t="s">
        <v>180</v>
      </c>
      <c r="BK105" s="128">
        <f>SUM(BK106:BK209)</f>
        <v>0</v>
      </c>
    </row>
    <row r="106" spans="2:65" s="1" customFormat="1" ht="66.75" customHeight="1">
      <c r="B106" s="32"/>
      <c r="C106" s="131" t="s">
        <v>79</v>
      </c>
      <c r="D106" s="131" t="s">
        <v>182</v>
      </c>
      <c r="E106" s="132" t="s">
        <v>523</v>
      </c>
      <c r="F106" s="133" t="s">
        <v>555</v>
      </c>
      <c r="G106" s="134" t="s">
        <v>185</v>
      </c>
      <c r="H106" s="135">
        <v>713.94</v>
      </c>
      <c r="I106" s="136"/>
      <c r="J106" s="137">
        <f>ROUND(I106*H106,2)</f>
        <v>0</v>
      </c>
      <c r="K106" s="133" t="s">
        <v>186</v>
      </c>
      <c r="L106" s="32"/>
      <c r="M106" s="138" t="s">
        <v>19</v>
      </c>
      <c r="N106" s="139" t="s">
        <v>43</v>
      </c>
      <c r="P106" s="140">
        <f>O106*H106</f>
        <v>0</v>
      </c>
      <c r="Q106" s="140">
        <v>0</v>
      </c>
      <c r="R106" s="140">
        <f>Q106*H106</f>
        <v>0</v>
      </c>
      <c r="S106" s="140">
        <v>0.505</v>
      </c>
      <c r="T106" s="141">
        <f>S106*H106</f>
        <v>360.53970000000004</v>
      </c>
      <c r="AR106" s="142" t="s">
        <v>187</v>
      </c>
      <c r="AT106" s="142" t="s">
        <v>182</v>
      </c>
      <c r="AU106" s="142" t="s">
        <v>81</v>
      </c>
      <c r="AY106" s="17" t="s">
        <v>180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7" t="s">
        <v>79</v>
      </c>
      <c r="BK106" s="143">
        <f>ROUND(I106*H106,2)</f>
        <v>0</v>
      </c>
      <c r="BL106" s="17" t="s">
        <v>187</v>
      </c>
      <c r="BM106" s="142" t="s">
        <v>1331</v>
      </c>
    </row>
    <row r="107" spans="2:65" s="1" customFormat="1">
      <c r="B107" s="32"/>
      <c r="D107" s="144" t="s">
        <v>189</v>
      </c>
      <c r="F107" s="145" t="s">
        <v>526</v>
      </c>
      <c r="I107" s="146"/>
      <c r="L107" s="32"/>
      <c r="M107" s="147"/>
      <c r="T107" s="53"/>
      <c r="AT107" s="17" t="s">
        <v>189</v>
      </c>
      <c r="AU107" s="17" t="s">
        <v>81</v>
      </c>
    </row>
    <row r="108" spans="2:65" s="12" customFormat="1">
      <c r="B108" s="148"/>
      <c r="D108" s="149" t="s">
        <v>191</v>
      </c>
      <c r="E108" s="150" t="s">
        <v>19</v>
      </c>
      <c r="F108" s="151" t="s">
        <v>1332</v>
      </c>
      <c r="H108" s="152">
        <v>1105.75</v>
      </c>
      <c r="I108" s="153"/>
      <c r="L108" s="148"/>
      <c r="M108" s="154"/>
      <c r="T108" s="155"/>
      <c r="AT108" s="150" t="s">
        <v>191</v>
      </c>
      <c r="AU108" s="150" t="s">
        <v>81</v>
      </c>
      <c r="AV108" s="12" t="s">
        <v>81</v>
      </c>
      <c r="AW108" s="12" t="s">
        <v>33</v>
      </c>
      <c r="AX108" s="12" t="s">
        <v>72</v>
      </c>
      <c r="AY108" s="150" t="s">
        <v>180</v>
      </c>
    </row>
    <row r="109" spans="2:65" s="13" customFormat="1">
      <c r="B109" s="156"/>
      <c r="D109" s="149" t="s">
        <v>191</v>
      </c>
      <c r="E109" s="157" t="s">
        <v>19</v>
      </c>
      <c r="F109" s="158" t="s">
        <v>1333</v>
      </c>
      <c r="H109" s="157" t="s">
        <v>19</v>
      </c>
      <c r="I109" s="159"/>
      <c r="L109" s="156"/>
      <c r="M109" s="160"/>
      <c r="T109" s="161"/>
      <c r="AT109" s="157" t="s">
        <v>191</v>
      </c>
      <c r="AU109" s="157" t="s">
        <v>81</v>
      </c>
      <c r="AV109" s="13" t="s">
        <v>79</v>
      </c>
      <c r="AW109" s="13" t="s">
        <v>33</v>
      </c>
      <c r="AX109" s="13" t="s">
        <v>72</v>
      </c>
      <c r="AY109" s="157" t="s">
        <v>180</v>
      </c>
    </row>
    <row r="110" spans="2:65" s="12" customFormat="1">
      <c r="B110" s="148"/>
      <c r="D110" s="149" t="s">
        <v>191</v>
      </c>
      <c r="E110" s="150" t="s">
        <v>19</v>
      </c>
      <c r="F110" s="151" t="s">
        <v>1334</v>
      </c>
      <c r="H110" s="152">
        <v>-132.87</v>
      </c>
      <c r="I110" s="153"/>
      <c r="L110" s="148"/>
      <c r="M110" s="154"/>
      <c r="T110" s="155"/>
      <c r="AT110" s="150" t="s">
        <v>191</v>
      </c>
      <c r="AU110" s="150" t="s">
        <v>81</v>
      </c>
      <c r="AV110" s="12" t="s">
        <v>81</v>
      </c>
      <c r="AW110" s="12" t="s">
        <v>33</v>
      </c>
      <c r="AX110" s="12" t="s">
        <v>72</v>
      </c>
      <c r="AY110" s="150" t="s">
        <v>180</v>
      </c>
    </row>
    <row r="111" spans="2:65" s="12" customFormat="1">
      <c r="B111" s="148"/>
      <c r="D111" s="149" t="s">
        <v>191</v>
      </c>
      <c r="E111" s="150" t="s">
        <v>19</v>
      </c>
      <c r="F111" s="151" t="s">
        <v>1335</v>
      </c>
      <c r="H111" s="152">
        <v>-258.94</v>
      </c>
      <c r="I111" s="153"/>
      <c r="L111" s="148"/>
      <c r="M111" s="154"/>
      <c r="T111" s="155"/>
      <c r="AT111" s="150" t="s">
        <v>191</v>
      </c>
      <c r="AU111" s="150" t="s">
        <v>81</v>
      </c>
      <c r="AV111" s="12" t="s">
        <v>81</v>
      </c>
      <c r="AW111" s="12" t="s">
        <v>33</v>
      </c>
      <c r="AX111" s="12" t="s">
        <v>72</v>
      </c>
      <c r="AY111" s="150" t="s">
        <v>180</v>
      </c>
    </row>
    <row r="112" spans="2:65" s="14" customFormat="1">
      <c r="B112" s="162"/>
      <c r="D112" s="149" t="s">
        <v>191</v>
      </c>
      <c r="E112" s="163" t="s">
        <v>19</v>
      </c>
      <c r="F112" s="164" t="s">
        <v>215</v>
      </c>
      <c r="H112" s="165">
        <v>713.94</v>
      </c>
      <c r="I112" s="166"/>
      <c r="L112" s="162"/>
      <c r="M112" s="167"/>
      <c r="T112" s="168"/>
      <c r="AT112" s="163" t="s">
        <v>191</v>
      </c>
      <c r="AU112" s="163" t="s">
        <v>81</v>
      </c>
      <c r="AV112" s="14" t="s">
        <v>187</v>
      </c>
      <c r="AW112" s="14" t="s">
        <v>33</v>
      </c>
      <c r="AX112" s="14" t="s">
        <v>79</v>
      </c>
      <c r="AY112" s="163" t="s">
        <v>180</v>
      </c>
    </row>
    <row r="113" spans="2:65" s="1" customFormat="1" ht="66.75" customHeight="1">
      <c r="B113" s="32"/>
      <c r="C113" s="131" t="s">
        <v>81</v>
      </c>
      <c r="D113" s="131" t="s">
        <v>182</v>
      </c>
      <c r="E113" s="132" t="s">
        <v>529</v>
      </c>
      <c r="F113" s="133" t="s">
        <v>530</v>
      </c>
      <c r="G113" s="134" t="s">
        <v>185</v>
      </c>
      <c r="H113" s="135">
        <v>713.94</v>
      </c>
      <c r="I113" s="136"/>
      <c r="J113" s="137">
        <f>ROUND(I113*H113,2)</f>
        <v>0</v>
      </c>
      <c r="K113" s="133" t="s">
        <v>186</v>
      </c>
      <c r="L113" s="32"/>
      <c r="M113" s="138" t="s">
        <v>19</v>
      </c>
      <c r="N113" s="139" t="s">
        <v>43</v>
      </c>
      <c r="P113" s="140">
        <f>O113*H113</f>
        <v>0</v>
      </c>
      <c r="Q113" s="140">
        <v>0</v>
      </c>
      <c r="R113" s="140">
        <f>Q113*H113</f>
        <v>0</v>
      </c>
      <c r="S113" s="140">
        <v>0.28999999999999998</v>
      </c>
      <c r="T113" s="141">
        <f>S113*H113</f>
        <v>207.04259999999999</v>
      </c>
      <c r="AR113" s="142" t="s">
        <v>187</v>
      </c>
      <c r="AT113" s="142" t="s">
        <v>182</v>
      </c>
      <c r="AU113" s="142" t="s">
        <v>81</v>
      </c>
      <c r="AY113" s="17" t="s">
        <v>180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7" t="s">
        <v>79</v>
      </c>
      <c r="BK113" s="143">
        <f>ROUND(I113*H113,2)</f>
        <v>0</v>
      </c>
      <c r="BL113" s="17" t="s">
        <v>187</v>
      </c>
      <c r="BM113" s="142" t="s">
        <v>1336</v>
      </c>
    </row>
    <row r="114" spans="2:65" s="1" customFormat="1">
      <c r="B114" s="32"/>
      <c r="D114" s="144" t="s">
        <v>189</v>
      </c>
      <c r="F114" s="145" t="s">
        <v>532</v>
      </c>
      <c r="I114" s="146"/>
      <c r="L114" s="32"/>
      <c r="M114" s="147"/>
      <c r="T114" s="53"/>
      <c r="AT114" s="17" t="s">
        <v>189</v>
      </c>
      <c r="AU114" s="17" t="s">
        <v>81</v>
      </c>
    </row>
    <row r="115" spans="2:65" s="1" customFormat="1" ht="66.75" customHeight="1">
      <c r="B115" s="32"/>
      <c r="C115" s="131" t="s">
        <v>198</v>
      </c>
      <c r="D115" s="131" t="s">
        <v>182</v>
      </c>
      <c r="E115" s="132" t="s">
        <v>560</v>
      </c>
      <c r="F115" s="133" t="s">
        <v>561</v>
      </c>
      <c r="G115" s="134" t="s">
        <v>185</v>
      </c>
      <c r="H115" s="135">
        <v>713.94</v>
      </c>
      <c r="I115" s="136"/>
      <c r="J115" s="137">
        <f>ROUND(I115*H115,2)</f>
        <v>0</v>
      </c>
      <c r="K115" s="133" t="s">
        <v>186</v>
      </c>
      <c r="L115" s="32"/>
      <c r="M115" s="138" t="s">
        <v>19</v>
      </c>
      <c r="N115" s="139" t="s">
        <v>43</v>
      </c>
      <c r="P115" s="140">
        <f>O115*H115</f>
        <v>0</v>
      </c>
      <c r="Q115" s="140">
        <v>0</v>
      </c>
      <c r="R115" s="140">
        <f>Q115*H115</f>
        <v>0</v>
      </c>
      <c r="S115" s="140">
        <v>0.63</v>
      </c>
      <c r="T115" s="141">
        <f>S115*H115</f>
        <v>449.78220000000005</v>
      </c>
      <c r="AR115" s="142" t="s">
        <v>187</v>
      </c>
      <c r="AT115" s="142" t="s">
        <v>182</v>
      </c>
      <c r="AU115" s="142" t="s">
        <v>81</v>
      </c>
      <c r="AY115" s="17" t="s">
        <v>180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187</v>
      </c>
      <c r="BM115" s="142" t="s">
        <v>1337</v>
      </c>
    </row>
    <row r="116" spans="2:65" s="1" customFormat="1">
      <c r="B116" s="32"/>
      <c r="D116" s="144" t="s">
        <v>189</v>
      </c>
      <c r="F116" s="145" t="s">
        <v>563</v>
      </c>
      <c r="I116" s="146"/>
      <c r="L116" s="32"/>
      <c r="M116" s="147"/>
      <c r="T116" s="53"/>
      <c r="AT116" s="17" t="s">
        <v>189</v>
      </c>
      <c r="AU116" s="17" t="s">
        <v>81</v>
      </c>
    </row>
    <row r="117" spans="2:65" s="1" customFormat="1" ht="16.5" customHeight="1">
      <c r="B117" s="32"/>
      <c r="C117" s="131" t="s">
        <v>187</v>
      </c>
      <c r="D117" s="131" t="s">
        <v>182</v>
      </c>
      <c r="E117" s="132" t="s">
        <v>1338</v>
      </c>
      <c r="F117" s="133" t="s">
        <v>1339</v>
      </c>
      <c r="G117" s="134" t="s">
        <v>476</v>
      </c>
      <c r="H117" s="135">
        <v>50</v>
      </c>
      <c r="I117" s="136"/>
      <c r="J117" s="137">
        <f>ROUND(I117*H117,2)</f>
        <v>0</v>
      </c>
      <c r="K117" s="133" t="s">
        <v>186</v>
      </c>
      <c r="L117" s="32"/>
      <c r="M117" s="138" t="s">
        <v>19</v>
      </c>
      <c r="N117" s="139" t="s">
        <v>43</v>
      </c>
      <c r="P117" s="140">
        <f>O117*H117</f>
        <v>0</v>
      </c>
      <c r="Q117" s="140">
        <v>7.1900000000000002E-3</v>
      </c>
      <c r="R117" s="140">
        <f>Q117*H117</f>
        <v>0.35949999999999999</v>
      </c>
      <c r="S117" s="140">
        <v>0</v>
      </c>
      <c r="T117" s="141">
        <f>S117*H117</f>
        <v>0</v>
      </c>
      <c r="AR117" s="142" t="s">
        <v>187</v>
      </c>
      <c r="AT117" s="142" t="s">
        <v>182</v>
      </c>
      <c r="AU117" s="142" t="s">
        <v>81</v>
      </c>
      <c r="AY117" s="17" t="s">
        <v>180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7" t="s">
        <v>79</v>
      </c>
      <c r="BK117" s="143">
        <f>ROUND(I117*H117,2)</f>
        <v>0</v>
      </c>
      <c r="BL117" s="17" t="s">
        <v>187</v>
      </c>
      <c r="BM117" s="142" t="s">
        <v>1340</v>
      </c>
    </row>
    <row r="118" spans="2:65" s="1" customFormat="1">
      <c r="B118" s="32"/>
      <c r="D118" s="144" t="s">
        <v>189</v>
      </c>
      <c r="F118" s="145" t="s">
        <v>1341</v>
      </c>
      <c r="I118" s="146"/>
      <c r="L118" s="32"/>
      <c r="M118" s="147"/>
      <c r="T118" s="53"/>
      <c r="AT118" s="17" t="s">
        <v>189</v>
      </c>
      <c r="AU118" s="17" t="s">
        <v>81</v>
      </c>
    </row>
    <row r="119" spans="2:65" s="1" customFormat="1" ht="24.2" customHeight="1">
      <c r="B119" s="32"/>
      <c r="C119" s="131" t="s">
        <v>218</v>
      </c>
      <c r="D119" s="131" t="s">
        <v>182</v>
      </c>
      <c r="E119" s="132" t="s">
        <v>1342</v>
      </c>
      <c r="F119" s="133" t="s">
        <v>1343</v>
      </c>
      <c r="G119" s="134" t="s">
        <v>1014</v>
      </c>
      <c r="H119" s="135">
        <v>60</v>
      </c>
      <c r="I119" s="136"/>
      <c r="J119" s="137">
        <f>ROUND(I119*H119,2)</f>
        <v>0</v>
      </c>
      <c r="K119" s="133" t="s">
        <v>186</v>
      </c>
      <c r="L119" s="32"/>
      <c r="M119" s="138" t="s">
        <v>19</v>
      </c>
      <c r="N119" s="139" t="s">
        <v>43</v>
      </c>
      <c r="P119" s="140">
        <f>O119*H119</f>
        <v>0</v>
      </c>
      <c r="Q119" s="140">
        <v>3.0000000000000001E-5</v>
      </c>
      <c r="R119" s="140">
        <f>Q119*H119</f>
        <v>1.8E-3</v>
      </c>
      <c r="S119" s="140">
        <v>0</v>
      </c>
      <c r="T119" s="141">
        <f>S119*H119</f>
        <v>0</v>
      </c>
      <c r="AR119" s="142" t="s">
        <v>187</v>
      </c>
      <c r="AT119" s="142" t="s">
        <v>182</v>
      </c>
      <c r="AU119" s="142" t="s">
        <v>81</v>
      </c>
      <c r="AY119" s="17" t="s">
        <v>180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7" t="s">
        <v>79</v>
      </c>
      <c r="BK119" s="143">
        <f>ROUND(I119*H119,2)</f>
        <v>0</v>
      </c>
      <c r="BL119" s="17" t="s">
        <v>187</v>
      </c>
      <c r="BM119" s="142" t="s">
        <v>1344</v>
      </c>
    </row>
    <row r="120" spans="2:65" s="1" customFormat="1">
      <c r="B120" s="32"/>
      <c r="D120" s="144" t="s">
        <v>189</v>
      </c>
      <c r="F120" s="145" t="s">
        <v>1345</v>
      </c>
      <c r="I120" s="146"/>
      <c r="L120" s="32"/>
      <c r="M120" s="147"/>
      <c r="T120" s="53"/>
      <c r="AT120" s="17" t="s">
        <v>189</v>
      </c>
      <c r="AU120" s="17" t="s">
        <v>81</v>
      </c>
    </row>
    <row r="121" spans="2:65" s="12" customFormat="1">
      <c r="B121" s="148"/>
      <c r="D121" s="149" t="s">
        <v>191</v>
      </c>
      <c r="E121" s="150" t="s">
        <v>19</v>
      </c>
      <c r="F121" s="151" t="s">
        <v>1346</v>
      </c>
      <c r="H121" s="152">
        <v>60</v>
      </c>
      <c r="I121" s="153"/>
      <c r="L121" s="148"/>
      <c r="M121" s="154"/>
      <c r="T121" s="155"/>
      <c r="AT121" s="150" t="s">
        <v>191</v>
      </c>
      <c r="AU121" s="150" t="s">
        <v>81</v>
      </c>
      <c r="AV121" s="12" t="s">
        <v>81</v>
      </c>
      <c r="AW121" s="12" t="s">
        <v>33</v>
      </c>
      <c r="AX121" s="12" t="s">
        <v>79</v>
      </c>
      <c r="AY121" s="150" t="s">
        <v>180</v>
      </c>
    </row>
    <row r="122" spans="2:65" s="1" customFormat="1" ht="37.9" customHeight="1">
      <c r="B122" s="32"/>
      <c r="C122" s="131" t="s">
        <v>205</v>
      </c>
      <c r="D122" s="131" t="s">
        <v>182</v>
      </c>
      <c r="E122" s="132" t="s">
        <v>1347</v>
      </c>
      <c r="F122" s="133" t="s">
        <v>1348</v>
      </c>
      <c r="G122" s="134" t="s">
        <v>221</v>
      </c>
      <c r="H122" s="135">
        <v>30</v>
      </c>
      <c r="I122" s="136"/>
      <c r="J122" s="137">
        <f>ROUND(I122*H122,2)</f>
        <v>0</v>
      </c>
      <c r="K122" s="133" t="s">
        <v>186</v>
      </c>
      <c r="L122" s="32"/>
      <c r="M122" s="138" t="s">
        <v>19</v>
      </c>
      <c r="N122" s="139" t="s">
        <v>43</v>
      </c>
      <c r="P122" s="140">
        <f>O122*H122</f>
        <v>0</v>
      </c>
      <c r="Q122" s="140">
        <v>0</v>
      </c>
      <c r="R122" s="140">
        <f>Q122*H122</f>
        <v>0</v>
      </c>
      <c r="S122" s="140">
        <v>0</v>
      </c>
      <c r="T122" s="141">
        <f>S122*H122</f>
        <v>0</v>
      </c>
      <c r="AR122" s="142" t="s">
        <v>187</v>
      </c>
      <c r="AT122" s="142" t="s">
        <v>182</v>
      </c>
      <c r="AU122" s="142" t="s">
        <v>81</v>
      </c>
      <c r="AY122" s="17" t="s">
        <v>180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7" t="s">
        <v>79</v>
      </c>
      <c r="BK122" s="143">
        <f>ROUND(I122*H122,2)</f>
        <v>0</v>
      </c>
      <c r="BL122" s="17" t="s">
        <v>187</v>
      </c>
      <c r="BM122" s="142" t="s">
        <v>1349</v>
      </c>
    </row>
    <row r="123" spans="2:65" s="1" customFormat="1">
      <c r="B123" s="32"/>
      <c r="D123" s="144" t="s">
        <v>189</v>
      </c>
      <c r="F123" s="145" t="s">
        <v>1350</v>
      </c>
      <c r="I123" s="146"/>
      <c r="L123" s="32"/>
      <c r="M123" s="147"/>
      <c r="T123" s="53"/>
      <c r="AT123" s="17" t="s">
        <v>189</v>
      </c>
      <c r="AU123" s="17" t="s">
        <v>81</v>
      </c>
    </row>
    <row r="124" spans="2:65" s="1" customFormat="1" ht="55.5" customHeight="1">
      <c r="B124" s="32"/>
      <c r="C124" s="131" t="s">
        <v>229</v>
      </c>
      <c r="D124" s="131" t="s">
        <v>182</v>
      </c>
      <c r="E124" s="132" t="s">
        <v>1351</v>
      </c>
      <c r="F124" s="133" t="s">
        <v>1352</v>
      </c>
      <c r="G124" s="134" t="s">
        <v>209</v>
      </c>
      <c r="H124" s="135">
        <v>552.875</v>
      </c>
      <c r="I124" s="136"/>
      <c r="J124" s="137">
        <f>ROUND(I124*H124,2)</f>
        <v>0</v>
      </c>
      <c r="K124" s="133" t="s">
        <v>186</v>
      </c>
      <c r="L124" s="32"/>
      <c r="M124" s="138" t="s">
        <v>19</v>
      </c>
      <c r="N124" s="139" t="s">
        <v>43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187</v>
      </c>
      <c r="AT124" s="142" t="s">
        <v>182</v>
      </c>
      <c r="AU124" s="142" t="s">
        <v>81</v>
      </c>
      <c r="AY124" s="17" t="s">
        <v>180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7" t="s">
        <v>79</v>
      </c>
      <c r="BK124" s="143">
        <f>ROUND(I124*H124,2)</f>
        <v>0</v>
      </c>
      <c r="BL124" s="17" t="s">
        <v>187</v>
      </c>
      <c r="BM124" s="142" t="s">
        <v>1353</v>
      </c>
    </row>
    <row r="125" spans="2:65" s="1" customFormat="1">
      <c r="B125" s="32"/>
      <c r="D125" s="144" t="s">
        <v>189</v>
      </c>
      <c r="F125" s="145" t="s">
        <v>1354</v>
      </c>
      <c r="I125" s="146"/>
      <c r="L125" s="32"/>
      <c r="M125" s="147"/>
      <c r="T125" s="53"/>
      <c r="AT125" s="17" t="s">
        <v>189</v>
      </c>
      <c r="AU125" s="17" t="s">
        <v>81</v>
      </c>
    </row>
    <row r="126" spans="2:65" s="12" customFormat="1">
      <c r="B126" s="148"/>
      <c r="D126" s="149" t="s">
        <v>191</v>
      </c>
      <c r="E126" s="150" t="s">
        <v>19</v>
      </c>
      <c r="F126" s="151" t="s">
        <v>1355</v>
      </c>
      <c r="H126" s="152">
        <v>552.875</v>
      </c>
      <c r="I126" s="153"/>
      <c r="L126" s="148"/>
      <c r="M126" s="154"/>
      <c r="T126" s="155"/>
      <c r="AT126" s="150" t="s">
        <v>191</v>
      </c>
      <c r="AU126" s="150" t="s">
        <v>81</v>
      </c>
      <c r="AV126" s="12" t="s">
        <v>81</v>
      </c>
      <c r="AW126" s="12" t="s">
        <v>33</v>
      </c>
      <c r="AX126" s="12" t="s">
        <v>79</v>
      </c>
      <c r="AY126" s="150" t="s">
        <v>180</v>
      </c>
    </row>
    <row r="127" spans="2:65" s="1" customFormat="1" ht="21.75" customHeight="1">
      <c r="B127" s="32"/>
      <c r="C127" s="181" t="s">
        <v>235</v>
      </c>
      <c r="D127" s="181" t="s">
        <v>570</v>
      </c>
      <c r="E127" s="182" t="s">
        <v>1356</v>
      </c>
      <c r="F127" s="183" t="s">
        <v>1357</v>
      </c>
      <c r="G127" s="184" t="s">
        <v>257</v>
      </c>
      <c r="H127" s="185">
        <v>16.585999999999999</v>
      </c>
      <c r="I127" s="186"/>
      <c r="J127" s="187">
        <f>ROUND(I127*H127,2)</f>
        <v>0</v>
      </c>
      <c r="K127" s="183" t="s">
        <v>186</v>
      </c>
      <c r="L127" s="188"/>
      <c r="M127" s="189" t="s">
        <v>19</v>
      </c>
      <c r="N127" s="190" t="s">
        <v>43</v>
      </c>
      <c r="P127" s="140">
        <f>O127*H127</f>
        <v>0</v>
      </c>
      <c r="Q127" s="140">
        <v>1</v>
      </c>
      <c r="R127" s="140">
        <f>Q127*H127</f>
        <v>16.585999999999999</v>
      </c>
      <c r="S127" s="140">
        <v>0</v>
      </c>
      <c r="T127" s="141">
        <f>S127*H127</f>
        <v>0</v>
      </c>
      <c r="AR127" s="142" t="s">
        <v>235</v>
      </c>
      <c r="AT127" s="142" t="s">
        <v>570</v>
      </c>
      <c r="AU127" s="142" t="s">
        <v>81</v>
      </c>
      <c r="AY127" s="17" t="s">
        <v>180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7" t="s">
        <v>79</v>
      </c>
      <c r="BK127" s="143">
        <f>ROUND(I127*H127,2)</f>
        <v>0</v>
      </c>
      <c r="BL127" s="17" t="s">
        <v>187</v>
      </c>
      <c r="BM127" s="142" t="s">
        <v>1358</v>
      </c>
    </row>
    <row r="128" spans="2:65" s="13" customFormat="1">
      <c r="B128" s="156"/>
      <c r="D128" s="149" t="s">
        <v>191</v>
      </c>
      <c r="E128" s="157" t="s">
        <v>19</v>
      </c>
      <c r="F128" s="158" t="s">
        <v>1359</v>
      </c>
      <c r="H128" s="157" t="s">
        <v>19</v>
      </c>
      <c r="I128" s="159"/>
      <c r="L128" s="156"/>
      <c r="M128" s="160"/>
      <c r="T128" s="161"/>
      <c r="AT128" s="157" t="s">
        <v>191</v>
      </c>
      <c r="AU128" s="157" t="s">
        <v>81</v>
      </c>
      <c r="AV128" s="13" t="s">
        <v>79</v>
      </c>
      <c r="AW128" s="13" t="s">
        <v>33</v>
      </c>
      <c r="AX128" s="13" t="s">
        <v>72</v>
      </c>
      <c r="AY128" s="157" t="s">
        <v>180</v>
      </c>
    </row>
    <row r="129" spans="2:65" s="12" customFormat="1">
      <c r="B129" s="148"/>
      <c r="D129" s="149" t="s">
        <v>191</v>
      </c>
      <c r="E129" s="150" t="s">
        <v>19</v>
      </c>
      <c r="F129" s="151" t="s">
        <v>1360</v>
      </c>
      <c r="H129" s="152">
        <v>16.585999999999999</v>
      </c>
      <c r="I129" s="153"/>
      <c r="L129" s="148"/>
      <c r="M129" s="154"/>
      <c r="T129" s="155"/>
      <c r="AT129" s="150" t="s">
        <v>191</v>
      </c>
      <c r="AU129" s="150" t="s">
        <v>81</v>
      </c>
      <c r="AV129" s="12" t="s">
        <v>81</v>
      </c>
      <c r="AW129" s="12" t="s">
        <v>33</v>
      </c>
      <c r="AX129" s="12" t="s">
        <v>79</v>
      </c>
      <c r="AY129" s="150" t="s">
        <v>180</v>
      </c>
    </row>
    <row r="130" spans="2:65" s="1" customFormat="1" ht="33" customHeight="1">
      <c r="B130" s="32"/>
      <c r="C130" s="131" t="s">
        <v>216</v>
      </c>
      <c r="D130" s="131" t="s">
        <v>182</v>
      </c>
      <c r="E130" s="132" t="s">
        <v>1361</v>
      </c>
      <c r="F130" s="133" t="s">
        <v>1362</v>
      </c>
      <c r="G130" s="134" t="s">
        <v>209</v>
      </c>
      <c r="H130" s="135">
        <v>428.32</v>
      </c>
      <c r="I130" s="136"/>
      <c r="J130" s="137">
        <f>ROUND(I130*H130,2)</f>
        <v>0</v>
      </c>
      <c r="K130" s="133" t="s">
        <v>186</v>
      </c>
      <c r="L130" s="32"/>
      <c r="M130" s="138" t="s">
        <v>19</v>
      </c>
      <c r="N130" s="139" t="s">
        <v>43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187</v>
      </c>
      <c r="AT130" s="142" t="s">
        <v>182</v>
      </c>
      <c r="AU130" s="142" t="s">
        <v>81</v>
      </c>
      <c r="AY130" s="17" t="s">
        <v>180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7" t="s">
        <v>79</v>
      </c>
      <c r="BK130" s="143">
        <f>ROUND(I130*H130,2)</f>
        <v>0</v>
      </c>
      <c r="BL130" s="17" t="s">
        <v>187</v>
      </c>
      <c r="BM130" s="142" t="s">
        <v>1363</v>
      </c>
    </row>
    <row r="131" spans="2:65" s="1" customFormat="1">
      <c r="B131" s="32"/>
      <c r="D131" s="144" t="s">
        <v>189</v>
      </c>
      <c r="F131" s="145" t="s">
        <v>1364</v>
      </c>
      <c r="I131" s="146"/>
      <c r="L131" s="32"/>
      <c r="M131" s="147"/>
      <c r="T131" s="53"/>
      <c r="AT131" s="17" t="s">
        <v>189</v>
      </c>
      <c r="AU131" s="17" t="s">
        <v>81</v>
      </c>
    </row>
    <row r="132" spans="2:65" s="13" customFormat="1">
      <c r="B132" s="156"/>
      <c r="D132" s="149" t="s">
        <v>191</v>
      </c>
      <c r="E132" s="157" t="s">
        <v>19</v>
      </c>
      <c r="F132" s="158" t="s">
        <v>1365</v>
      </c>
      <c r="H132" s="157" t="s">
        <v>19</v>
      </c>
      <c r="I132" s="159"/>
      <c r="L132" s="156"/>
      <c r="M132" s="160"/>
      <c r="T132" s="161"/>
      <c r="AT132" s="157" t="s">
        <v>191</v>
      </c>
      <c r="AU132" s="157" t="s">
        <v>81</v>
      </c>
      <c r="AV132" s="13" t="s">
        <v>79</v>
      </c>
      <c r="AW132" s="13" t="s">
        <v>33</v>
      </c>
      <c r="AX132" s="13" t="s">
        <v>72</v>
      </c>
      <c r="AY132" s="157" t="s">
        <v>180</v>
      </c>
    </row>
    <row r="133" spans="2:65" s="12" customFormat="1">
      <c r="B133" s="148"/>
      <c r="D133" s="149" t="s">
        <v>191</v>
      </c>
      <c r="E133" s="150" t="s">
        <v>19</v>
      </c>
      <c r="F133" s="151" t="s">
        <v>1366</v>
      </c>
      <c r="H133" s="152">
        <v>428.32</v>
      </c>
      <c r="I133" s="153"/>
      <c r="L133" s="148"/>
      <c r="M133" s="154"/>
      <c r="T133" s="155"/>
      <c r="AT133" s="150" t="s">
        <v>191</v>
      </c>
      <c r="AU133" s="150" t="s">
        <v>81</v>
      </c>
      <c r="AV133" s="12" t="s">
        <v>81</v>
      </c>
      <c r="AW133" s="12" t="s">
        <v>33</v>
      </c>
      <c r="AX133" s="12" t="s">
        <v>79</v>
      </c>
      <c r="AY133" s="150" t="s">
        <v>180</v>
      </c>
    </row>
    <row r="134" spans="2:65" s="1" customFormat="1" ht="44.25" customHeight="1">
      <c r="B134" s="32"/>
      <c r="C134" s="131" t="s">
        <v>245</v>
      </c>
      <c r="D134" s="131" t="s">
        <v>182</v>
      </c>
      <c r="E134" s="132" t="s">
        <v>1367</v>
      </c>
      <c r="F134" s="133" t="s">
        <v>1368</v>
      </c>
      <c r="G134" s="134" t="s">
        <v>209</v>
      </c>
      <c r="H134" s="135">
        <v>122.434</v>
      </c>
      <c r="I134" s="136"/>
      <c r="J134" s="137">
        <f>ROUND(I134*H134,2)</f>
        <v>0</v>
      </c>
      <c r="K134" s="133" t="s">
        <v>186</v>
      </c>
      <c r="L134" s="32"/>
      <c r="M134" s="138" t="s">
        <v>19</v>
      </c>
      <c r="N134" s="139" t="s">
        <v>43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187</v>
      </c>
      <c r="AT134" s="142" t="s">
        <v>182</v>
      </c>
      <c r="AU134" s="142" t="s">
        <v>81</v>
      </c>
      <c r="AY134" s="17" t="s">
        <v>180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7" t="s">
        <v>79</v>
      </c>
      <c r="BK134" s="143">
        <f>ROUND(I134*H134,2)</f>
        <v>0</v>
      </c>
      <c r="BL134" s="17" t="s">
        <v>187</v>
      </c>
      <c r="BM134" s="142" t="s">
        <v>1369</v>
      </c>
    </row>
    <row r="135" spans="2:65" s="1" customFormat="1">
      <c r="B135" s="32"/>
      <c r="D135" s="144" t="s">
        <v>189</v>
      </c>
      <c r="F135" s="145" t="s">
        <v>1370</v>
      </c>
      <c r="I135" s="146"/>
      <c r="L135" s="32"/>
      <c r="M135" s="147"/>
      <c r="T135" s="53"/>
      <c r="AT135" s="17" t="s">
        <v>189</v>
      </c>
      <c r="AU135" s="17" t="s">
        <v>81</v>
      </c>
    </row>
    <row r="136" spans="2:65" s="13" customFormat="1">
      <c r="B136" s="156"/>
      <c r="D136" s="149" t="s">
        <v>191</v>
      </c>
      <c r="E136" s="157" t="s">
        <v>19</v>
      </c>
      <c r="F136" s="158" t="s">
        <v>1371</v>
      </c>
      <c r="H136" s="157" t="s">
        <v>19</v>
      </c>
      <c r="I136" s="159"/>
      <c r="L136" s="156"/>
      <c r="M136" s="160"/>
      <c r="T136" s="161"/>
      <c r="AT136" s="157" t="s">
        <v>191</v>
      </c>
      <c r="AU136" s="157" t="s">
        <v>81</v>
      </c>
      <c r="AV136" s="13" t="s">
        <v>79</v>
      </c>
      <c r="AW136" s="13" t="s">
        <v>33</v>
      </c>
      <c r="AX136" s="13" t="s">
        <v>72</v>
      </c>
      <c r="AY136" s="157" t="s">
        <v>180</v>
      </c>
    </row>
    <row r="137" spans="2:65" s="13" customFormat="1">
      <c r="B137" s="156"/>
      <c r="D137" s="149" t="s">
        <v>191</v>
      </c>
      <c r="E137" s="157" t="s">
        <v>19</v>
      </c>
      <c r="F137" s="158" t="s">
        <v>1372</v>
      </c>
      <c r="H137" s="157" t="s">
        <v>19</v>
      </c>
      <c r="I137" s="159"/>
      <c r="L137" s="156"/>
      <c r="M137" s="160"/>
      <c r="T137" s="161"/>
      <c r="AT137" s="157" t="s">
        <v>191</v>
      </c>
      <c r="AU137" s="157" t="s">
        <v>81</v>
      </c>
      <c r="AV137" s="13" t="s">
        <v>79</v>
      </c>
      <c r="AW137" s="13" t="s">
        <v>33</v>
      </c>
      <c r="AX137" s="13" t="s">
        <v>72</v>
      </c>
      <c r="AY137" s="157" t="s">
        <v>180</v>
      </c>
    </row>
    <row r="138" spans="2:65" s="12" customFormat="1">
      <c r="B138" s="148"/>
      <c r="D138" s="149" t="s">
        <v>191</v>
      </c>
      <c r="E138" s="150" t="s">
        <v>19</v>
      </c>
      <c r="F138" s="151" t="s">
        <v>1373</v>
      </c>
      <c r="H138" s="152">
        <v>122.434</v>
      </c>
      <c r="I138" s="153"/>
      <c r="L138" s="148"/>
      <c r="M138" s="154"/>
      <c r="T138" s="155"/>
      <c r="AT138" s="150" t="s">
        <v>191</v>
      </c>
      <c r="AU138" s="150" t="s">
        <v>81</v>
      </c>
      <c r="AV138" s="12" t="s">
        <v>81</v>
      </c>
      <c r="AW138" s="12" t="s">
        <v>33</v>
      </c>
      <c r="AX138" s="12" t="s">
        <v>79</v>
      </c>
      <c r="AY138" s="150" t="s">
        <v>180</v>
      </c>
    </row>
    <row r="139" spans="2:65" s="1" customFormat="1" ht="49.15" customHeight="1">
      <c r="B139" s="32"/>
      <c r="C139" s="131" t="s">
        <v>254</v>
      </c>
      <c r="D139" s="131" t="s">
        <v>182</v>
      </c>
      <c r="E139" s="132" t="s">
        <v>1374</v>
      </c>
      <c r="F139" s="133" t="s">
        <v>1375</v>
      </c>
      <c r="G139" s="134" t="s">
        <v>209</v>
      </c>
      <c r="H139" s="135">
        <v>96.135000000000005</v>
      </c>
      <c r="I139" s="136"/>
      <c r="J139" s="137">
        <f>ROUND(I139*H139,2)</f>
        <v>0</v>
      </c>
      <c r="K139" s="133" t="s">
        <v>186</v>
      </c>
      <c r="L139" s="32"/>
      <c r="M139" s="138" t="s">
        <v>19</v>
      </c>
      <c r="N139" s="139" t="s">
        <v>43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187</v>
      </c>
      <c r="AT139" s="142" t="s">
        <v>182</v>
      </c>
      <c r="AU139" s="142" t="s">
        <v>81</v>
      </c>
      <c r="AY139" s="17" t="s">
        <v>180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7" t="s">
        <v>79</v>
      </c>
      <c r="BK139" s="143">
        <f>ROUND(I139*H139,2)</f>
        <v>0</v>
      </c>
      <c r="BL139" s="17" t="s">
        <v>187</v>
      </c>
      <c r="BM139" s="142" t="s">
        <v>1376</v>
      </c>
    </row>
    <row r="140" spans="2:65" s="1" customFormat="1">
      <c r="B140" s="32"/>
      <c r="D140" s="144" t="s">
        <v>189</v>
      </c>
      <c r="F140" s="145" t="s">
        <v>1377</v>
      </c>
      <c r="I140" s="146"/>
      <c r="L140" s="32"/>
      <c r="M140" s="147"/>
      <c r="T140" s="53"/>
      <c r="AT140" s="17" t="s">
        <v>189</v>
      </c>
      <c r="AU140" s="17" t="s">
        <v>81</v>
      </c>
    </row>
    <row r="141" spans="2:65" s="13" customFormat="1">
      <c r="B141" s="156"/>
      <c r="D141" s="149" t="s">
        <v>191</v>
      </c>
      <c r="E141" s="157" t="s">
        <v>19</v>
      </c>
      <c r="F141" s="158" t="s">
        <v>1372</v>
      </c>
      <c r="H141" s="157" t="s">
        <v>19</v>
      </c>
      <c r="I141" s="159"/>
      <c r="L141" s="156"/>
      <c r="M141" s="160"/>
      <c r="T141" s="161"/>
      <c r="AT141" s="157" t="s">
        <v>191</v>
      </c>
      <c r="AU141" s="157" t="s">
        <v>81</v>
      </c>
      <c r="AV141" s="13" t="s">
        <v>79</v>
      </c>
      <c r="AW141" s="13" t="s">
        <v>33</v>
      </c>
      <c r="AX141" s="13" t="s">
        <v>72</v>
      </c>
      <c r="AY141" s="157" t="s">
        <v>180</v>
      </c>
    </row>
    <row r="142" spans="2:65" s="12" customFormat="1">
      <c r="B142" s="148"/>
      <c r="D142" s="149" t="s">
        <v>191</v>
      </c>
      <c r="E142" s="150" t="s">
        <v>19</v>
      </c>
      <c r="F142" s="151" t="s">
        <v>1378</v>
      </c>
      <c r="H142" s="152">
        <v>96.135000000000005</v>
      </c>
      <c r="I142" s="153"/>
      <c r="L142" s="148"/>
      <c r="M142" s="154"/>
      <c r="T142" s="155"/>
      <c r="AT142" s="150" t="s">
        <v>191</v>
      </c>
      <c r="AU142" s="150" t="s">
        <v>81</v>
      </c>
      <c r="AV142" s="12" t="s">
        <v>81</v>
      </c>
      <c r="AW142" s="12" t="s">
        <v>33</v>
      </c>
      <c r="AX142" s="12" t="s">
        <v>79</v>
      </c>
      <c r="AY142" s="150" t="s">
        <v>180</v>
      </c>
    </row>
    <row r="143" spans="2:65" s="1" customFormat="1" ht="16.5" customHeight="1">
      <c r="B143" s="32"/>
      <c r="C143" s="131" t="s">
        <v>8</v>
      </c>
      <c r="D143" s="131" t="s">
        <v>182</v>
      </c>
      <c r="E143" s="132" t="s">
        <v>1379</v>
      </c>
      <c r="F143" s="133" t="s">
        <v>1380</v>
      </c>
      <c r="G143" s="134" t="s">
        <v>209</v>
      </c>
      <c r="H143" s="135">
        <v>552.875</v>
      </c>
      <c r="I143" s="136"/>
      <c r="J143" s="137">
        <f>ROUND(I143*H143,2)</f>
        <v>0</v>
      </c>
      <c r="K143" s="133" t="s">
        <v>186</v>
      </c>
      <c r="L143" s="32"/>
      <c r="M143" s="138" t="s">
        <v>19</v>
      </c>
      <c r="N143" s="13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187</v>
      </c>
      <c r="AT143" s="142" t="s">
        <v>182</v>
      </c>
      <c r="AU143" s="142" t="s">
        <v>81</v>
      </c>
      <c r="AY143" s="17" t="s">
        <v>180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187</v>
      </c>
      <c r="BM143" s="142" t="s">
        <v>1381</v>
      </c>
    </row>
    <row r="144" spans="2:65" s="1" customFormat="1">
      <c r="B144" s="32"/>
      <c r="D144" s="144" t="s">
        <v>189</v>
      </c>
      <c r="F144" s="145" t="s">
        <v>1382</v>
      </c>
      <c r="I144" s="146"/>
      <c r="L144" s="32"/>
      <c r="M144" s="147"/>
      <c r="T144" s="53"/>
      <c r="AT144" s="17" t="s">
        <v>189</v>
      </c>
      <c r="AU144" s="17" t="s">
        <v>81</v>
      </c>
    </row>
    <row r="145" spans="2:65" s="13" customFormat="1" ht="33.75">
      <c r="B145" s="156"/>
      <c r="D145" s="149" t="s">
        <v>191</v>
      </c>
      <c r="E145" s="157" t="s">
        <v>19</v>
      </c>
      <c r="F145" s="158" t="s">
        <v>1383</v>
      </c>
      <c r="H145" s="157" t="s">
        <v>19</v>
      </c>
      <c r="I145" s="159"/>
      <c r="L145" s="156"/>
      <c r="M145" s="160"/>
      <c r="T145" s="161"/>
      <c r="AT145" s="157" t="s">
        <v>191</v>
      </c>
      <c r="AU145" s="157" t="s">
        <v>81</v>
      </c>
      <c r="AV145" s="13" t="s">
        <v>79</v>
      </c>
      <c r="AW145" s="13" t="s">
        <v>33</v>
      </c>
      <c r="AX145" s="13" t="s">
        <v>72</v>
      </c>
      <c r="AY145" s="157" t="s">
        <v>180</v>
      </c>
    </row>
    <row r="146" spans="2:65" s="13" customFormat="1">
      <c r="B146" s="156"/>
      <c r="D146" s="149" t="s">
        <v>191</v>
      </c>
      <c r="E146" s="157" t="s">
        <v>19</v>
      </c>
      <c r="F146" s="158" t="s">
        <v>1384</v>
      </c>
      <c r="H146" s="157" t="s">
        <v>19</v>
      </c>
      <c r="I146" s="159"/>
      <c r="L146" s="156"/>
      <c r="M146" s="160"/>
      <c r="T146" s="161"/>
      <c r="AT146" s="157" t="s">
        <v>191</v>
      </c>
      <c r="AU146" s="157" t="s">
        <v>81</v>
      </c>
      <c r="AV146" s="13" t="s">
        <v>79</v>
      </c>
      <c r="AW146" s="13" t="s">
        <v>33</v>
      </c>
      <c r="AX146" s="13" t="s">
        <v>72</v>
      </c>
      <c r="AY146" s="157" t="s">
        <v>180</v>
      </c>
    </row>
    <row r="147" spans="2:65" s="12" customFormat="1">
      <c r="B147" s="148"/>
      <c r="D147" s="149" t="s">
        <v>191</v>
      </c>
      <c r="E147" s="150" t="s">
        <v>19</v>
      </c>
      <c r="F147" s="151" t="s">
        <v>1385</v>
      </c>
      <c r="H147" s="152">
        <v>552.875</v>
      </c>
      <c r="I147" s="153"/>
      <c r="L147" s="148"/>
      <c r="M147" s="154"/>
      <c r="T147" s="155"/>
      <c r="AT147" s="150" t="s">
        <v>191</v>
      </c>
      <c r="AU147" s="150" t="s">
        <v>81</v>
      </c>
      <c r="AV147" s="12" t="s">
        <v>81</v>
      </c>
      <c r="AW147" s="12" t="s">
        <v>33</v>
      </c>
      <c r="AX147" s="12" t="s">
        <v>79</v>
      </c>
      <c r="AY147" s="150" t="s">
        <v>180</v>
      </c>
    </row>
    <row r="148" spans="2:65" s="1" customFormat="1" ht="62.65" customHeight="1">
      <c r="B148" s="32"/>
      <c r="C148" s="131" t="s">
        <v>286</v>
      </c>
      <c r="D148" s="131" t="s">
        <v>182</v>
      </c>
      <c r="E148" s="132" t="s">
        <v>1386</v>
      </c>
      <c r="F148" s="133" t="s">
        <v>1387</v>
      </c>
      <c r="G148" s="134" t="s">
        <v>209</v>
      </c>
      <c r="H148" s="135">
        <v>646.88900000000001</v>
      </c>
      <c r="I148" s="136"/>
      <c r="J148" s="137">
        <f>ROUND(I148*H148,2)</f>
        <v>0</v>
      </c>
      <c r="K148" s="133" t="s">
        <v>186</v>
      </c>
      <c r="L148" s="32"/>
      <c r="M148" s="138" t="s">
        <v>19</v>
      </c>
      <c r="N148" s="139" t="s">
        <v>43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187</v>
      </c>
      <c r="AT148" s="142" t="s">
        <v>182</v>
      </c>
      <c r="AU148" s="142" t="s">
        <v>81</v>
      </c>
      <c r="AY148" s="17" t="s">
        <v>180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79</v>
      </c>
      <c r="BK148" s="143">
        <f>ROUND(I148*H148,2)</f>
        <v>0</v>
      </c>
      <c r="BL148" s="17" t="s">
        <v>187</v>
      </c>
      <c r="BM148" s="142" t="s">
        <v>1388</v>
      </c>
    </row>
    <row r="149" spans="2:65" s="1" customFormat="1">
      <c r="B149" s="32"/>
      <c r="D149" s="144" t="s">
        <v>189</v>
      </c>
      <c r="F149" s="145" t="s">
        <v>1389</v>
      </c>
      <c r="I149" s="146"/>
      <c r="L149" s="32"/>
      <c r="M149" s="147"/>
      <c r="T149" s="53"/>
      <c r="AT149" s="17" t="s">
        <v>189</v>
      </c>
      <c r="AU149" s="17" t="s">
        <v>81</v>
      </c>
    </row>
    <row r="150" spans="2:65" s="12" customFormat="1">
      <c r="B150" s="148"/>
      <c r="D150" s="149" t="s">
        <v>191</v>
      </c>
      <c r="E150" s="150" t="s">
        <v>19</v>
      </c>
      <c r="F150" s="151" t="s">
        <v>1390</v>
      </c>
      <c r="H150" s="152">
        <v>646.88900000000001</v>
      </c>
      <c r="I150" s="153"/>
      <c r="L150" s="148"/>
      <c r="M150" s="154"/>
      <c r="T150" s="155"/>
      <c r="AT150" s="150" t="s">
        <v>191</v>
      </c>
      <c r="AU150" s="150" t="s">
        <v>81</v>
      </c>
      <c r="AV150" s="12" t="s">
        <v>81</v>
      </c>
      <c r="AW150" s="12" t="s">
        <v>33</v>
      </c>
      <c r="AX150" s="12" t="s">
        <v>79</v>
      </c>
      <c r="AY150" s="150" t="s">
        <v>180</v>
      </c>
    </row>
    <row r="151" spans="2:65" s="1" customFormat="1" ht="66.75" customHeight="1">
      <c r="B151" s="32"/>
      <c r="C151" s="131" t="s">
        <v>294</v>
      </c>
      <c r="D151" s="131" t="s">
        <v>182</v>
      </c>
      <c r="E151" s="132" t="s">
        <v>1391</v>
      </c>
      <c r="F151" s="133" t="s">
        <v>1392</v>
      </c>
      <c r="G151" s="134" t="s">
        <v>209</v>
      </c>
      <c r="H151" s="135">
        <v>6468.89</v>
      </c>
      <c r="I151" s="136"/>
      <c r="J151" s="137">
        <f>ROUND(I151*H151,2)</f>
        <v>0</v>
      </c>
      <c r="K151" s="133" t="s">
        <v>186</v>
      </c>
      <c r="L151" s="32"/>
      <c r="M151" s="138" t="s">
        <v>19</v>
      </c>
      <c r="N151" s="139" t="s">
        <v>43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187</v>
      </c>
      <c r="AT151" s="142" t="s">
        <v>182</v>
      </c>
      <c r="AU151" s="142" t="s">
        <v>81</v>
      </c>
      <c r="AY151" s="17" t="s">
        <v>180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7" t="s">
        <v>79</v>
      </c>
      <c r="BK151" s="143">
        <f>ROUND(I151*H151,2)</f>
        <v>0</v>
      </c>
      <c r="BL151" s="17" t="s">
        <v>187</v>
      </c>
      <c r="BM151" s="142" t="s">
        <v>1393</v>
      </c>
    </row>
    <row r="152" spans="2:65" s="1" customFormat="1">
      <c r="B152" s="32"/>
      <c r="D152" s="144" t="s">
        <v>189</v>
      </c>
      <c r="F152" s="145" t="s">
        <v>1394</v>
      </c>
      <c r="I152" s="146"/>
      <c r="L152" s="32"/>
      <c r="M152" s="147"/>
      <c r="T152" s="53"/>
      <c r="AT152" s="17" t="s">
        <v>189</v>
      </c>
      <c r="AU152" s="17" t="s">
        <v>81</v>
      </c>
    </row>
    <row r="153" spans="2:65" s="12" customFormat="1">
      <c r="B153" s="148"/>
      <c r="D153" s="149" t="s">
        <v>191</v>
      </c>
      <c r="E153" s="150" t="s">
        <v>19</v>
      </c>
      <c r="F153" s="151" t="s">
        <v>1395</v>
      </c>
      <c r="H153" s="152">
        <v>6468.89</v>
      </c>
      <c r="I153" s="153"/>
      <c r="L153" s="148"/>
      <c r="M153" s="154"/>
      <c r="T153" s="155"/>
      <c r="AT153" s="150" t="s">
        <v>191</v>
      </c>
      <c r="AU153" s="150" t="s">
        <v>81</v>
      </c>
      <c r="AV153" s="12" t="s">
        <v>81</v>
      </c>
      <c r="AW153" s="12" t="s">
        <v>33</v>
      </c>
      <c r="AX153" s="12" t="s">
        <v>79</v>
      </c>
      <c r="AY153" s="150" t="s">
        <v>180</v>
      </c>
    </row>
    <row r="154" spans="2:65" s="1" customFormat="1" ht="44.25" customHeight="1">
      <c r="B154" s="32"/>
      <c r="C154" s="131" t="s">
        <v>303</v>
      </c>
      <c r="D154" s="131" t="s">
        <v>182</v>
      </c>
      <c r="E154" s="132" t="s">
        <v>1396</v>
      </c>
      <c r="F154" s="133" t="s">
        <v>335</v>
      </c>
      <c r="G154" s="134" t="s">
        <v>257</v>
      </c>
      <c r="H154" s="135">
        <v>1164.4000000000001</v>
      </c>
      <c r="I154" s="136"/>
      <c r="J154" s="137">
        <f>ROUND(I154*H154,2)</f>
        <v>0</v>
      </c>
      <c r="K154" s="133" t="s">
        <v>186</v>
      </c>
      <c r="L154" s="32"/>
      <c r="M154" s="138" t="s">
        <v>19</v>
      </c>
      <c r="N154" s="139" t="s">
        <v>43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187</v>
      </c>
      <c r="AT154" s="142" t="s">
        <v>182</v>
      </c>
      <c r="AU154" s="142" t="s">
        <v>81</v>
      </c>
      <c r="AY154" s="17" t="s">
        <v>180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7" t="s">
        <v>79</v>
      </c>
      <c r="BK154" s="143">
        <f>ROUND(I154*H154,2)</f>
        <v>0</v>
      </c>
      <c r="BL154" s="17" t="s">
        <v>187</v>
      </c>
      <c r="BM154" s="142" t="s">
        <v>1397</v>
      </c>
    </row>
    <row r="155" spans="2:65" s="1" customFormat="1">
      <c r="B155" s="32"/>
      <c r="D155" s="144" t="s">
        <v>189</v>
      </c>
      <c r="F155" s="145" t="s">
        <v>1398</v>
      </c>
      <c r="I155" s="146"/>
      <c r="L155" s="32"/>
      <c r="M155" s="147"/>
      <c r="T155" s="53"/>
      <c r="AT155" s="17" t="s">
        <v>189</v>
      </c>
      <c r="AU155" s="17" t="s">
        <v>81</v>
      </c>
    </row>
    <row r="156" spans="2:65" s="12" customFormat="1">
      <c r="B156" s="148"/>
      <c r="D156" s="149" t="s">
        <v>191</v>
      </c>
      <c r="E156" s="150" t="s">
        <v>19</v>
      </c>
      <c r="F156" s="151" t="s">
        <v>1399</v>
      </c>
      <c r="H156" s="152">
        <v>1164.4000000000001</v>
      </c>
      <c r="I156" s="153"/>
      <c r="L156" s="148"/>
      <c r="M156" s="154"/>
      <c r="T156" s="155"/>
      <c r="AT156" s="150" t="s">
        <v>191</v>
      </c>
      <c r="AU156" s="150" t="s">
        <v>81</v>
      </c>
      <c r="AV156" s="12" t="s">
        <v>81</v>
      </c>
      <c r="AW156" s="12" t="s">
        <v>33</v>
      </c>
      <c r="AX156" s="12" t="s">
        <v>79</v>
      </c>
      <c r="AY156" s="150" t="s">
        <v>180</v>
      </c>
    </row>
    <row r="157" spans="2:65" s="1" customFormat="1" ht="44.25" customHeight="1">
      <c r="B157" s="32"/>
      <c r="C157" s="131" t="s">
        <v>311</v>
      </c>
      <c r="D157" s="131" t="s">
        <v>182</v>
      </c>
      <c r="E157" s="132" t="s">
        <v>1400</v>
      </c>
      <c r="F157" s="133" t="s">
        <v>1401</v>
      </c>
      <c r="G157" s="134" t="s">
        <v>209</v>
      </c>
      <c r="H157" s="135">
        <v>142.024</v>
      </c>
      <c r="I157" s="136"/>
      <c r="J157" s="137">
        <f>ROUND(I157*H157,2)</f>
        <v>0</v>
      </c>
      <c r="K157" s="133" t="s">
        <v>186</v>
      </c>
      <c r="L157" s="32"/>
      <c r="M157" s="138" t="s">
        <v>19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187</v>
      </c>
      <c r="AT157" s="142" t="s">
        <v>182</v>
      </c>
      <c r="AU157" s="142" t="s">
        <v>81</v>
      </c>
      <c r="AY157" s="17" t="s">
        <v>180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79</v>
      </c>
      <c r="BK157" s="143">
        <f>ROUND(I157*H157,2)</f>
        <v>0</v>
      </c>
      <c r="BL157" s="17" t="s">
        <v>187</v>
      </c>
      <c r="BM157" s="142" t="s">
        <v>1402</v>
      </c>
    </row>
    <row r="158" spans="2:65" s="1" customFormat="1">
      <c r="B158" s="32"/>
      <c r="D158" s="144" t="s">
        <v>189</v>
      </c>
      <c r="F158" s="145" t="s">
        <v>1403</v>
      </c>
      <c r="I158" s="146"/>
      <c r="L158" s="32"/>
      <c r="M158" s="147"/>
      <c r="T158" s="53"/>
      <c r="AT158" s="17" t="s">
        <v>189</v>
      </c>
      <c r="AU158" s="17" t="s">
        <v>81</v>
      </c>
    </row>
    <row r="159" spans="2:65" s="13" customFormat="1">
      <c r="B159" s="156"/>
      <c r="D159" s="149" t="s">
        <v>191</v>
      </c>
      <c r="E159" s="157" t="s">
        <v>19</v>
      </c>
      <c r="F159" s="158" t="s">
        <v>1404</v>
      </c>
      <c r="H159" s="157" t="s">
        <v>19</v>
      </c>
      <c r="I159" s="159"/>
      <c r="L159" s="156"/>
      <c r="M159" s="160"/>
      <c r="T159" s="161"/>
      <c r="AT159" s="157" t="s">
        <v>191</v>
      </c>
      <c r="AU159" s="157" t="s">
        <v>81</v>
      </c>
      <c r="AV159" s="13" t="s">
        <v>79</v>
      </c>
      <c r="AW159" s="13" t="s">
        <v>33</v>
      </c>
      <c r="AX159" s="13" t="s">
        <v>72</v>
      </c>
      <c r="AY159" s="157" t="s">
        <v>180</v>
      </c>
    </row>
    <row r="160" spans="2:65" s="12" customFormat="1">
      <c r="B160" s="148"/>
      <c r="D160" s="149" t="s">
        <v>191</v>
      </c>
      <c r="E160" s="150" t="s">
        <v>19</v>
      </c>
      <c r="F160" s="151" t="s">
        <v>1373</v>
      </c>
      <c r="H160" s="152">
        <v>122.434</v>
      </c>
      <c r="I160" s="153"/>
      <c r="L160" s="148"/>
      <c r="M160" s="154"/>
      <c r="T160" s="155"/>
      <c r="AT160" s="150" t="s">
        <v>191</v>
      </c>
      <c r="AU160" s="150" t="s">
        <v>81</v>
      </c>
      <c r="AV160" s="12" t="s">
        <v>81</v>
      </c>
      <c r="AW160" s="12" t="s">
        <v>33</v>
      </c>
      <c r="AX160" s="12" t="s">
        <v>72</v>
      </c>
      <c r="AY160" s="150" t="s">
        <v>180</v>
      </c>
    </row>
    <row r="161" spans="2:65" s="12" customFormat="1">
      <c r="B161" s="148"/>
      <c r="D161" s="149" t="s">
        <v>191</v>
      </c>
      <c r="E161" s="150" t="s">
        <v>19</v>
      </c>
      <c r="F161" s="151" t="s">
        <v>1378</v>
      </c>
      <c r="H161" s="152">
        <v>96.135000000000005</v>
      </c>
      <c r="I161" s="153"/>
      <c r="L161" s="148"/>
      <c r="M161" s="154"/>
      <c r="T161" s="155"/>
      <c r="AT161" s="150" t="s">
        <v>191</v>
      </c>
      <c r="AU161" s="150" t="s">
        <v>81</v>
      </c>
      <c r="AV161" s="12" t="s">
        <v>81</v>
      </c>
      <c r="AW161" s="12" t="s">
        <v>33</v>
      </c>
      <c r="AX161" s="12" t="s">
        <v>72</v>
      </c>
      <c r="AY161" s="150" t="s">
        <v>180</v>
      </c>
    </row>
    <row r="162" spans="2:65" s="13" customFormat="1">
      <c r="B162" s="156"/>
      <c r="D162" s="149" t="s">
        <v>191</v>
      </c>
      <c r="E162" s="157" t="s">
        <v>19</v>
      </c>
      <c r="F162" s="158" t="s">
        <v>1405</v>
      </c>
      <c r="H162" s="157" t="s">
        <v>19</v>
      </c>
      <c r="I162" s="159"/>
      <c r="L162" s="156"/>
      <c r="M162" s="160"/>
      <c r="T162" s="161"/>
      <c r="AT162" s="157" t="s">
        <v>191</v>
      </c>
      <c r="AU162" s="157" t="s">
        <v>81</v>
      </c>
      <c r="AV162" s="13" t="s">
        <v>79</v>
      </c>
      <c r="AW162" s="13" t="s">
        <v>33</v>
      </c>
      <c r="AX162" s="13" t="s">
        <v>72</v>
      </c>
      <c r="AY162" s="157" t="s">
        <v>180</v>
      </c>
    </row>
    <row r="163" spans="2:65" s="12" customFormat="1">
      <c r="B163" s="148"/>
      <c r="D163" s="149" t="s">
        <v>191</v>
      </c>
      <c r="E163" s="150" t="s">
        <v>19</v>
      </c>
      <c r="F163" s="151" t="s">
        <v>1406</v>
      </c>
      <c r="H163" s="152">
        <v>-22.184999999999999</v>
      </c>
      <c r="I163" s="153"/>
      <c r="L163" s="148"/>
      <c r="M163" s="154"/>
      <c r="T163" s="155"/>
      <c r="AT163" s="150" t="s">
        <v>191</v>
      </c>
      <c r="AU163" s="150" t="s">
        <v>81</v>
      </c>
      <c r="AV163" s="12" t="s">
        <v>81</v>
      </c>
      <c r="AW163" s="12" t="s">
        <v>33</v>
      </c>
      <c r="AX163" s="12" t="s">
        <v>72</v>
      </c>
      <c r="AY163" s="150" t="s">
        <v>180</v>
      </c>
    </row>
    <row r="164" spans="2:65" s="12" customFormat="1">
      <c r="B164" s="148"/>
      <c r="D164" s="149" t="s">
        <v>191</v>
      </c>
      <c r="E164" s="150" t="s">
        <v>19</v>
      </c>
      <c r="F164" s="151" t="s">
        <v>1407</v>
      </c>
      <c r="H164" s="152">
        <v>-17.082000000000001</v>
      </c>
      <c r="I164" s="153"/>
      <c r="L164" s="148"/>
      <c r="M164" s="154"/>
      <c r="T164" s="155"/>
      <c r="AT164" s="150" t="s">
        <v>191</v>
      </c>
      <c r="AU164" s="150" t="s">
        <v>81</v>
      </c>
      <c r="AV164" s="12" t="s">
        <v>81</v>
      </c>
      <c r="AW164" s="12" t="s">
        <v>33</v>
      </c>
      <c r="AX164" s="12" t="s">
        <v>72</v>
      </c>
      <c r="AY164" s="150" t="s">
        <v>180</v>
      </c>
    </row>
    <row r="165" spans="2:65" s="12" customFormat="1">
      <c r="B165" s="148"/>
      <c r="D165" s="149" t="s">
        <v>191</v>
      </c>
      <c r="E165" s="150" t="s">
        <v>19</v>
      </c>
      <c r="F165" s="151" t="s">
        <v>1408</v>
      </c>
      <c r="H165" s="152">
        <v>-20.591999999999999</v>
      </c>
      <c r="I165" s="153"/>
      <c r="L165" s="148"/>
      <c r="M165" s="154"/>
      <c r="T165" s="155"/>
      <c r="AT165" s="150" t="s">
        <v>191</v>
      </c>
      <c r="AU165" s="150" t="s">
        <v>81</v>
      </c>
      <c r="AV165" s="12" t="s">
        <v>81</v>
      </c>
      <c r="AW165" s="12" t="s">
        <v>33</v>
      </c>
      <c r="AX165" s="12" t="s">
        <v>72</v>
      </c>
      <c r="AY165" s="150" t="s">
        <v>180</v>
      </c>
    </row>
    <row r="166" spans="2:65" s="13" customFormat="1">
      <c r="B166" s="156"/>
      <c r="D166" s="149" t="s">
        <v>191</v>
      </c>
      <c r="E166" s="157" t="s">
        <v>19</v>
      </c>
      <c r="F166" s="158" t="s">
        <v>1409</v>
      </c>
      <c r="H166" s="157" t="s">
        <v>19</v>
      </c>
      <c r="I166" s="159"/>
      <c r="L166" s="156"/>
      <c r="M166" s="160"/>
      <c r="T166" s="161"/>
      <c r="AT166" s="157" t="s">
        <v>191</v>
      </c>
      <c r="AU166" s="157" t="s">
        <v>81</v>
      </c>
      <c r="AV166" s="13" t="s">
        <v>79</v>
      </c>
      <c r="AW166" s="13" t="s">
        <v>33</v>
      </c>
      <c r="AX166" s="13" t="s">
        <v>72</v>
      </c>
      <c r="AY166" s="157" t="s">
        <v>180</v>
      </c>
    </row>
    <row r="167" spans="2:65" s="12" customFormat="1">
      <c r="B167" s="148"/>
      <c r="D167" s="149" t="s">
        <v>191</v>
      </c>
      <c r="E167" s="150" t="s">
        <v>19</v>
      </c>
      <c r="F167" s="151" t="s">
        <v>1410</v>
      </c>
      <c r="H167" s="152">
        <v>-6.9020000000000001</v>
      </c>
      <c r="I167" s="153"/>
      <c r="L167" s="148"/>
      <c r="M167" s="154"/>
      <c r="T167" s="155"/>
      <c r="AT167" s="150" t="s">
        <v>191</v>
      </c>
      <c r="AU167" s="150" t="s">
        <v>81</v>
      </c>
      <c r="AV167" s="12" t="s">
        <v>81</v>
      </c>
      <c r="AW167" s="12" t="s">
        <v>33</v>
      </c>
      <c r="AX167" s="12" t="s">
        <v>72</v>
      </c>
      <c r="AY167" s="150" t="s">
        <v>180</v>
      </c>
    </row>
    <row r="168" spans="2:65" s="12" customFormat="1">
      <c r="B168" s="148"/>
      <c r="D168" s="149" t="s">
        <v>191</v>
      </c>
      <c r="E168" s="150" t="s">
        <v>19</v>
      </c>
      <c r="F168" s="151" t="s">
        <v>1411</v>
      </c>
      <c r="H168" s="152">
        <v>-3.6</v>
      </c>
      <c r="I168" s="153"/>
      <c r="L168" s="148"/>
      <c r="M168" s="154"/>
      <c r="T168" s="155"/>
      <c r="AT168" s="150" t="s">
        <v>191</v>
      </c>
      <c r="AU168" s="150" t="s">
        <v>81</v>
      </c>
      <c r="AV168" s="12" t="s">
        <v>81</v>
      </c>
      <c r="AW168" s="12" t="s">
        <v>33</v>
      </c>
      <c r="AX168" s="12" t="s">
        <v>72</v>
      </c>
      <c r="AY168" s="150" t="s">
        <v>180</v>
      </c>
    </row>
    <row r="169" spans="2:65" s="12" customFormat="1">
      <c r="B169" s="148"/>
      <c r="D169" s="149" t="s">
        <v>191</v>
      </c>
      <c r="E169" s="150" t="s">
        <v>19</v>
      </c>
      <c r="F169" s="151" t="s">
        <v>1412</v>
      </c>
      <c r="H169" s="152">
        <v>-4.2119999999999997</v>
      </c>
      <c r="I169" s="153"/>
      <c r="L169" s="148"/>
      <c r="M169" s="154"/>
      <c r="T169" s="155"/>
      <c r="AT169" s="150" t="s">
        <v>191</v>
      </c>
      <c r="AU169" s="150" t="s">
        <v>81</v>
      </c>
      <c r="AV169" s="12" t="s">
        <v>81</v>
      </c>
      <c r="AW169" s="12" t="s">
        <v>33</v>
      </c>
      <c r="AX169" s="12" t="s">
        <v>72</v>
      </c>
      <c r="AY169" s="150" t="s">
        <v>180</v>
      </c>
    </row>
    <row r="170" spans="2:65" s="13" customFormat="1">
      <c r="B170" s="156"/>
      <c r="D170" s="149" t="s">
        <v>191</v>
      </c>
      <c r="E170" s="157" t="s">
        <v>19</v>
      </c>
      <c r="F170" s="158" t="s">
        <v>1413</v>
      </c>
      <c r="H170" s="157" t="s">
        <v>19</v>
      </c>
      <c r="I170" s="159"/>
      <c r="L170" s="156"/>
      <c r="M170" s="160"/>
      <c r="T170" s="161"/>
      <c r="AT170" s="157" t="s">
        <v>191</v>
      </c>
      <c r="AU170" s="157" t="s">
        <v>81</v>
      </c>
      <c r="AV170" s="13" t="s">
        <v>79</v>
      </c>
      <c r="AW170" s="13" t="s">
        <v>33</v>
      </c>
      <c r="AX170" s="13" t="s">
        <v>72</v>
      </c>
      <c r="AY170" s="157" t="s">
        <v>180</v>
      </c>
    </row>
    <row r="171" spans="2:65" s="12" customFormat="1">
      <c r="B171" s="148"/>
      <c r="D171" s="149" t="s">
        <v>191</v>
      </c>
      <c r="E171" s="150" t="s">
        <v>19</v>
      </c>
      <c r="F171" s="151" t="s">
        <v>1414</v>
      </c>
      <c r="H171" s="152">
        <v>-1.972</v>
      </c>
      <c r="I171" s="153"/>
      <c r="L171" s="148"/>
      <c r="M171" s="154"/>
      <c r="T171" s="155"/>
      <c r="AT171" s="150" t="s">
        <v>191</v>
      </c>
      <c r="AU171" s="150" t="s">
        <v>81</v>
      </c>
      <c r="AV171" s="12" t="s">
        <v>81</v>
      </c>
      <c r="AW171" s="12" t="s">
        <v>33</v>
      </c>
      <c r="AX171" s="12" t="s">
        <v>72</v>
      </c>
      <c r="AY171" s="150" t="s">
        <v>180</v>
      </c>
    </row>
    <row r="172" spans="2:65" s="14" customFormat="1">
      <c r="B172" s="162"/>
      <c r="D172" s="149" t="s">
        <v>191</v>
      </c>
      <c r="E172" s="163" t="s">
        <v>19</v>
      </c>
      <c r="F172" s="164" t="s">
        <v>215</v>
      </c>
      <c r="H172" s="165">
        <v>142.024</v>
      </c>
      <c r="I172" s="166"/>
      <c r="L172" s="162"/>
      <c r="M172" s="167"/>
      <c r="T172" s="168"/>
      <c r="AT172" s="163" t="s">
        <v>191</v>
      </c>
      <c r="AU172" s="163" t="s">
        <v>81</v>
      </c>
      <c r="AV172" s="14" t="s">
        <v>187</v>
      </c>
      <c r="AW172" s="14" t="s">
        <v>33</v>
      </c>
      <c r="AX172" s="14" t="s">
        <v>79</v>
      </c>
      <c r="AY172" s="163" t="s">
        <v>180</v>
      </c>
    </row>
    <row r="173" spans="2:65" s="1" customFormat="1" ht="16.5" customHeight="1">
      <c r="B173" s="32"/>
      <c r="C173" s="181" t="s">
        <v>319</v>
      </c>
      <c r="D173" s="181" t="s">
        <v>570</v>
      </c>
      <c r="E173" s="182" t="s">
        <v>1415</v>
      </c>
      <c r="F173" s="183" t="s">
        <v>1416</v>
      </c>
      <c r="G173" s="184" t="s">
        <v>257</v>
      </c>
      <c r="H173" s="185">
        <v>284.048</v>
      </c>
      <c r="I173" s="186"/>
      <c r="J173" s="187">
        <f>ROUND(I173*H173,2)</f>
        <v>0</v>
      </c>
      <c r="K173" s="183" t="s">
        <v>186</v>
      </c>
      <c r="L173" s="188"/>
      <c r="M173" s="189" t="s">
        <v>19</v>
      </c>
      <c r="N173" s="190" t="s">
        <v>43</v>
      </c>
      <c r="P173" s="140">
        <f>O173*H173</f>
        <v>0</v>
      </c>
      <c r="Q173" s="140">
        <v>1</v>
      </c>
      <c r="R173" s="140">
        <f>Q173*H173</f>
        <v>284.048</v>
      </c>
      <c r="S173" s="140">
        <v>0</v>
      </c>
      <c r="T173" s="141">
        <f>S173*H173</f>
        <v>0</v>
      </c>
      <c r="AR173" s="142" t="s">
        <v>235</v>
      </c>
      <c r="AT173" s="142" t="s">
        <v>570</v>
      </c>
      <c r="AU173" s="142" t="s">
        <v>81</v>
      </c>
      <c r="AY173" s="17" t="s">
        <v>180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7" t="s">
        <v>79</v>
      </c>
      <c r="BK173" s="143">
        <f>ROUND(I173*H173,2)</f>
        <v>0</v>
      </c>
      <c r="BL173" s="17" t="s">
        <v>187</v>
      </c>
      <c r="BM173" s="142" t="s">
        <v>1417</v>
      </c>
    </row>
    <row r="174" spans="2:65" s="12" customFormat="1">
      <c r="B174" s="148"/>
      <c r="D174" s="149" t="s">
        <v>191</v>
      </c>
      <c r="E174" s="150" t="s">
        <v>19</v>
      </c>
      <c r="F174" s="151" t="s">
        <v>1418</v>
      </c>
      <c r="H174" s="152">
        <v>284.048</v>
      </c>
      <c r="I174" s="153"/>
      <c r="L174" s="148"/>
      <c r="M174" s="154"/>
      <c r="T174" s="155"/>
      <c r="AT174" s="150" t="s">
        <v>191</v>
      </c>
      <c r="AU174" s="150" t="s">
        <v>81</v>
      </c>
      <c r="AV174" s="12" t="s">
        <v>81</v>
      </c>
      <c r="AW174" s="12" t="s">
        <v>33</v>
      </c>
      <c r="AX174" s="12" t="s">
        <v>79</v>
      </c>
      <c r="AY174" s="150" t="s">
        <v>180</v>
      </c>
    </row>
    <row r="175" spans="2:65" s="1" customFormat="1" ht="44.25" customHeight="1">
      <c r="B175" s="32"/>
      <c r="C175" s="131" t="s">
        <v>326</v>
      </c>
      <c r="D175" s="131" t="s">
        <v>182</v>
      </c>
      <c r="E175" s="132" t="s">
        <v>1400</v>
      </c>
      <c r="F175" s="133" t="s">
        <v>1401</v>
      </c>
      <c r="G175" s="134" t="s">
        <v>209</v>
      </c>
      <c r="H175" s="135">
        <v>181.71700000000001</v>
      </c>
      <c r="I175" s="136"/>
      <c r="J175" s="137">
        <f>ROUND(I175*H175,2)</f>
        <v>0</v>
      </c>
      <c r="K175" s="133" t="s">
        <v>186</v>
      </c>
      <c r="L175" s="32"/>
      <c r="M175" s="138" t="s">
        <v>19</v>
      </c>
      <c r="N175" s="139" t="s">
        <v>43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187</v>
      </c>
      <c r="AT175" s="142" t="s">
        <v>182</v>
      </c>
      <c r="AU175" s="142" t="s">
        <v>81</v>
      </c>
      <c r="AY175" s="17" t="s">
        <v>180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7" t="s">
        <v>79</v>
      </c>
      <c r="BK175" s="143">
        <f>ROUND(I175*H175,2)</f>
        <v>0</v>
      </c>
      <c r="BL175" s="17" t="s">
        <v>187</v>
      </c>
      <c r="BM175" s="142" t="s">
        <v>1419</v>
      </c>
    </row>
    <row r="176" spans="2:65" s="1" customFormat="1">
      <c r="B176" s="32"/>
      <c r="D176" s="144" t="s">
        <v>189</v>
      </c>
      <c r="F176" s="145" t="s">
        <v>1403</v>
      </c>
      <c r="I176" s="146"/>
      <c r="L176" s="32"/>
      <c r="M176" s="147"/>
      <c r="T176" s="53"/>
      <c r="AT176" s="17" t="s">
        <v>189</v>
      </c>
      <c r="AU176" s="17" t="s">
        <v>81</v>
      </c>
    </row>
    <row r="177" spans="2:65" s="12" customFormat="1">
      <c r="B177" s="148"/>
      <c r="D177" s="149" t="s">
        <v>191</v>
      </c>
      <c r="E177" s="150" t="s">
        <v>19</v>
      </c>
      <c r="F177" s="151" t="s">
        <v>1420</v>
      </c>
      <c r="H177" s="152">
        <v>181.71700000000001</v>
      </c>
      <c r="I177" s="153"/>
      <c r="L177" s="148"/>
      <c r="M177" s="154"/>
      <c r="T177" s="155"/>
      <c r="AT177" s="150" t="s">
        <v>191</v>
      </c>
      <c r="AU177" s="150" t="s">
        <v>81</v>
      </c>
      <c r="AV177" s="12" t="s">
        <v>81</v>
      </c>
      <c r="AW177" s="12" t="s">
        <v>33</v>
      </c>
      <c r="AX177" s="12" t="s">
        <v>79</v>
      </c>
      <c r="AY177" s="150" t="s">
        <v>180</v>
      </c>
    </row>
    <row r="178" spans="2:65" s="1" customFormat="1" ht="16.5" customHeight="1">
      <c r="B178" s="32"/>
      <c r="C178" s="181" t="s">
        <v>333</v>
      </c>
      <c r="D178" s="181" t="s">
        <v>570</v>
      </c>
      <c r="E178" s="182" t="s">
        <v>571</v>
      </c>
      <c r="F178" s="183" t="s">
        <v>572</v>
      </c>
      <c r="G178" s="184" t="s">
        <v>257</v>
      </c>
      <c r="H178" s="185">
        <v>363.43400000000003</v>
      </c>
      <c r="I178" s="186"/>
      <c r="J178" s="187">
        <f>ROUND(I178*H178,2)</f>
        <v>0</v>
      </c>
      <c r="K178" s="183" t="s">
        <v>186</v>
      </c>
      <c r="L178" s="188"/>
      <c r="M178" s="189" t="s">
        <v>19</v>
      </c>
      <c r="N178" s="190" t="s">
        <v>43</v>
      </c>
      <c r="P178" s="140">
        <f>O178*H178</f>
        <v>0</v>
      </c>
      <c r="Q178" s="140">
        <v>1</v>
      </c>
      <c r="R178" s="140">
        <f>Q178*H178</f>
        <v>363.43400000000003</v>
      </c>
      <c r="S178" s="140">
        <v>0</v>
      </c>
      <c r="T178" s="141">
        <f>S178*H178</f>
        <v>0</v>
      </c>
      <c r="AR178" s="142" t="s">
        <v>235</v>
      </c>
      <c r="AT178" s="142" t="s">
        <v>570</v>
      </c>
      <c r="AU178" s="142" t="s">
        <v>81</v>
      </c>
      <c r="AY178" s="17" t="s">
        <v>180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7" t="s">
        <v>79</v>
      </c>
      <c r="BK178" s="143">
        <f>ROUND(I178*H178,2)</f>
        <v>0</v>
      </c>
      <c r="BL178" s="17" t="s">
        <v>187</v>
      </c>
      <c r="BM178" s="142" t="s">
        <v>1421</v>
      </c>
    </row>
    <row r="179" spans="2:65" s="12" customFormat="1">
      <c r="B179" s="148"/>
      <c r="D179" s="149" t="s">
        <v>191</v>
      </c>
      <c r="E179" s="150" t="s">
        <v>19</v>
      </c>
      <c r="F179" s="151" t="s">
        <v>1422</v>
      </c>
      <c r="H179" s="152">
        <v>363.43400000000003</v>
      </c>
      <c r="I179" s="153"/>
      <c r="L179" s="148"/>
      <c r="M179" s="154"/>
      <c r="T179" s="155"/>
      <c r="AT179" s="150" t="s">
        <v>191</v>
      </c>
      <c r="AU179" s="150" t="s">
        <v>81</v>
      </c>
      <c r="AV179" s="12" t="s">
        <v>81</v>
      </c>
      <c r="AW179" s="12" t="s">
        <v>33</v>
      </c>
      <c r="AX179" s="12" t="s">
        <v>79</v>
      </c>
      <c r="AY179" s="150" t="s">
        <v>180</v>
      </c>
    </row>
    <row r="180" spans="2:65" s="1" customFormat="1" ht="44.25" customHeight="1">
      <c r="B180" s="32"/>
      <c r="C180" s="131" t="s">
        <v>339</v>
      </c>
      <c r="D180" s="131" t="s">
        <v>182</v>
      </c>
      <c r="E180" s="132" t="s">
        <v>1400</v>
      </c>
      <c r="F180" s="133" t="s">
        <v>1401</v>
      </c>
      <c r="G180" s="134" t="s">
        <v>209</v>
      </c>
      <c r="H180" s="135">
        <v>277.33800000000002</v>
      </c>
      <c r="I180" s="136"/>
      <c r="J180" s="137">
        <f>ROUND(I180*H180,2)</f>
        <v>0</v>
      </c>
      <c r="K180" s="133" t="s">
        <v>186</v>
      </c>
      <c r="L180" s="32"/>
      <c r="M180" s="138" t="s">
        <v>19</v>
      </c>
      <c r="N180" s="139" t="s">
        <v>43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187</v>
      </c>
      <c r="AT180" s="142" t="s">
        <v>182</v>
      </c>
      <c r="AU180" s="142" t="s">
        <v>81</v>
      </c>
      <c r="AY180" s="17" t="s">
        <v>180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7" t="s">
        <v>79</v>
      </c>
      <c r="BK180" s="143">
        <f>ROUND(I180*H180,2)</f>
        <v>0</v>
      </c>
      <c r="BL180" s="17" t="s">
        <v>187</v>
      </c>
      <c r="BM180" s="142" t="s">
        <v>1423</v>
      </c>
    </row>
    <row r="181" spans="2:65" s="1" customFormat="1">
      <c r="B181" s="32"/>
      <c r="D181" s="144" t="s">
        <v>189</v>
      </c>
      <c r="F181" s="145" t="s">
        <v>1403</v>
      </c>
      <c r="I181" s="146"/>
      <c r="L181" s="32"/>
      <c r="M181" s="147"/>
      <c r="T181" s="53"/>
      <c r="AT181" s="17" t="s">
        <v>189</v>
      </c>
      <c r="AU181" s="17" t="s">
        <v>81</v>
      </c>
    </row>
    <row r="182" spans="2:65" s="13" customFormat="1">
      <c r="B182" s="156"/>
      <c r="D182" s="149" t="s">
        <v>191</v>
      </c>
      <c r="E182" s="157" t="s">
        <v>19</v>
      </c>
      <c r="F182" s="158" t="s">
        <v>1424</v>
      </c>
      <c r="H182" s="157" t="s">
        <v>19</v>
      </c>
      <c r="I182" s="159"/>
      <c r="L182" s="156"/>
      <c r="M182" s="160"/>
      <c r="T182" s="161"/>
      <c r="AT182" s="157" t="s">
        <v>191</v>
      </c>
      <c r="AU182" s="157" t="s">
        <v>81</v>
      </c>
      <c r="AV182" s="13" t="s">
        <v>79</v>
      </c>
      <c r="AW182" s="13" t="s">
        <v>33</v>
      </c>
      <c r="AX182" s="13" t="s">
        <v>72</v>
      </c>
      <c r="AY182" s="157" t="s">
        <v>180</v>
      </c>
    </row>
    <row r="183" spans="2:65" s="12" customFormat="1">
      <c r="B183" s="148"/>
      <c r="D183" s="149" t="s">
        <v>191</v>
      </c>
      <c r="E183" s="150" t="s">
        <v>19</v>
      </c>
      <c r="F183" s="151" t="s">
        <v>1425</v>
      </c>
      <c r="H183" s="152">
        <v>271.93799999999999</v>
      </c>
      <c r="I183" s="153"/>
      <c r="L183" s="148"/>
      <c r="M183" s="154"/>
      <c r="T183" s="155"/>
      <c r="AT183" s="150" t="s">
        <v>191</v>
      </c>
      <c r="AU183" s="150" t="s">
        <v>81</v>
      </c>
      <c r="AV183" s="12" t="s">
        <v>81</v>
      </c>
      <c r="AW183" s="12" t="s">
        <v>33</v>
      </c>
      <c r="AX183" s="12" t="s">
        <v>72</v>
      </c>
      <c r="AY183" s="150" t="s">
        <v>180</v>
      </c>
    </row>
    <row r="184" spans="2:65" s="12" customFormat="1">
      <c r="B184" s="148"/>
      <c r="D184" s="149" t="s">
        <v>191</v>
      </c>
      <c r="E184" s="150" t="s">
        <v>19</v>
      </c>
      <c r="F184" s="151" t="s">
        <v>1426</v>
      </c>
      <c r="H184" s="152">
        <v>5.4</v>
      </c>
      <c r="I184" s="153"/>
      <c r="L184" s="148"/>
      <c r="M184" s="154"/>
      <c r="T184" s="155"/>
      <c r="AT184" s="150" t="s">
        <v>191</v>
      </c>
      <c r="AU184" s="150" t="s">
        <v>81</v>
      </c>
      <c r="AV184" s="12" t="s">
        <v>81</v>
      </c>
      <c r="AW184" s="12" t="s">
        <v>33</v>
      </c>
      <c r="AX184" s="12" t="s">
        <v>72</v>
      </c>
      <c r="AY184" s="150" t="s">
        <v>180</v>
      </c>
    </row>
    <row r="185" spans="2:65" s="14" customFormat="1">
      <c r="B185" s="162"/>
      <c r="D185" s="149" t="s">
        <v>191</v>
      </c>
      <c r="E185" s="163" t="s">
        <v>19</v>
      </c>
      <c r="F185" s="164" t="s">
        <v>215</v>
      </c>
      <c r="H185" s="165">
        <v>277.33800000000002</v>
      </c>
      <c r="I185" s="166"/>
      <c r="L185" s="162"/>
      <c r="M185" s="167"/>
      <c r="T185" s="168"/>
      <c r="AT185" s="163" t="s">
        <v>191</v>
      </c>
      <c r="AU185" s="163" t="s">
        <v>81</v>
      </c>
      <c r="AV185" s="14" t="s">
        <v>187</v>
      </c>
      <c r="AW185" s="14" t="s">
        <v>33</v>
      </c>
      <c r="AX185" s="14" t="s">
        <v>79</v>
      </c>
      <c r="AY185" s="163" t="s">
        <v>180</v>
      </c>
    </row>
    <row r="186" spans="2:65" s="1" customFormat="1" ht="16.5" customHeight="1">
      <c r="B186" s="32"/>
      <c r="C186" s="181" t="s">
        <v>7</v>
      </c>
      <c r="D186" s="181" t="s">
        <v>570</v>
      </c>
      <c r="E186" s="182" t="s">
        <v>1415</v>
      </c>
      <c r="F186" s="183" t="s">
        <v>1416</v>
      </c>
      <c r="G186" s="184" t="s">
        <v>257</v>
      </c>
      <c r="H186" s="185">
        <v>554.67600000000004</v>
      </c>
      <c r="I186" s="186"/>
      <c r="J186" s="187">
        <f>ROUND(I186*H186,2)</f>
        <v>0</v>
      </c>
      <c r="K186" s="183" t="s">
        <v>186</v>
      </c>
      <c r="L186" s="188"/>
      <c r="M186" s="189" t="s">
        <v>19</v>
      </c>
      <c r="N186" s="190" t="s">
        <v>43</v>
      </c>
      <c r="P186" s="140">
        <f>O186*H186</f>
        <v>0</v>
      </c>
      <c r="Q186" s="140">
        <v>1</v>
      </c>
      <c r="R186" s="140">
        <f>Q186*H186</f>
        <v>554.67600000000004</v>
      </c>
      <c r="S186" s="140">
        <v>0</v>
      </c>
      <c r="T186" s="141">
        <f>S186*H186</f>
        <v>0</v>
      </c>
      <c r="AR186" s="142" t="s">
        <v>235</v>
      </c>
      <c r="AT186" s="142" t="s">
        <v>570</v>
      </c>
      <c r="AU186" s="142" t="s">
        <v>81</v>
      </c>
      <c r="AY186" s="17" t="s">
        <v>180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7" t="s">
        <v>79</v>
      </c>
      <c r="BK186" s="143">
        <f>ROUND(I186*H186,2)</f>
        <v>0</v>
      </c>
      <c r="BL186" s="17" t="s">
        <v>187</v>
      </c>
      <c r="BM186" s="142" t="s">
        <v>1427</v>
      </c>
    </row>
    <row r="187" spans="2:65" s="12" customFormat="1">
      <c r="B187" s="148"/>
      <c r="D187" s="149" t="s">
        <v>191</v>
      </c>
      <c r="E187" s="150" t="s">
        <v>19</v>
      </c>
      <c r="F187" s="151" t="s">
        <v>1428</v>
      </c>
      <c r="H187" s="152">
        <v>554.67600000000004</v>
      </c>
      <c r="I187" s="153"/>
      <c r="L187" s="148"/>
      <c r="M187" s="154"/>
      <c r="T187" s="155"/>
      <c r="AT187" s="150" t="s">
        <v>191</v>
      </c>
      <c r="AU187" s="150" t="s">
        <v>81</v>
      </c>
      <c r="AV187" s="12" t="s">
        <v>81</v>
      </c>
      <c r="AW187" s="12" t="s">
        <v>33</v>
      </c>
      <c r="AX187" s="12" t="s">
        <v>79</v>
      </c>
      <c r="AY187" s="150" t="s">
        <v>180</v>
      </c>
    </row>
    <row r="188" spans="2:65" s="1" customFormat="1" ht="44.25" customHeight="1">
      <c r="B188" s="32"/>
      <c r="C188" s="131" t="s">
        <v>351</v>
      </c>
      <c r="D188" s="131" t="s">
        <v>182</v>
      </c>
      <c r="E188" s="132" t="s">
        <v>1400</v>
      </c>
      <c r="F188" s="133" t="s">
        <v>1401</v>
      </c>
      <c r="G188" s="134" t="s">
        <v>209</v>
      </c>
      <c r="H188" s="135">
        <v>43.26</v>
      </c>
      <c r="I188" s="136"/>
      <c r="J188" s="137">
        <f>ROUND(I188*H188,2)</f>
        <v>0</v>
      </c>
      <c r="K188" s="133" t="s">
        <v>186</v>
      </c>
      <c r="L188" s="32"/>
      <c r="M188" s="138" t="s">
        <v>19</v>
      </c>
      <c r="N188" s="139" t="s">
        <v>43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187</v>
      </c>
      <c r="AT188" s="142" t="s">
        <v>182</v>
      </c>
      <c r="AU188" s="142" t="s">
        <v>81</v>
      </c>
      <c r="AY188" s="17" t="s">
        <v>180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7" t="s">
        <v>79</v>
      </c>
      <c r="BK188" s="143">
        <f>ROUND(I188*H188,2)</f>
        <v>0</v>
      </c>
      <c r="BL188" s="17" t="s">
        <v>187</v>
      </c>
      <c r="BM188" s="142" t="s">
        <v>1429</v>
      </c>
    </row>
    <row r="189" spans="2:65" s="1" customFormat="1">
      <c r="B189" s="32"/>
      <c r="D189" s="144" t="s">
        <v>189</v>
      </c>
      <c r="F189" s="145" t="s">
        <v>1403</v>
      </c>
      <c r="I189" s="146"/>
      <c r="L189" s="32"/>
      <c r="M189" s="147"/>
      <c r="T189" s="53"/>
      <c r="AT189" s="17" t="s">
        <v>189</v>
      </c>
      <c r="AU189" s="17" t="s">
        <v>81</v>
      </c>
    </row>
    <row r="190" spans="2:65" s="13" customFormat="1">
      <c r="B190" s="156"/>
      <c r="D190" s="149" t="s">
        <v>191</v>
      </c>
      <c r="E190" s="157" t="s">
        <v>19</v>
      </c>
      <c r="F190" s="158" t="s">
        <v>1430</v>
      </c>
      <c r="H190" s="157" t="s">
        <v>19</v>
      </c>
      <c r="I190" s="159"/>
      <c r="L190" s="156"/>
      <c r="M190" s="160"/>
      <c r="T190" s="161"/>
      <c r="AT190" s="157" t="s">
        <v>191</v>
      </c>
      <c r="AU190" s="157" t="s">
        <v>81</v>
      </c>
      <c r="AV190" s="13" t="s">
        <v>79</v>
      </c>
      <c r="AW190" s="13" t="s">
        <v>33</v>
      </c>
      <c r="AX190" s="13" t="s">
        <v>72</v>
      </c>
      <c r="AY190" s="157" t="s">
        <v>180</v>
      </c>
    </row>
    <row r="191" spans="2:65" s="12" customFormat="1">
      <c r="B191" s="148"/>
      <c r="D191" s="149" t="s">
        <v>191</v>
      </c>
      <c r="E191" s="150" t="s">
        <v>19</v>
      </c>
      <c r="F191" s="151" t="s">
        <v>1431</v>
      </c>
      <c r="H191" s="152">
        <v>43.26</v>
      </c>
      <c r="I191" s="153"/>
      <c r="L191" s="148"/>
      <c r="M191" s="154"/>
      <c r="T191" s="155"/>
      <c r="AT191" s="150" t="s">
        <v>191</v>
      </c>
      <c r="AU191" s="150" t="s">
        <v>81</v>
      </c>
      <c r="AV191" s="12" t="s">
        <v>81</v>
      </c>
      <c r="AW191" s="12" t="s">
        <v>33</v>
      </c>
      <c r="AX191" s="12" t="s">
        <v>72</v>
      </c>
      <c r="AY191" s="150" t="s">
        <v>180</v>
      </c>
    </row>
    <row r="192" spans="2:65" s="14" customFormat="1">
      <c r="B192" s="162"/>
      <c r="D192" s="149" t="s">
        <v>191</v>
      </c>
      <c r="E192" s="163" t="s">
        <v>19</v>
      </c>
      <c r="F192" s="164" t="s">
        <v>215</v>
      </c>
      <c r="H192" s="165">
        <v>43.26</v>
      </c>
      <c r="I192" s="166"/>
      <c r="L192" s="162"/>
      <c r="M192" s="167"/>
      <c r="T192" s="168"/>
      <c r="AT192" s="163" t="s">
        <v>191</v>
      </c>
      <c r="AU192" s="163" t="s">
        <v>81</v>
      </c>
      <c r="AV192" s="14" t="s">
        <v>187</v>
      </c>
      <c r="AW192" s="14" t="s">
        <v>33</v>
      </c>
      <c r="AX192" s="14" t="s">
        <v>79</v>
      </c>
      <c r="AY192" s="163" t="s">
        <v>180</v>
      </c>
    </row>
    <row r="193" spans="2:65" s="1" customFormat="1" ht="16.5" customHeight="1">
      <c r="B193" s="32"/>
      <c r="C193" s="181" t="s">
        <v>357</v>
      </c>
      <c r="D193" s="181" t="s">
        <v>570</v>
      </c>
      <c r="E193" s="182" t="s">
        <v>571</v>
      </c>
      <c r="F193" s="183" t="s">
        <v>572</v>
      </c>
      <c r="G193" s="184" t="s">
        <v>257</v>
      </c>
      <c r="H193" s="185">
        <v>86.52</v>
      </c>
      <c r="I193" s="186"/>
      <c r="J193" s="187">
        <f>ROUND(I193*H193,2)</f>
        <v>0</v>
      </c>
      <c r="K193" s="183" t="s">
        <v>186</v>
      </c>
      <c r="L193" s="188"/>
      <c r="M193" s="189" t="s">
        <v>19</v>
      </c>
      <c r="N193" s="190" t="s">
        <v>43</v>
      </c>
      <c r="P193" s="140">
        <f>O193*H193</f>
        <v>0</v>
      </c>
      <c r="Q193" s="140">
        <v>1</v>
      </c>
      <c r="R193" s="140">
        <f>Q193*H193</f>
        <v>86.52</v>
      </c>
      <c r="S193" s="140">
        <v>0</v>
      </c>
      <c r="T193" s="141">
        <f>S193*H193</f>
        <v>0</v>
      </c>
      <c r="AR193" s="142" t="s">
        <v>235</v>
      </c>
      <c r="AT193" s="142" t="s">
        <v>570</v>
      </c>
      <c r="AU193" s="142" t="s">
        <v>81</v>
      </c>
      <c r="AY193" s="17" t="s">
        <v>180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7" t="s">
        <v>79</v>
      </c>
      <c r="BK193" s="143">
        <f>ROUND(I193*H193,2)</f>
        <v>0</v>
      </c>
      <c r="BL193" s="17" t="s">
        <v>187</v>
      </c>
      <c r="BM193" s="142" t="s">
        <v>1432</v>
      </c>
    </row>
    <row r="194" spans="2:65" s="12" customFormat="1">
      <c r="B194" s="148"/>
      <c r="D194" s="149" t="s">
        <v>191</v>
      </c>
      <c r="E194" s="150" t="s">
        <v>19</v>
      </c>
      <c r="F194" s="151" t="s">
        <v>1433</v>
      </c>
      <c r="H194" s="152">
        <v>86.52</v>
      </c>
      <c r="I194" s="153"/>
      <c r="L194" s="148"/>
      <c r="M194" s="154"/>
      <c r="T194" s="155"/>
      <c r="AT194" s="150" t="s">
        <v>191</v>
      </c>
      <c r="AU194" s="150" t="s">
        <v>81</v>
      </c>
      <c r="AV194" s="12" t="s">
        <v>81</v>
      </c>
      <c r="AW194" s="12" t="s">
        <v>33</v>
      </c>
      <c r="AX194" s="12" t="s">
        <v>79</v>
      </c>
      <c r="AY194" s="150" t="s">
        <v>180</v>
      </c>
    </row>
    <row r="195" spans="2:65" s="1" customFormat="1" ht="44.25" customHeight="1">
      <c r="B195" s="32"/>
      <c r="C195" s="131" t="s">
        <v>365</v>
      </c>
      <c r="D195" s="131" t="s">
        <v>182</v>
      </c>
      <c r="E195" s="132" t="s">
        <v>1400</v>
      </c>
      <c r="F195" s="133" t="s">
        <v>1401</v>
      </c>
      <c r="G195" s="134" t="s">
        <v>209</v>
      </c>
      <c r="H195" s="135">
        <v>64.89</v>
      </c>
      <c r="I195" s="136"/>
      <c r="J195" s="137">
        <f>ROUND(I195*H195,2)</f>
        <v>0</v>
      </c>
      <c r="K195" s="133" t="s">
        <v>186</v>
      </c>
      <c r="L195" s="32"/>
      <c r="M195" s="138" t="s">
        <v>19</v>
      </c>
      <c r="N195" s="139" t="s">
        <v>43</v>
      </c>
      <c r="P195" s="140">
        <f>O195*H195</f>
        <v>0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AR195" s="142" t="s">
        <v>187</v>
      </c>
      <c r="AT195" s="142" t="s">
        <v>182</v>
      </c>
      <c r="AU195" s="142" t="s">
        <v>81</v>
      </c>
      <c r="AY195" s="17" t="s">
        <v>180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7" t="s">
        <v>79</v>
      </c>
      <c r="BK195" s="143">
        <f>ROUND(I195*H195,2)</f>
        <v>0</v>
      </c>
      <c r="BL195" s="17" t="s">
        <v>187</v>
      </c>
      <c r="BM195" s="142" t="s">
        <v>1434</v>
      </c>
    </row>
    <row r="196" spans="2:65" s="1" customFormat="1">
      <c r="B196" s="32"/>
      <c r="D196" s="144" t="s">
        <v>189</v>
      </c>
      <c r="F196" s="145" t="s">
        <v>1403</v>
      </c>
      <c r="I196" s="146"/>
      <c r="L196" s="32"/>
      <c r="M196" s="147"/>
      <c r="T196" s="53"/>
      <c r="AT196" s="17" t="s">
        <v>189</v>
      </c>
      <c r="AU196" s="17" t="s">
        <v>81</v>
      </c>
    </row>
    <row r="197" spans="2:65" s="13" customFormat="1">
      <c r="B197" s="156"/>
      <c r="D197" s="149" t="s">
        <v>191</v>
      </c>
      <c r="E197" s="157" t="s">
        <v>19</v>
      </c>
      <c r="F197" s="158" t="s">
        <v>1430</v>
      </c>
      <c r="H197" s="157" t="s">
        <v>19</v>
      </c>
      <c r="I197" s="159"/>
      <c r="L197" s="156"/>
      <c r="M197" s="160"/>
      <c r="T197" s="161"/>
      <c r="AT197" s="157" t="s">
        <v>191</v>
      </c>
      <c r="AU197" s="157" t="s">
        <v>81</v>
      </c>
      <c r="AV197" s="13" t="s">
        <v>79</v>
      </c>
      <c r="AW197" s="13" t="s">
        <v>33</v>
      </c>
      <c r="AX197" s="13" t="s">
        <v>72</v>
      </c>
      <c r="AY197" s="157" t="s">
        <v>180</v>
      </c>
    </row>
    <row r="198" spans="2:65" s="12" customFormat="1">
      <c r="B198" s="148"/>
      <c r="D198" s="149" t="s">
        <v>191</v>
      </c>
      <c r="E198" s="150" t="s">
        <v>19</v>
      </c>
      <c r="F198" s="151" t="s">
        <v>1435</v>
      </c>
      <c r="H198" s="152">
        <v>64.89</v>
      </c>
      <c r="I198" s="153"/>
      <c r="L198" s="148"/>
      <c r="M198" s="154"/>
      <c r="T198" s="155"/>
      <c r="AT198" s="150" t="s">
        <v>191</v>
      </c>
      <c r="AU198" s="150" t="s">
        <v>81</v>
      </c>
      <c r="AV198" s="12" t="s">
        <v>81</v>
      </c>
      <c r="AW198" s="12" t="s">
        <v>33</v>
      </c>
      <c r="AX198" s="12" t="s">
        <v>79</v>
      </c>
      <c r="AY198" s="150" t="s">
        <v>180</v>
      </c>
    </row>
    <row r="199" spans="2:65" s="1" customFormat="1" ht="16.5" customHeight="1">
      <c r="B199" s="32"/>
      <c r="C199" s="181" t="s">
        <v>500</v>
      </c>
      <c r="D199" s="181" t="s">
        <v>570</v>
      </c>
      <c r="E199" s="182" t="s">
        <v>1415</v>
      </c>
      <c r="F199" s="183" t="s">
        <v>1416</v>
      </c>
      <c r="G199" s="184" t="s">
        <v>257</v>
      </c>
      <c r="H199" s="185">
        <v>129.78</v>
      </c>
      <c r="I199" s="186"/>
      <c r="J199" s="187">
        <f>ROUND(I199*H199,2)</f>
        <v>0</v>
      </c>
      <c r="K199" s="183" t="s">
        <v>186</v>
      </c>
      <c r="L199" s="188"/>
      <c r="M199" s="189" t="s">
        <v>19</v>
      </c>
      <c r="N199" s="190" t="s">
        <v>43</v>
      </c>
      <c r="P199" s="140">
        <f>O199*H199</f>
        <v>0</v>
      </c>
      <c r="Q199" s="140">
        <v>1</v>
      </c>
      <c r="R199" s="140">
        <f>Q199*H199</f>
        <v>129.78</v>
      </c>
      <c r="S199" s="140">
        <v>0</v>
      </c>
      <c r="T199" s="141">
        <f>S199*H199</f>
        <v>0</v>
      </c>
      <c r="AR199" s="142" t="s">
        <v>235</v>
      </c>
      <c r="AT199" s="142" t="s">
        <v>570</v>
      </c>
      <c r="AU199" s="142" t="s">
        <v>81</v>
      </c>
      <c r="AY199" s="17" t="s">
        <v>180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7" t="s">
        <v>79</v>
      </c>
      <c r="BK199" s="143">
        <f>ROUND(I199*H199,2)</f>
        <v>0</v>
      </c>
      <c r="BL199" s="17" t="s">
        <v>187</v>
      </c>
      <c r="BM199" s="142" t="s">
        <v>1436</v>
      </c>
    </row>
    <row r="200" spans="2:65" s="12" customFormat="1">
      <c r="B200" s="148"/>
      <c r="D200" s="149" t="s">
        <v>191</v>
      </c>
      <c r="E200" s="150" t="s">
        <v>19</v>
      </c>
      <c r="F200" s="151" t="s">
        <v>1437</v>
      </c>
      <c r="H200" s="152">
        <v>129.78</v>
      </c>
      <c r="I200" s="153"/>
      <c r="L200" s="148"/>
      <c r="M200" s="154"/>
      <c r="T200" s="155"/>
      <c r="AT200" s="150" t="s">
        <v>191</v>
      </c>
      <c r="AU200" s="150" t="s">
        <v>81</v>
      </c>
      <c r="AV200" s="12" t="s">
        <v>81</v>
      </c>
      <c r="AW200" s="12" t="s">
        <v>33</v>
      </c>
      <c r="AX200" s="12" t="s">
        <v>79</v>
      </c>
      <c r="AY200" s="150" t="s">
        <v>180</v>
      </c>
    </row>
    <row r="201" spans="2:65" s="1" customFormat="1" ht="33" customHeight="1">
      <c r="B201" s="32"/>
      <c r="C201" s="131" t="s">
        <v>505</v>
      </c>
      <c r="D201" s="131" t="s">
        <v>182</v>
      </c>
      <c r="E201" s="132" t="s">
        <v>1438</v>
      </c>
      <c r="F201" s="133" t="s">
        <v>1439</v>
      </c>
      <c r="G201" s="134" t="s">
        <v>185</v>
      </c>
      <c r="H201" s="135">
        <v>1105.75</v>
      </c>
      <c r="I201" s="136"/>
      <c r="J201" s="137">
        <f>ROUND(I201*H201,2)</f>
        <v>0</v>
      </c>
      <c r="K201" s="133" t="s">
        <v>186</v>
      </c>
      <c r="L201" s="32"/>
      <c r="M201" s="138" t="s">
        <v>19</v>
      </c>
      <c r="N201" s="139" t="s">
        <v>43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187</v>
      </c>
      <c r="AT201" s="142" t="s">
        <v>182</v>
      </c>
      <c r="AU201" s="142" t="s">
        <v>81</v>
      </c>
      <c r="AY201" s="17" t="s">
        <v>180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7" t="s">
        <v>79</v>
      </c>
      <c r="BK201" s="143">
        <f>ROUND(I201*H201,2)</f>
        <v>0</v>
      </c>
      <c r="BL201" s="17" t="s">
        <v>187</v>
      </c>
      <c r="BM201" s="142" t="s">
        <v>1440</v>
      </c>
    </row>
    <row r="202" spans="2:65" s="1" customFormat="1">
      <c r="B202" s="32"/>
      <c r="D202" s="144" t="s">
        <v>189</v>
      </c>
      <c r="F202" s="145" t="s">
        <v>1441</v>
      </c>
      <c r="I202" s="146"/>
      <c r="L202" s="32"/>
      <c r="M202" s="147"/>
      <c r="T202" s="53"/>
      <c r="AT202" s="17" t="s">
        <v>189</v>
      </c>
      <c r="AU202" s="17" t="s">
        <v>81</v>
      </c>
    </row>
    <row r="203" spans="2:65" s="12" customFormat="1">
      <c r="B203" s="148"/>
      <c r="D203" s="149" t="s">
        <v>191</v>
      </c>
      <c r="E203" s="150" t="s">
        <v>19</v>
      </c>
      <c r="F203" s="151" t="s">
        <v>1442</v>
      </c>
      <c r="H203" s="152">
        <v>1087.75</v>
      </c>
      <c r="I203" s="153"/>
      <c r="L203" s="148"/>
      <c r="M203" s="154"/>
      <c r="T203" s="155"/>
      <c r="AT203" s="150" t="s">
        <v>191</v>
      </c>
      <c r="AU203" s="150" t="s">
        <v>81</v>
      </c>
      <c r="AV203" s="12" t="s">
        <v>81</v>
      </c>
      <c r="AW203" s="12" t="s">
        <v>33</v>
      </c>
      <c r="AX203" s="12" t="s">
        <v>72</v>
      </c>
      <c r="AY203" s="150" t="s">
        <v>180</v>
      </c>
    </row>
    <row r="204" spans="2:65" s="12" customFormat="1">
      <c r="B204" s="148"/>
      <c r="D204" s="149" t="s">
        <v>191</v>
      </c>
      <c r="E204" s="150" t="s">
        <v>19</v>
      </c>
      <c r="F204" s="151" t="s">
        <v>1443</v>
      </c>
      <c r="H204" s="152">
        <v>18</v>
      </c>
      <c r="I204" s="153"/>
      <c r="L204" s="148"/>
      <c r="M204" s="154"/>
      <c r="T204" s="155"/>
      <c r="AT204" s="150" t="s">
        <v>191</v>
      </c>
      <c r="AU204" s="150" t="s">
        <v>81</v>
      </c>
      <c r="AV204" s="12" t="s">
        <v>81</v>
      </c>
      <c r="AW204" s="12" t="s">
        <v>33</v>
      </c>
      <c r="AX204" s="12" t="s">
        <v>72</v>
      </c>
      <c r="AY204" s="150" t="s">
        <v>180</v>
      </c>
    </row>
    <row r="205" spans="2:65" s="14" customFormat="1">
      <c r="B205" s="162"/>
      <c r="D205" s="149" t="s">
        <v>191</v>
      </c>
      <c r="E205" s="163" t="s">
        <v>19</v>
      </c>
      <c r="F205" s="164" t="s">
        <v>215</v>
      </c>
      <c r="H205" s="165">
        <v>1105.75</v>
      </c>
      <c r="I205" s="166"/>
      <c r="L205" s="162"/>
      <c r="M205" s="167"/>
      <c r="T205" s="168"/>
      <c r="AT205" s="163" t="s">
        <v>191</v>
      </c>
      <c r="AU205" s="163" t="s">
        <v>81</v>
      </c>
      <c r="AV205" s="14" t="s">
        <v>187</v>
      </c>
      <c r="AW205" s="14" t="s">
        <v>33</v>
      </c>
      <c r="AX205" s="14" t="s">
        <v>79</v>
      </c>
      <c r="AY205" s="163" t="s">
        <v>180</v>
      </c>
    </row>
    <row r="206" spans="2:65" s="1" customFormat="1" ht="33" customHeight="1">
      <c r="B206" s="32"/>
      <c r="C206" s="131" t="s">
        <v>511</v>
      </c>
      <c r="D206" s="131" t="s">
        <v>182</v>
      </c>
      <c r="E206" s="132" t="s">
        <v>1438</v>
      </c>
      <c r="F206" s="133" t="s">
        <v>1439</v>
      </c>
      <c r="G206" s="134" t="s">
        <v>185</v>
      </c>
      <c r="H206" s="135">
        <v>216.3</v>
      </c>
      <c r="I206" s="136"/>
      <c r="J206" s="137">
        <f>ROUND(I206*H206,2)</f>
        <v>0</v>
      </c>
      <c r="K206" s="133" t="s">
        <v>186</v>
      </c>
      <c r="L206" s="32"/>
      <c r="M206" s="138" t="s">
        <v>19</v>
      </c>
      <c r="N206" s="139" t="s">
        <v>43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187</v>
      </c>
      <c r="AT206" s="142" t="s">
        <v>182</v>
      </c>
      <c r="AU206" s="142" t="s">
        <v>81</v>
      </c>
      <c r="AY206" s="17" t="s">
        <v>180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79</v>
      </c>
      <c r="BK206" s="143">
        <f>ROUND(I206*H206,2)</f>
        <v>0</v>
      </c>
      <c r="BL206" s="17" t="s">
        <v>187</v>
      </c>
      <c r="BM206" s="142" t="s">
        <v>1444</v>
      </c>
    </row>
    <row r="207" spans="2:65" s="1" customFormat="1">
      <c r="B207" s="32"/>
      <c r="D207" s="144" t="s">
        <v>189</v>
      </c>
      <c r="F207" s="145" t="s">
        <v>1441</v>
      </c>
      <c r="I207" s="146"/>
      <c r="L207" s="32"/>
      <c r="M207" s="147"/>
      <c r="T207" s="53"/>
      <c r="AT207" s="17" t="s">
        <v>189</v>
      </c>
      <c r="AU207" s="17" t="s">
        <v>81</v>
      </c>
    </row>
    <row r="208" spans="2:65" s="13" customFormat="1">
      <c r="B208" s="156"/>
      <c r="D208" s="149" t="s">
        <v>191</v>
      </c>
      <c r="E208" s="157" t="s">
        <v>19</v>
      </c>
      <c r="F208" s="158" t="s">
        <v>1430</v>
      </c>
      <c r="H208" s="157" t="s">
        <v>19</v>
      </c>
      <c r="I208" s="159"/>
      <c r="L208" s="156"/>
      <c r="M208" s="160"/>
      <c r="T208" s="161"/>
      <c r="AT208" s="157" t="s">
        <v>191</v>
      </c>
      <c r="AU208" s="157" t="s">
        <v>81</v>
      </c>
      <c r="AV208" s="13" t="s">
        <v>79</v>
      </c>
      <c r="AW208" s="13" t="s">
        <v>33</v>
      </c>
      <c r="AX208" s="13" t="s">
        <v>72</v>
      </c>
      <c r="AY208" s="157" t="s">
        <v>180</v>
      </c>
    </row>
    <row r="209" spans="2:65" s="12" customFormat="1">
      <c r="B209" s="148"/>
      <c r="D209" s="149" t="s">
        <v>191</v>
      </c>
      <c r="E209" s="150" t="s">
        <v>19</v>
      </c>
      <c r="F209" s="151" t="s">
        <v>1445</v>
      </c>
      <c r="H209" s="152">
        <v>216.3</v>
      </c>
      <c r="I209" s="153"/>
      <c r="L209" s="148"/>
      <c r="M209" s="154"/>
      <c r="T209" s="155"/>
      <c r="AT209" s="150" t="s">
        <v>191</v>
      </c>
      <c r="AU209" s="150" t="s">
        <v>81</v>
      </c>
      <c r="AV209" s="12" t="s">
        <v>81</v>
      </c>
      <c r="AW209" s="12" t="s">
        <v>33</v>
      </c>
      <c r="AX209" s="12" t="s">
        <v>79</v>
      </c>
      <c r="AY209" s="150" t="s">
        <v>180</v>
      </c>
    </row>
    <row r="210" spans="2:65" s="11" customFormat="1" ht="22.9" customHeight="1">
      <c r="B210" s="119"/>
      <c r="D210" s="120" t="s">
        <v>71</v>
      </c>
      <c r="E210" s="129" t="s">
        <v>81</v>
      </c>
      <c r="F210" s="129" t="s">
        <v>575</v>
      </c>
      <c r="I210" s="122"/>
      <c r="J210" s="130">
        <f>BK210</f>
        <v>0</v>
      </c>
      <c r="L210" s="119"/>
      <c r="M210" s="124"/>
      <c r="P210" s="125">
        <f>SUM(P211:P275)</f>
        <v>0</v>
      </c>
      <c r="R210" s="125">
        <f>SUM(R211:R275)</f>
        <v>277.45543177000002</v>
      </c>
      <c r="T210" s="126">
        <f>SUM(T211:T275)</f>
        <v>0</v>
      </c>
      <c r="AR210" s="120" t="s">
        <v>79</v>
      </c>
      <c r="AT210" s="127" t="s">
        <v>71</v>
      </c>
      <c r="AU210" s="127" t="s">
        <v>79</v>
      </c>
      <c r="AY210" s="120" t="s">
        <v>180</v>
      </c>
      <c r="BK210" s="128">
        <f>SUM(BK211:BK275)</f>
        <v>0</v>
      </c>
    </row>
    <row r="211" spans="2:65" s="1" customFormat="1" ht="44.25" customHeight="1">
      <c r="B211" s="32"/>
      <c r="C211" s="131" t="s">
        <v>515</v>
      </c>
      <c r="D211" s="131" t="s">
        <v>182</v>
      </c>
      <c r="E211" s="132" t="s">
        <v>1446</v>
      </c>
      <c r="F211" s="133" t="s">
        <v>1447</v>
      </c>
      <c r="G211" s="134" t="s">
        <v>185</v>
      </c>
      <c r="H211" s="135">
        <v>1105.75</v>
      </c>
      <c r="I211" s="136"/>
      <c r="J211" s="137">
        <f>ROUND(I211*H211,2)</f>
        <v>0</v>
      </c>
      <c r="K211" s="133" t="s">
        <v>186</v>
      </c>
      <c r="L211" s="32"/>
      <c r="M211" s="138" t="s">
        <v>19</v>
      </c>
      <c r="N211" s="139" t="s">
        <v>43</v>
      </c>
      <c r="P211" s="140">
        <f>O211*H211</f>
        <v>0</v>
      </c>
      <c r="Q211" s="140">
        <v>1.3999999999999999E-4</v>
      </c>
      <c r="R211" s="140">
        <f>Q211*H211</f>
        <v>0.154805</v>
      </c>
      <c r="S211" s="140">
        <v>0</v>
      </c>
      <c r="T211" s="141">
        <f>S211*H211</f>
        <v>0</v>
      </c>
      <c r="AR211" s="142" t="s">
        <v>187</v>
      </c>
      <c r="AT211" s="142" t="s">
        <v>182</v>
      </c>
      <c r="AU211" s="142" t="s">
        <v>81</v>
      </c>
      <c r="AY211" s="17" t="s">
        <v>180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7" t="s">
        <v>79</v>
      </c>
      <c r="BK211" s="143">
        <f>ROUND(I211*H211,2)</f>
        <v>0</v>
      </c>
      <c r="BL211" s="17" t="s">
        <v>187</v>
      </c>
      <c r="BM211" s="142" t="s">
        <v>1448</v>
      </c>
    </row>
    <row r="212" spans="2:65" s="1" customFormat="1">
      <c r="B212" s="32"/>
      <c r="D212" s="144" t="s">
        <v>189</v>
      </c>
      <c r="F212" s="145" t="s">
        <v>1449</v>
      </c>
      <c r="I212" s="146"/>
      <c r="L212" s="32"/>
      <c r="M212" s="147"/>
      <c r="T212" s="53"/>
      <c r="AT212" s="17" t="s">
        <v>189</v>
      </c>
      <c r="AU212" s="17" t="s">
        <v>81</v>
      </c>
    </row>
    <row r="213" spans="2:65" s="12" customFormat="1">
      <c r="B213" s="148"/>
      <c r="D213" s="149" t="s">
        <v>191</v>
      </c>
      <c r="E213" s="150" t="s">
        <v>19</v>
      </c>
      <c r="F213" s="151" t="s">
        <v>1442</v>
      </c>
      <c r="H213" s="152">
        <v>1087.75</v>
      </c>
      <c r="I213" s="153"/>
      <c r="L213" s="148"/>
      <c r="M213" s="154"/>
      <c r="T213" s="155"/>
      <c r="AT213" s="150" t="s">
        <v>191</v>
      </c>
      <c r="AU213" s="150" t="s">
        <v>81</v>
      </c>
      <c r="AV213" s="12" t="s">
        <v>81</v>
      </c>
      <c r="AW213" s="12" t="s">
        <v>33</v>
      </c>
      <c r="AX213" s="12" t="s">
        <v>72</v>
      </c>
      <c r="AY213" s="150" t="s">
        <v>180</v>
      </c>
    </row>
    <row r="214" spans="2:65" s="12" customFormat="1">
      <c r="B214" s="148"/>
      <c r="D214" s="149" t="s">
        <v>191</v>
      </c>
      <c r="E214" s="150" t="s">
        <v>19</v>
      </c>
      <c r="F214" s="151" t="s">
        <v>1443</v>
      </c>
      <c r="H214" s="152">
        <v>18</v>
      </c>
      <c r="I214" s="153"/>
      <c r="L214" s="148"/>
      <c r="M214" s="154"/>
      <c r="T214" s="155"/>
      <c r="AT214" s="150" t="s">
        <v>191</v>
      </c>
      <c r="AU214" s="150" t="s">
        <v>81</v>
      </c>
      <c r="AV214" s="12" t="s">
        <v>81</v>
      </c>
      <c r="AW214" s="12" t="s">
        <v>33</v>
      </c>
      <c r="AX214" s="12" t="s">
        <v>72</v>
      </c>
      <c r="AY214" s="150" t="s">
        <v>180</v>
      </c>
    </row>
    <row r="215" spans="2:65" s="14" customFormat="1">
      <c r="B215" s="162"/>
      <c r="D215" s="149" t="s">
        <v>191</v>
      </c>
      <c r="E215" s="163" t="s">
        <v>19</v>
      </c>
      <c r="F215" s="164" t="s">
        <v>215</v>
      </c>
      <c r="H215" s="165">
        <v>1105.75</v>
      </c>
      <c r="I215" s="166"/>
      <c r="L215" s="162"/>
      <c r="M215" s="167"/>
      <c r="T215" s="168"/>
      <c r="AT215" s="163" t="s">
        <v>191</v>
      </c>
      <c r="AU215" s="163" t="s">
        <v>81</v>
      </c>
      <c r="AV215" s="14" t="s">
        <v>187</v>
      </c>
      <c r="AW215" s="14" t="s">
        <v>33</v>
      </c>
      <c r="AX215" s="14" t="s">
        <v>79</v>
      </c>
      <c r="AY215" s="163" t="s">
        <v>180</v>
      </c>
    </row>
    <row r="216" spans="2:65" s="1" customFormat="1" ht="24.2" customHeight="1">
      <c r="B216" s="32"/>
      <c r="C216" s="181" t="s">
        <v>699</v>
      </c>
      <c r="D216" s="181" t="s">
        <v>570</v>
      </c>
      <c r="E216" s="182" t="s">
        <v>1450</v>
      </c>
      <c r="F216" s="183" t="s">
        <v>1451</v>
      </c>
      <c r="G216" s="184" t="s">
        <v>185</v>
      </c>
      <c r="H216" s="185">
        <v>1216.325</v>
      </c>
      <c r="I216" s="186"/>
      <c r="J216" s="187">
        <f>ROUND(I216*H216,2)</f>
        <v>0</v>
      </c>
      <c r="K216" s="183" t="s">
        <v>186</v>
      </c>
      <c r="L216" s="188"/>
      <c r="M216" s="189" t="s">
        <v>19</v>
      </c>
      <c r="N216" s="190" t="s">
        <v>43</v>
      </c>
      <c r="P216" s="140">
        <f>O216*H216</f>
        <v>0</v>
      </c>
      <c r="Q216" s="140">
        <v>2.9999999999999997E-4</v>
      </c>
      <c r="R216" s="140">
        <f>Q216*H216</f>
        <v>0.36489749999999999</v>
      </c>
      <c r="S216" s="140">
        <v>0</v>
      </c>
      <c r="T216" s="141">
        <f>S216*H216</f>
        <v>0</v>
      </c>
      <c r="AR216" s="142" t="s">
        <v>235</v>
      </c>
      <c r="AT216" s="142" t="s">
        <v>570</v>
      </c>
      <c r="AU216" s="142" t="s">
        <v>81</v>
      </c>
      <c r="AY216" s="17" t="s">
        <v>180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7" t="s">
        <v>79</v>
      </c>
      <c r="BK216" s="143">
        <f>ROUND(I216*H216,2)</f>
        <v>0</v>
      </c>
      <c r="BL216" s="17" t="s">
        <v>187</v>
      </c>
      <c r="BM216" s="142" t="s">
        <v>1452</v>
      </c>
    </row>
    <row r="217" spans="2:65" s="12" customFormat="1">
      <c r="B217" s="148"/>
      <c r="D217" s="149" t="s">
        <v>191</v>
      </c>
      <c r="E217" s="150" t="s">
        <v>19</v>
      </c>
      <c r="F217" s="151" t="s">
        <v>1453</v>
      </c>
      <c r="H217" s="152">
        <v>1216.325</v>
      </c>
      <c r="I217" s="153"/>
      <c r="L217" s="148"/>
      <c r="M217" s="154"/>
      <c r="T217" s="155"/>
      <c r="AT217" s="150" t="s">
        <v>191</v>
      </c>
      <c r="AU217" s="150" t="s">
        <v>81</v>
      </c>
      <c r="AV217" s="12" t="s">
        <v>81</v>
      </c>
      <c r="AW217" s="12" t="s">
        <v>33</v>
      </c>
      <c r="AX217" s="12" t="s">
        <v>79</v>
      </c>
      <c r="AY217" s="150" t="s">
        <v>180</v>
      </c>
    </row>
    <row r="218" spans="2:65" s="1" customFormat="1" ht="24.2" customHeight="1">
      <c r="B218" s="32"/>
      <c r="C218" s="131" t="s">
        <v>704</v>
      </c>
      <c r="D218" s="131" t="s">
        <v>182</v>
      </c>
      <c r="E218" s="132" t="s">
        <v>1454</v>
      </c>
      <c r="F218" s="133" t="s">
        <v>1455</v>
      </c>
      <c r="G218" s="134" t="s">
        <v>209</v>
      </c>
      <c r="H218" s="135">
        <v>14.714</v>
      </c>
      <c r="I218" s="136"/>
      <c r="J218" s="137">
        <f>ROUND(I218*H218,2)</f>
        <v>0</v>
      </c>
      <c r="K218" s="133" t="s">
        <v>186</v>
      </c>
      <c r="L218" s="32"/>
      <c r="M218" s="138" t="s">
        <v>19</v>
      </c>
      <c r="N218" s="139" t="s">
        <v>43</v>
      </c>
      <c r="P218" s="140">
        <f>O218*H218</f>
        <v>0</v>
      </c>
      <c r="Q218" s="140">
        <v>2.16</v>
      </c>
      <c r="R218" s="140">
        <f>Q218*H218</f>
        <v>31.782240000000002</v>
      </c>
      <c r="S218" s="140">
        <v>0</v>
      </c>
      <c r="T218" s="141">
        <f>S218*H218</f>
        <v>0</v>
      </c>
      <c r="AR218" s="142" t="s">
        <v>187</v>
      </c>
      <c r="AT218" s="142" t="s">
        <v>182</v>
      </c>
      <c r="AU218" s="142" t="s">
        <v>81</v>
      </c>
      <c r="AY218" s="17" t="s">
        <v>180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7" t="s">
        <v>79</v>
      </c>
      <c r="BK218" s="143">
        <f>ROUND(I218*H218,2)</f>
        <v>0</v>
      </c>
      <c r="BL218" s="17" t="s">
        <v>187</v>
      </c>
      <c r="BM218" s="142" t="s">
        <v>1456</v>
      </c>
    </row>
    <row r="219" spans="2:65" s="1" customFormat="1">
      <c r="B219" s="32"/>
      <c r="D219" s="144" t="s">
        <v>189</v>
      </c>
      <c r="F219" s="145" t="s">
        <v>1457</v>
      </c>
      <c r="I219" s="146"/>
      <c r="L219" s="32"/>
      <c r="M219" s="147"/>
      <c r="T219" s="53"/>
      <c r="AT219" s="17" t="s">
        <v>189</v>
      </c>
      <c r="AU219" s="17" t="s">
        <v>81</v>
      </c>
    </row>
    <row r="220" spans="2:65" s="12" customFormat="1">
      <c r="B220" s="148"/>
      <c r="D220" s="149" t="s">
        <v>191</v>
      </c>
      <c r="E220" s="150" t="s">
        <v>19</v>
      </c>
      <c r="F220" s="151" t="s">
        <v>1458</v>
      </c>
      <c r="H220" s="152">
        <v>6.9020000000000001</v>
      </c>
      <c r="I220" s="153"/>
      <c r="L220" s="148"/>
      <c r="M220" s="154"/>
      <c r="T220" s="155"/>
      <c r="AT220" s="150" t="s">
        <v>191</v>
      </c>
      <c r="AU220" s="150" t="s">
        <v>81</v>
      </c>
      <c r="AV220" s="12" t="s">
        <v>81</v>
      </c>
      <c r="AW220" s="12" t="s">
        <v>33</v>
      </c>
      <c r="AX220" s="12" t="s">
        <v>72</v>
      </c>
      <c r="AY220" s="150" t="s">
        <v>180</v>
      </c>
    </row>
    <row r="221" spans="2:65" s="12" customFormat="1">
      <c r="B221" s="148"/>
      <c r="D221" s="149" t="s">
        <v>191</v>
      </c>
      <c r="E221" s="150" t="s">
        <v>19</v>
      </c>
      <c r="F221" s="151" t="s">
        <v>1459</v>
      </c>
      <c r="H221" s="152">
        <v>3.6</v>
      </c>
      <c r="I221" s="153"/>
      <c r="L221" s="148"/>
      <c r="M221" s="154"/>
      <c r="T221" s="155"/>
      <c r="AT221" s="150" t="s">
        <v>191</v>
      </c>
      <c r="AU221" s="150" t="s">
        <v>81</v>
      </c>
      <c r="AV221" s="12" t="s">
        <v>81</v>
      </c>
      <c r="AW221" s="12" t="s">
        <v>33</v>
      </c>
      <c r="AX221" s="12" t="s">
        <v>72</v>
      </c>
      <c r="AY221" s="150" t="s">
        <v>180</v>
      </c>
    </row>
    <row r="222" spans="2:65" s="12" customFormat="1">
      <c r="B222" s="148"/>
      <c r="D222" s="149" t="s">
        <v>191</v>
      </c>
      <c r="E222" s="150" t="s">
        <v>19</v>
      </c>
      <c r="F222" s="151" t="s">
        <v>1460</v>
      </c>
      <c r="H222" s="152">
        <v>4.2119999999999997</v>
      </c>
      <c r="I222" s="153"/>
      <c r="L222" s="148"/>
      <c r="M222" s="154"/>
      <c r="T222" s="155"/>
      <c r="AT222" s="150" t="s">
        <v>191</v>
      </c>
      <c r="AU222" s="150" t="s">
        <v>81</v>
      </c>
      <c r="AV222" s="12" t="s">
        <v>81</v>
      </c>
      <c r="AW222" s="12" t="s">
        <v>33</v>
      </c>
      <c r="AX222" s="12" t="s">
        <v>72</v>
      </c>
      <c r="AY222" s="150" t="s">
        <v>180</v>
      </c>
    </row>
    <row r="223" spans="2:65" s="14" customFormat="1">
      <c r="B223" s="162"/>
      <c r="D223" s="149" t="s">
        <v>191</v>
      </c>
      <c r="E223" s="163" t="s">
        <v>19</v>
      </c>
      <c r="F223" s="164" t="s">
        <v>215</v>
      </c>
      <c r="H223" s="165">
        <v>14.714</v>
      </c>
      <c r="I223" s="166"/>
      <c r="L223" s="162"/>
      <c r="M223" s="167"/>
      <c r="T223" s="168"/>
      <c r="AT223" s="163" t="s">
        <v>191</v>
      </c>
      <c r="AU223" s="163" t="s">
        <v>81</v>
      </c>
      <c r="AV223" s="14" t="s">
        <v>187</v>
      </c>
      <c r="AW223" s="14" t="s">
        <v>33</v>
      </c>
      <c r="AX223" s="14" t="s">
        <v>79</v>
      </c>
      <c r="AY223" s="163" t="s">
        <v>180</v>
      </c>
    </row>
    <row r="224" spans="2:65" s="1" customFormat="1" ht="55.5" customHeight="1">
      <c r="B224" s="32"/>
      <c r="C224" s="131" t="s">
        <v>709</v>
      </c>
      <c r="D224" s="131" t="s">
        <v>182</v>
      </c>
      <c r="E224" s="132" t="s">
        <v>1461</v>
      </c>
      <c r="F224" s="133" t="s">
        <v>1462</v>
      </c>
      <c r="G224" s="134" t="s">
        <v>226</v>
      </c>
      <c r="H224" s="135">
        <v>2</v>
      </c>
      <c r="I224" s="136"/>
      <c r="J224" s="137">
        <f>ROUND(I224*H224,2)</f>
        <v>0</v>
      </c>
      <c r="K224" s="133" t="s">
        <v>186</v>
      </c>
      <c r="L224" s="32"/>
      <c r="M224" s="138" t="s">
        <v>19</v>
      </c>
      <c r="N224" s="139" t="s">
        <v>43</v>
      </c>
      <c r="P224" s="140">
        <f>O224*H224</f>
        <v>0</v>
      </c>
      <c r="Q224" s="140">
        <v>4.9800000000000001E-3</v>
      </c>
      <c r="R224" s="140">
        <f>Q224*H224</f>
        <v>9.9600000000000001E-3</v>
      </c>
      <c r="S224" s="140">
        <v>0</v>
      </c>
      <c r="T224" s="141">
        <f>S224*H224</f>
        <v>0</v>
      </c>
      <c r="AR224" s="142" t="s">
        <v>187</v>
      </c>
      <c r="AT224" s="142" t="s">
        <v>182</v>
      </c>
      <c r="AU224" s="142" t="s">
        <v>81</v>
      </c>
      <c r="AY224" s="17" t="s">
        <v>180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7" t="s">
        <v>79</v>
      </c>
      <c r="BK224" s="143">
        <f>ROUND(I224*H224,2)</f>
        <v>0</v>
      </c>
      <c r="BL224" s="17" t="s">
        <v>187</v>
      </c>
      <c r="BM224" s="142" t="s">
        <v>1463</v>
      </c>
    </row>
    <row r="225" spans="2:65" s="1" customFormat="1">
      <c r="B225" s="32"/>
      <c r="D225" s="144" t="s">
        <v>189</v>
      </c>
      <c r="F225" s="145" t="s">
        <v>1464</v>
      </c>
      <c r="I225" s="146"/>
      <c r="L225" s="32"/>
      <c r="M225" s="147"/>
      <c r="T225" s="53"/>
      <c r="AT225" s="17" t="s">
        <v>189</v>
      </c>
      <c r="AU225" s="17" t="s">
        <v>81</v>
      </c>
    </row>
    <row r="226" spans="2:65" s="1" customFormat="1" ht="33" customHeight="1">
      <c r="B226" s="32"/>
      <c r="C226" s="131" t="s">
        <v>715</v>
      </c>
      <c r="D226" s="131" t="s">
        <v>182</v>
      </c>
      <c r="E226" s="132" t="s">
        <v>1465</v>
      </c>
      <c r="F226" s="133" t="s">
        <v>1466</v>
      </c>
      <c r="G226" s="134" t="s">
        <v>209</v>
      </c>
      <c r="H226" s="135">
        <v>22.184999999999999</v>
      </c>
      <c r="I226" s="136"/>
      <c r="J226" s="137">
        <f>ROUND(I226*H226,2)</f>
        <v>0</v>
      </c>
      <c r="K226" s="133" t="s">
        <v>186</v>
      </c>
      <c r="L226" s="32"/>
      <c r="M226" s="138" t="s">
        <v>19</v>
      </c>
      <c r="N226" s="139" t="s">
        <v>43</v>
      </c>
      <c r="P226" s="140">
        <f>O226*H226</f>
        <v>0</v>
      </c>
      <c r="Q226" s="140">
        <v>2.5018699999999998</v>
      </c>
      <c r="R226" s="140">
        <f>Q226*H226</f>
        <v>55.503985949999993</v>
      </c>
      <c r="S226" s="140">
        <v>0</v>
      </c>
      <c r="T226" s="141">
        <f>S226*H226</f>
        <v>0</v>
      </c>
      <c r="AR226" s="142" t="s">
        <v>187</v>
      </c>
      <c r="AT226" s="142" t="s">
        <v>182</v>
      </c>
      <c r="AU226" s="142" t="s">
        <v>81</v>
      </c>
      <c r="AY226" s="17" t="s">
        <v>180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7" t="s">
        <v>79</v>
      </c>
      <c r="BK226" s="143">
        <f>ROUND(I226*H226,2)</f>
        <v>0</v>
      </c>
      <c r="BL226" s="17" t="s">
        <v>187</v>
      </c>
      <c r="BM226" s="142" t="s">
        <v>1467</v>
      </c>
    </row>
    <row r="227" spans="2:65" s="1" customFormat="1">
      <c r="B227" s="32"/>
      <c r="D227" s="144" t="s">
        <v>189</v>
      </c>
      <c r="F227" s="145" t="s">
        <v>1468</v>
      </c>
      <c r="I227" s="146"/>
      <c r="L227" s="32"/>
      <c r="M227" s="147"/>
      <c r="T227" s="53"/>
      <c r="AT227" s="17" t="s">
        <v>189</v>
      </c>
      <c r="AU227" s="17" t="s">
        <v>81</v>
      </c>
    </row>
    <row r="228" spans="2:65" s="13" customFormat="1">
      <c r="B228" s="156"/>
      <c r="D228" s="149" t="s">
        <v>191</v>
      </c>
      <c r="E228" s="157" t="s">
        <v>19</v>
      </c>
      <c r="F228" s="158" t="s">
        <v>1469</v>
      </c>
      <c r="H228" s="157" t="s">
        <v>19</v>
      </c>
      <c r="I228" s="159"/>
      <c r="L228" s="156"/>
      <c r="M228" s="160"/>
      <c r="T228" s="161"/>
      <c r="AT228" s="157" t="s">
        <v>191</v>
      </c>
      <c r="AU228" s="157" t="s">
        <v>81</v>
      </c>
      <c r="AV228" s="13" t="s">
        <v>79</v>
      </c>
      <c r="AW228" s="13" t="s">
        <v>33</v>
      </c>
      <c r="AX228" s="13" t="s">
        <v>72</v>
      </c>
      <c r="AY228" s="157" t="s">
        <v>180</v>
      </c>
    </row>
    <row r="229" spans="2:65" s="12" customFormat="1">
      <c r="B229" s="148"/>
      <c r="D229" s="149" t="s">
        <v>191</v>
      </c>
      <c r="E229" s="150" t="s">
        <v>19</v>
      </c>
      <c r="F229" s="151" t="s">
        <v>1470</v>
      </c>
      <c r="H229" s="152">
        <v>22.184999999999999</v>
      </c>
      <c r="I229" s="153"/>
      <c r="L229" s="148"/>
      <c r="M229" s="154"/>
      <c r="T229" s="155"/>
      <c r="AT229" s="150" t="s">
        <v>191</v>
      </c>
      <c r="AU229" s="150" t="s">
        <v>81</v>
      </c>
      <c r="AV229" s="12" t="s">
        <v>81</v>
      </c>
      <c r="AW229" s="12" t="s">
        <v>33</v>
      </c>
      <c r="AX229" s="12" t="s">
        <v>79</v>
      </c>
      <c r="AY229" s="150" t="s">
        <v>180</v>
      </c>
    </row>
    <row r="230" spans="2:65" s="1" customFormat="1" ht="16.5" customHeight="1">
      <c r="B230" s="32"/>
      <c r="C230" s="131" t="s">
        <v>720</v>
      </c>
      <c r="D230" s="131" t="s">
        <v>182</v>
      </c>
      <c r="E230" s="132" t="s">
        <v>1471</v>
      </c>
      <c r="F230" s="133" t="s">
        <v>1472</v>
      </c>
      <c r="G230" s="134" t="s">
        <v>185</v>
      </c>
      <c r="H230" s="135">
        <v>88.74</v>
      </c>
      <c r="I230" s="136"/>
      <c r="J230" s="137">
        <f>ROUND(I230*H230,2)</f>
        <v>0</v>
      </c>
      <c r="K230" s="133" t="s">
        <v>186</v>
      </c>
      <c r="L230" s="32"/>
      <c r="M230" s="138" t="s">
        <v>19</v>
      </c>
      <c r="N230" s="139" t="s">
        <v>43</v>
      </c>
      <c r="P230" s="140">
        <f>O230*H230</f>
        <v>0</v>
      </c>
      <c r="Q230" s="140">
        <v>2.6900000000000001E-3</v>
      </c>
      <c r="R230" s="140">
        <f>Q230*H230</f>
        <v>0.2387106</v>
      </c>
      <c r="S230" s="140">
        <v>0</v>
      </c>
      <c r="T230" s="141">
        <f>S230*H230</f>
        <v>0</v>
      </c>
      <c r="AR230" s="142" t="s">
        <v>187</v>
      </c>
      <c r="AT230" s="142" t="s">
        <v>182</v>
      </c>
      <c r="AU230" s="142" t="s">
        <v>81</v>
      </c>
      <c r="AY230" s="17" t="s">
        <v>180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7" t="s">
        <v>79</v>
      </c>
      <c r="BK230" s="143">
        <f>ROUND(I230*H230,2)</f>
        <v>0</v>
      </c>
      <c r="BL230" s="17" t="s">
        <v>187</v>
      </c>
      <c r="BM230" s="142" t="s">
        <v>1473</v>
      </c>
    </row>
    <row r="231" spans="2:65" s="1" customFormat="1">
      <c r="B231" s="32"/>
      <c r="D231" s="144" t="s">
        <v>189</v>
      </c>
      <c r="F231" s="145" t="s">
        <v>1474</v>
      </c>
      <c r="I231" s="146"/>
      <c r="L231" s="32"/>
      <c r="M231" s="147"/>
      <c r="T231" s="53"/>
      <c r="AT231" s="17" t="s">
        <v>189</v>
      </c>
      <c r="AU231" s="17" t="s">
        <v>81</v>
      </c>
    </row>
    <row r="232" spans="2:65" s="13" customFormat="1">
      <c r="B232" s="156"/>
      <c r="D232" s="149" t="s">
        <v>191</v>
      </c>
      <c r="E232" s="157" t="s">
        <v>19</v>
      </c>
      <c r="F232" s="158" t="s">
        <v>1469</v>
      </c>
      <c r="H232" s="157" t="s">
        <v>19</v>
      </c>
      <c r="I232" s="159"/>
      <c r="L232" s="156"/>
      <c r="M232" s="160"/>
      <c r="T232" s="161"/>
      <c r="AT232" s="157" t="s">
        <v>191</v>
      </c>
      <c r="AU232" s="157" t="s">
        <v>81</v>
      </c>
      <c r="AV232" s="13" t="s">
        <v>79</v>
      </c>
      <c r="AW232" s="13" t="s">
        <v>33</v>
      </c>
      <c r="AX232" s="13" t="s">
        <v>72</v>
      </c>
      <c r="AY232" s="157" t="s">
        <v>180</v>
      </c>
    </row>
    <row r="233" spans="2:65" s="12" customFormat="1">
      <c r="B233" s="148"/>
      <c r="D233" s="149" t="s">
        <v>191</v>
      </c>
      <c r="E233" s="150" t="s">
        <v>19</v>
      </c>
      <c r="F233" s="151" t="s">
        <v>1475</v>
      </c>
      <c r="H233" s="152">
        <v>88.74</v>
      </c>
      <c r="I233" s="153"/>
      <c r="L233" s="148"/>
      <c r="M233" s="154"/>
      <c r="T233" s="155"/>
      <c r="AT233" s="150" t="s">
        <v>191</v>
      </c>
      <c r="AU233" s="150" t="s">
        <v>81</v>
      </c>
      <c r="AV233" s="12" t="s">
        <v>81</v>
      </c>
      <c r="AW233" s="12" t="s">
        <v>33</v>
      </c>
      <c r="AX233" s="12" t="s">
        <v>79</v>
      </c>
      <c r="AY233" s="150" t="s">
        <v>180</v>
      </c>
    </row>
    <row r="234" spans="2:65" s="1" customFormat="1" ht="16.5" customHeight="1">
      <c r="B234" s="32"/>
      <c r="C234" s="131" t="s">
        <v>727</v>
      </c>
      <c r="D234" s="131" t="s">
        <v>182</v>
      </c>
      <c r="E234" s="132" t="s">
        <v>1476</v>
      </c>
      <c r="F234" s="133" t="s">
        <v>1477</v>
      </c>
      <c r="G234" s="134" t="s">
        <v>185</v>
      </c>
      <c r="H234" s="135">
        <v>88.74</v>
      </c>
      <c r="I234" s="136"/>
      <c r="J234" s="137">
        <f>ROUND(I234*H234,2)</f>
        <v>0</v>
      </c>
      <c r="K234" s="133" t="s">
        <v>186</v>
      </c>
      <c r="L234" s="32"/>
      <c r="M234" s="138" t="s">
        <v>19</v>
      </c>
      <c r="N234" s="139" t="s">
        <v>43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187</v>
      </c>
      <c r="AT234" s="142" t="s">
        <v>182</v>
      </c>
      <c r="AU234" s="142" t="s">
        <v>81</v>
      </c>
      <c r="AY234" s="17" t="s">
        <v>180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7" t="s">
        <v>79</v>
      </c>
      <c r="BK234" s="143">
        <f>ROUND(I234*H234,2)</f>
        <v>0</v>
      </c>
      <c r="BL234" s="17" t="s">
        <v>187</v>
      </c>
      <c r="BM234" s="142" t="s">
        <v>1478</v>
      </c>
    </row>
    <row r="235" spans="2:65" s="1" customFormat="1">
      <c r="B235" s="32"/>
      <c r="D235" s="144" t="s">
        <v>189</v>
      </c>
      <c r="F235" s="145" t="s">
        <v>1479</v>
      </c>
      <c r="I235" s="146"/>
      <c r="L235" s="32"/>
      <c r="M235" s="147"/>
      <c r="T235" s="53"/>
      <c r="AT235" s="17" t="s">
        <v>189</v>
      </c>
      <c r="AU235" s="17" t="s">
        <v>81</v>
      </c>
    </row>
    <row r="236" spans="2:65" s="1" customFormat="1" ht="24.2" customHeight="1">
      <c r="B236" s="32"/>
      <c r="C236" s="131" t="s">
        <v>732</v>
      </c>
      <c r="D236" s="131" t="s">
        <v>182</v>
      </c>
      <c r="E236" s="132" t="s">
        <v>1480</v>
      </c>
      <c r="F236" s="133" t="s">
        <v>1481</v>
      </c>
      <c r="G236" s="134" t="s">
        <v>257</v>
      </c>
      <c r="H236" s="135">
        <v>0.34399999999999997</v>
      </c>
      <c r="I236" s="136"/>
      <c r="J236" s="137">
        <f>ROUND(I236*H236,2)</f>
        <v>0</v>
      </c>
      <c r="K236" s="133" t="s">
        <v>186</v>
      </c>
      <c r="L236" s="32"/>
      <c r="M236" s="138" t="s">
        <v>19</v>
      </c>
      <c r="N236" s="139" t="s">
        <v>43</v>
      </c>
      <c r="P236" s="140">
        <f>O236*H236</f>
        <v>0</v>
      </c>
      <c r="Q236" s="140">
        <v>1.0606199999999999</v>
      </c>
      <c r="R236" s="140">
        <f>Q236*H236</f>
        <v>0.36485327999999995</v>
      </c>
      <c r="S236" s="140">
        <v>0</v>
      </c>
      <c r="T236" s="141">
        <f>S236*H236</f>
        <v>0</v>
      </c>
      <c r="AR236" s="142" t="s">
        <v>187</v>
      </c>
      <c r="AT236" s="142" t="s">
        <v>182</v>
      </c>
      <c r="AU236" s="142" t="s">
        <v>81</v>
      </c>
      <c r="AY236" s="17" t="s">
        <v>180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7" t="s">
        <v>79</v>
      </c>
      <c r="BK236" s="143">
        <f>ROUND(I236*H236,2)</f>
        <v>0</v>
      </c>
      <c r="BL236" s="17" t="s">
        <v>187</v>
      </c>
      <c r="BM236" s="142" t="s">
        <v>1482</v>
      </c>
    </row>
    <row r="237" spans="2:65" s="1" customFormat="1">
      <c r="B237" s="32"/>
      <c r="D237" s="144" t="s">
        <v>189</v>
      </c>
      <c r="F237" s="145" t="s">
        <v>1483</v>
      </c>
      <c r="I237" s="146"/>
      <c r="L237" s="32"/>
      <c r="M237" s="147"/>
      <c r="T237" s="53"/>
      <c r="AT237" s="17" t="s">
        <v>189</v>
      </c>
      <c r="AU237" s="17" t="s">
        <v>81</v>
      </c>
    </row>
    <row r="238" spans="2:65" s="13" customFormat="1">
      <c r="B238" s="156"/>
      <c r="D238" s="149" t="s">
        <v>191</v>
      </c>
      <c r="E238" s="157" t="s">
        <v>19</v>
      </c>
      <c r="F238" s="158" t="s">
        <v>1484</v>
      </c>
      <c r="H238" s="157" t="s">
        <v>19</v>
      </c>
      <c r="I238" s="159"/>
      <c r="L238" s="156"/>
      <c r="M238" s="160"/>
      <c r="T238" s="161"/>
      <c r="AT238" s="157" t="s">
        <v>191</v>
      </c>
      <c r="AU238" s="157" t="s">
        <v>81</v>
      </c>
      <c r="AV238" s="13" t="s">
        <v>79</v>
      </c>
      <c r="AW238" s="13" t="s">
        <v>33</v>
      </c>
      <c r="AX238" s="13" t="s">
        <v>72</v>
      </c>
      <c r="AY238" s="157" t="s">
        <v>180</v>
      </c>
    </row>
    <row r="239" spans="2:65" s="12" customFormat="1">
      <c r="B239" s="148"/>
      <c r="D239" s="149" t="s">
        <v>191</v>
      </c>
      <c r="E239" s="150" t="s">
        <v>19</v>
      </c>
      <c r="F239" s="151" t="s">
        <v>1485</v>
      </c>
      <c r="H239" s="152">
        <v>0.34399999999999997</v>
      </c>
      <c r="I239" s="153"/>
      <c r="L239" s="148"/>
      <c r="M239" s="154"/>
      <c r="T239" s="155"/>
      <c r="AT239" s="150" t="s">
        <v>191</v>
      </c>
      <c r="AU239" s="150" t="s">
        <v>81</v>
      </c>
      <c r="AV239" s="12" t="s">
        <v>81</v>
      </c>
      <c r="AW239" s="12" t="s">
        <v>33</v>
      </c>
      <c r="AX239" s="12" t="s">
        <v>72</v>
      </c>
      <c r="AY239" s="150" t="s">
        <v>180</v>
      </c>
    </row>
    <row r="240" spans="2:65" s="14" customFormat="1">
      <c r="B240" s="162"/>
      <c r="D240" s="149" t="s">
        <v>191</v>
      </c>
      <c r="E240" s="163" t="s">
        <v>19</v>
      </c>
      <c r="F240" s="164" t="s">
        <v>215</v>
      </c>
      <c r="H240" s="165">
        <v>0.34399999999999997</v>
      </c>
      <c r="I240" s="166"/>
      <c r="L240" s="162"/>
      <c r="M240" s="167"/>
      <c r="T240" s="168"/>
      <c r="AT240" s="163" t="s">
        <v>191</v>
      </c>
      <c r="AU240" s="163" t="s">
        <v>81</v>
      </c>
      <c r="AV240" s="14" t="s">
        <v>187</v>
      </c>
      <c r="AW240" s="14" t="s">
        <v>33</v>
      </c>
      <c r="AX240" s="14" t="s">
        <v>79</v>
      </c>
      <c r="AY240" s="163" t="s">
        <v>180</v>
      </c>
    </row>
    <row r="241" spans="2:65" s="1" customFormat="1" ht="24.2" customHeight="1">
      <c r="B241" s="32"/>
      <c r="C241" s="131" t="s">
        <v>737</v>
      </c>
      <c r="D241" s="131" t="s">
        <v>182</v>
      </c>
      <c r="E241" s="132" t="s">
        <v>1486</v>
      </c>
      <c r="F241" s="133" t="s">
        <v>1487</v>
      </c>
      <c r="G241" s="134" t="s">
        <v>209</v>
      </c>
      <c r="H241" s="135">
        <v>26.28</v>
      </c>
      <c r="I241" s="136"/>
      <c r="J241" s="137">
        <f>ROUND(I241*H241,2)</f>
        <v>0</v>
      </c>
      <c r="K241" s="133" t="s">
        <v>186</v>
      </c>
      <c r="L241" s="32"/>
      <c r="M241" s="138" t="s">
        <v>19</v>
      </c>
      <c r="N241" s="139" t="s">
        <v>43</v>
      </c>
      <c r="P241" s="140">
        <f>O241*H241</f>
        <v>0</v>
      </c>
      <c r="Q241" s="140">
        <v>2.5018699999999998</v>
      </c>
      <c r="R241" s="140">
        <f>Q241*H241</f>
        <v>65.749143599999996</v>
      </c>
      <c r="S241" s="140">
        <v>0</v>
      </c>
      <c r="T241" s="141">
        <f>S241*H241</f>
        <v>0</v>
      </c>
      <c r="AR241" s="142" t="s">
        <v>187</v>
      </c>
      <c r="AT241" s="142" t="s">
        <v>182</v>
      </c>
      <c r="AU241" s="142" t="s">
        <v>81</v>
      </c>
      <c r="AY241" s="17" t="s">
        <v>180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7" t="s">
        <v>79</v>
      </c>
      <c r="BK241" s="143">
        <f>ROUND(I241*H241,2)</f>
        <v>0</v>
      </c>
      <c r="BL241" s="17" t="s">
        <v>187</v>
      </c>
      <c r="BM241" s="142" t="s">
        <v>1488</v>
      </c>
    </row>
    <row r="242" spans="2:65" s="1" customFormat="1">
      <c r="B242" s="32"/>
      <c r="D242" s="144" t="s">
        <v>189</v>
      </c>
      <c r="F242" s="145" t="s">
        <v>1489</v>
      </c>
      <c r="I242" s="146"/>
      <c r="L242" s="32"/>
      <c r="M242" s="147"/>
      <c r="T242" s="53"/>
      <c r="AT242" s="17" t="s">
        <v>189</v>
      </c>
      <c r="AU242" s="17" t="s">
        <v>81</v>
      </c>
    </row>
    <row r="243" spans="2:65" s="12" customFormat="1">
      <c r="B243" s="148"/>
      <c r="D243" s="149" t="s">
        <v>191</v>
      </c>
      <c r="E243" s="150" t="s">
        <v>19</v>
      </c>
      <c r="F243" s="151" t="s">
        <v>1490</v>
      </c>
      <c r="H243" s="152">
        <v>26.28</v>
      </c>
      <c r="I243" s="153"/>
      <c r="L243" s="148"/>
      <c r="M243" s="154"/>
      <c r="T243" s="155"/>
      <c r="AT243" s="150" t="s">
        <v>191</v>
      </c>
      <c r="AU243" s="150" t="s">
        <v>81</v>
      </c>
      <c r="AV243" s="12" t="s">
        <v>81</v>
      </c>
      <c r="AW243" s="12" t="s">
        <v>33</v>
      </c>
      <c r="AX243" s="12" t="s">
        <v>79</v>
      </c>
      <c r="AY243" s="150" t="s">
        <v>180</v>
      </c>
    </row>
    <row r="244" spans="2:65" s="1" customFormat="1" ht="33" customHeight="1">
      <c r="B244" s="32"/>
      <c r="C244" s="131" t="s">
        <v>744</v>
      </c>
      <c r="D244" s="131" t="s">
        <v>182</v>
      </c>
      <c r="E244" s="132" t="s">
        <v>1491</v>
      </c>
      <c r="F244" s="133" t="s">
        <v>1492</v>
      </c>
      <c r="G244" s="134" t="s">
        <v>209</v>
      </c>
      <c r="H244" s="135">
        <v>31.68</v>
      </c>
      <c r="I244" s="136"/>
      <c r="J244" s="137">
        <f>ROUND(I244*H244,2)</f>
        <v>0</v>
      </c>
      <c r="K244" s="133" t="s">
        <v>186</v>
      </c>
      <c r="L244" s="32"/>
      <c r="M244" s="138" t="s">
        <v>19</v>
      </c>
      <c r="N244" s="139" t="s">
        <v>43</v>
      </c>
      <c r="P244" s="140">
        <f>O244*H244</f>
        <v>0</v>
      </c>
      <c r="Q244" s="140">
        <v>2.5018699999999998</v>
      </c>
      <c r="R244" s="140">
        <f>Q244*H244</f>
        <v>79.259241599999996</v>
      </c>
      <c r="S244" s="140">
        <v>0</v>
      </c>
      <c r="T244" s="141">
        <f>S244*H244</f>
        <v>0</v>
      </c>
      <c r="AR244" s="142" t="s">
        <v>187</v>
      </c>
      <c r="AT244" s="142" t="s">
        <v>182</v>
      </c>
      <c r="AU244" s="142" t="s">
        <v>81</v>
      </c>
      <c r="AY244" s="17" t="s">
        <v>180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7" t="s">
        <v>79</v>
      </c>
      <c r="BK244" s="143">
        <f>ROUND(I244*H244,2)</f>
        <v>0</v>
      </c>
      <c r="BL244" s="17" t="s">
        <v>187</v>
      </c>
      <c r="BM244" s="142" t="s">
        <v>1493</v>
      </c>
    </row>
    <row r="245" spans="2:65" s="1" customFormat="1">
      <c r="B245" s="32"/>
      <c r="D245" s="144" t="s">
        <v>189</v>
      </c>
      <c r="F245" s="145" t="s">
        <v>1494</v>
      </c>
      <c r="I245" s="146"/>
      <c r="L245" s="32"/>
      <c r="M245" s="147"/>
      <c r="T245" s="53"/>
      <c r="AT245" s="17" t="s">
        <v>189</v>
      </c>
      <c r="AU245" s="17" t="s">
        <v>81</v>
      </c>
    </row>
    <row r="246" spans="2:65" s="12" customFormat="1">
      <c r="B246" s="148"/>
      <c r="D246" s="149" t="s">
        <v>191</v>
      </c>
      <c r="E246" s="150" t="s">
        <v>19</v>
      </c>
      <c r="F246" s="151" t="s">
        <v>1495</v>
      </c>
      <c r="H246" s="152">
        <v>31.68</v>
      </c>
      <c r="I246" s="153"/>
      <c r="L246" s="148"/>
      <c r="M246" s="154"/>
      <c r="T246" s="155"/>
      <c r="AT246" s="150" t="s">
        <v>191</v>
      </c>
      <c r="AU246" s="150" t="s">
        <v>81</v>
      </c>
      <c r="AV246" s="12" t="s">
        <v>81</v>
      </c>
      <c r="AW246" s="12" t="s">
        <v>33</v>
      </c>
      <c r="AX246" s="12" t="s">
        <v>79</v>
      </c>
      <c r="AY246" s="150" t="s">
        <v>180</v>
      </c>
    </row>
    <row r="247" spans="2:65" s="1" customFormat="1" ht="16.5" customHeight="1">
      <c r="B247" s="32"/>
      <c r="C247" s="131" t="s">
        <v>749</v>
      </c>
      <c r="D247" s="131" t="s">
        <v>182</v>
      </c>
      <c r="E247" s="132" t="s">
        <v>1496</v>
      </c>
      <c r="F247" s="133" t="s">
        <v>1497</v>
      </c>
      <c r="G247" s="134" t="s">
        <v>185</v>
      </c>
      <c r="H247" s="135">
        <v>186.8</v>
      </c>
      <c r="I247" s="136"/>
      <c r="J247" s="137">
        <f>ROUND(I247*H247,2)</f>
        <v>0</v>
      </c>
      <c r="K247" s="133" t="s">
        <v>186</v>
      </c>
      <c r="L247" s="32"/>
      <c r="M247" s="138" t="s">
        <v>19</v>
      </c>
      <c r="N247" s="139" t="s">
        <v>43</v>
      </c>
      <c r="P247" s="140">
        <f>O247*H247</f>
        <v>0</v>
      </c>
      <c r="Q247" s="140">
        <v>2.64E-3</v>
      </c>
      <c r="R247" s="140">
        <f>Q247*H247</f>
        <v>0.49315200000000003</v>
      </c>
      <c r="S247" s="140">
        <v>0</v>
      </c>
      <c r="T247" s="141">
        <f>S247*H247</f>
        <v>0</v>
      </c>
      <c r="AR247" s="142" t="s">
        <v>187</v>
      </c>
      <c r="AT247" s="142" t="s">
        <v>182</v>
      </c>
      <c r="AU247" s="142" t="s">
        <v>81</v>
      </c>
      <c r="AY247" s="17" t="s">
        <v>180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7" t="s">
        <v>79</v>
      </c>
      <c r="BK247" s="143">
        <f>ROUND(I247*H247,2)</f>
        <v>0</v>
      </c>
      <c r="BL247" s="17" t="s">
        <v>187</v>
      </c>
      <c r="BM247" s="142" t="s">
        <v>1498</v>
      </c>
    </row>
    <row r="248" spans="2:65" s="1" customFormat="1">
      <c r="B248" s="32"/>
      <c r="D248" s="144" t="s">
        <v>189</v>
      </c>
      <c r="F248" s="145" t="s">
        <v>1499</v>
      </c>
      <c r="I248" s="146"/>
      <c r="L248" s="32"/>
      <c r="M248" s="147"/>
      <c r="T248" s="53"/>
      <c r="AT248" s="17" t="s">
        <v>189</v>
      </c>
      <c r="AU248" s="17" t="s">
        <v>81</v>
      </c>
    </row>
    <row r="249" spans="2:65" s="12" customFormat="1">
      <c r="B249" s="148"/>
      <c r="D249" s="149" t="s">
        <v>191</v>
      </c>
      <c r="E249" s="150" t="s">
        <v>19</v>
      </c>
      <c r="F249" s="151" t="s">
        <v>1500</v>
      </c>
      <c r="H249" s="152">
        <v>186.8</v>
      </c>
      <c r="I249" s="153"/>
      <c r="L249" s="148"/>
      <c r="M249" s="154"/>
      <c r="T249" s="155"/>
      <c r="AT249" s="150" t="s">
        <v>191</v>
      </c>
      <c r="AU249" s="150" t="s">
        <v>81</v>
      </c>
      <c r="AV249" s="12" t="s">
        <v>81</v>
      </c>
      <c r="AW249" s="12" t="s">
        <v>33</v>
      </c>
      <c r="AX249" s="12" t="s">
        <v>79</v>
      </c>
      <c r="AY249" s="150" t="s">
        <v>180</v>
      </c>
    </row>
    <row r="250" spans="2:65" s="1" customFormat="1" ht="16.5" customHeight="1">
      <c r="B250" s="32"/>
      <c r="C250" s="131" t="s">
        <v>754</v>
      </c>
      <c r="D250" s="131" t="s">
        <v>182</v>
      </c>
      <c r="E250" s="132" t="s">
        <v>1501</v>
      </c>
      <c r="F250" s="133" t="s">
        <v>1502</v>
      </c>
      <c r="G250" s="134" t="s">
        <v>185</v>
      </c>
      <c r="H250" s="135">
        <v>186.8</v>
      </c>
      <c r="I250" s="136"/>
      <c r="J250" s="137">
        <f>ROUND(I250*H250,2)</f>
        <v>0</v>
      </c>
      <c r="K250" s="133" t="s">
        <v>186</v>
      </c>
      <c r="L250" s="32"/>
      <c r="M250" s="138" t="s">
        <v>19</v>
      </c>
      <c r="N250" s="139" t="s">
        <v>43</v>
      </c>
      <c r="P250" s="140">
        <f>O250*H250</f>
        <v>0</v>
      </c>
      <c r="Q250" s="140">
        <v>0</v>
      </c>
      <c r="R250" s="140">
        <f>Q250*H250</f>
        <v>0</v>
      </c>
      <c r="S250" s="140">
        <v>0</v>
      </c>
      <c r="T250" s="141">
        <f>S250*H250</f>
        <v>0</v>
      </c>
      <c r="AR250" s="142" t="s">
        <v>187</v>
      </c>
      <c r="AT250" s="142" t="s">
        <v>182</v>
      </c>
      <c r="AU250" s="142" t="s">
        <v>81</v>
      </c>
      <c r="AY250" s="17" t="s">
        <v>180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7" t="s">
        <v>79</v>
      </c>
      <c r="BK250" s="143">
        <f>ROUND(I250*H250,2)</f>
        <v>0</v>
      </c>
      <c r="BL250" s="17" t="s">
        <v>187</v>
      </c>
      <c r="BM250" s="142" t="s">
        <v>1503</v>
      </c>
    </row>
    <row r="251" spans="2:65" s="1" customFormat="1">
      <c r="B251" s="32"/>
      <c r="D251" s="144" t="s">
        <v>189</v>
      </c>
      <c r="F251" s="145" t="s">
        <v>1504</v>
      </c>
      <c r="I251" s="146"/>
      <c r="L251" s="32"/>
      <c r="M251" s="147"/>
      <c r="T251" s="53"/>
      <c r="AT251" s="17" t="s">
        <v>189</v>
      </c>
      <c r="AU251" s="17" t="s">
        <v>81</v>
      </c>
    </row>
    <row r="252" spans="2:65" s="1" customFormat="1" ht="21.75" customHeight="1">
      <c r="B252" s="32"/>
      <c r="C252" s="131" t="s">
        <v>760</v>
      </c>
      <c r="D252" s="131" t="s">
        <v>182</v>
      </c>
      <c r="E252" s="132" t="s">
        <v>1505</v>
      </c>
      <c r="F252" s="133" t="s">
        <v>1506</v>
      </c>
      <c r="G252" s="134" t="s">
        <v>257</v>
      </c>
      <c r="H252" s="135">
        <v>0.69599999999999995</v>
      </c>
      <c r="I252" s="136"/>
      <c r="J252" s="137">
        <f>ROUND(I252*H252,2)</f>
        <v>0</v>
      </c>
      <c r="K252" s="133" t="s">
        <v>186</v>
      </c>
      <c r="L252" s="32"/>
      <c r="M252" s="138" t="s">
        <v>19</v>
      </c>
      <c r="N252" s="139" t="s">
        <v>43</v>
      </c>
      <c r="P252" s="140">
        <f>O252*H252</f>
        <v>0</v>
      </c>
      <c r="Q252" s="140">
        <v>1.0606199999999999</v>
      </c>
      <c r="R252" s="140">
        <f>Q252*H252</f>
        <v>0.73819151999999988</v>
      </c>
      <c r="S252" s="140">
        <v>0</v>
      </c>
      <c r="T252" s="141">
        <f>S252*H252</f>
        <v>0</v>
      </c>
      <c r="AR252" s="142" t="s">
        <v>187</v>
      </c>
      <c r="AT252" s="142" t="s">
        <v>182</v>
      </c>
      <c r="AU252" s="142" t="s">
        <v>81</v>
      </c>
      <c r="AY252" s="17" t="s">
        <v>180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7" t="s">
        <v>79</v>
      </c>
      <c r="BK252" s="143">
        <f>ROUND(I252*H252,2)</f>
        <v>0</v>
      </c>
      <c r="BL252" s="17" t="s">
        <v>187</v>
      </c>
      <c r="BM252" s="142" t="s">
        <v>1507</v>
      </c>
    </row>
    <row r="253" spans="2:65" s="1" customFormat="1">
      <c r="B253" s="32"/>
      <c r="D253" s="144" t="s">
        <v>189</v>
      </c>
      <c r="F253" s="145" t="s">
        <v>1508</v>
      </c>
      <c r="I253" s="146"/>
      <c r="L253" s="32"/>
      <c r="M253" s="147"/>
      <c r="T253" s="53"/>
      <c r="AT253" s="17" t="s">
        <v>189</v>
      </c>
      <c r="AU253" s="17" t="s">
        <v>81</v>
      </c>
    </row>
    <row r="254" spans="2:65" s="12" customFormat="1">
      <c r="B254" s="148"/>
      <c r="D254" s="149" t="s">
        <v>191</v>
      </c>
      <c r="E254" s="150" t="s">
        <v>19</v>
      </c>
      <c r="F254" s="151" t="s">
        <v>1509</v>
      </c>
      <c r="H254" s="152">
        <v>0.57199999999999995</v>
      </c>
      <c r="I254" s="153"/>
      <c r="L254" s="148"/>
      <c r="M254" s="154"/>
      <c r="T254" s="155"/>
      <c r="AT254" s="150" t="s">
        <v>191</v>
      </c>
      <c r="AU254" s="150" t="s">
        <v>81</v>
      </c>
      <c r="AV254" s="12" t="s">
        <v>81</v>
      </c>
      <c r="AW254" s="12" t="s">
        <v>33</v>
      </c>
      <c r="AX254" s="12" t="s">
        <v>72</v>
      </c>
      <c r="AY254" s="150" t="s">
        <v>180</v>
      </c>
    </row>
    <row r="255" spans="2:65" s="12" customFormat="1">
      <c r="B255" s="148"/>
      <c r="D255" s="149" t="s">
        <v>191</v>
      </c>
      <c r="E255" s="150" t="s">
        <v>19</v>
      </c>
      <c r="F255" s="151" t="s">
        <v>1510</v>
      </c>
      <c r="H255" s="152">
        <v>0.124</v>
      </c>
      <c r="I255" s="153"/>
      <c r="L255" s="148"/>
      <c r="M255" s="154"/>
      <c r="T255" s="155"/>
      <c r="AT255" s="150" t="s">
        <v>191</v>
      </c>
      <c r="AU255" s="150" t="s">
        <v>81</v>
      </c>
      <c r="AV255" s="12" t="s">
        <v>81</v>
      </c>
      <c r="AW255" s="12" t="s">
        <v>33</v>
      </c>
      <c r="AX255" s="12" t="s">
        <v>72</v>
      </c>
      <c r="AY255" s="150" t="s">
        <v>180</v>
      </c>
    </row>
    <row r="256" spans="2:65" s="14" customFormat="1">
      <c r="B256" s="162"/>
      <c r="D256" s="149" t="s">
        <v>191</v>
      </c>
      <c r="E256" s="163" t="s">
        <v>19</v>
      </c>
      <c r="F256" s="164" t="s">
        <v>215</v>
      </c>
      <c r="H256" s="165">
        <v>0.69599999999999995</v>
      </c>
      <c r="I256" s="166"/>
      <c r="L256" s="162"/>
      <c r="M256" s="167"/>
      <c r="T256" s="168"/>
      <c r="AT256" s="163" t="s">
        <v>191</v>
      </c>
      <c r="AU256" s="163" t="s">
        <v>81</v>
      </c>
      <c r="AV256" s="14" t="s">
        <v>187</v>
      </c>
      <c r="AW256" s="14" t="s">
        <v>33</v>
      </c>
      <c r="AX256" s="14" t="s">
        <v>79</v>
      </c>
      <c r="AY256" s="163" t="s">
        <v>180</v>
      </c>
    </row>
    <row r="257" spans="2:65" s="1" customFormat="1" ht="24.2" customHeight="1">
      <c r="B257" s="32"/>
      <c r="C257" s="131" t="s">
        <v>766</v>
      </c>
      <c r="D257" s="131" t="s">
        <v>182</v>
      </c>
      <c r="E257" s="132" t="s">
        <v>1511</v>
      </c>
      <c r="F257" s="133" t="s">
        <v>1512</v>
      </c>
      <c r="G257" s="134" t="s">
        <v>209</v>
      </c>
      <c r="H257" s="135">
        <v>0.22900000000000001</v>
      </c>
      <c r="I257" s="136"/>
      <c r="J257" s="137">
        <f>ROUND(I257*H257,2)</f>
        <v>0</v>
      </c>
      <c r="K257" s="133" t="s">
        <v>186</v>
      </c>
      <c r="L257" s="32"/>
      <c r="M257" s="138" t="s">
        <v>19</v>
      </c>
      <c r="N257" s="139" t="s">
        <v>43</v>
      </c>
      <c r="P257" s="140">
        <f>O257*H257</f>
        <v>0</v>
      </c>
      <c r="Q257" s="140">
        <v>2.02</v>
      </c>
      <c r="R257" s="140">
        <f>Q257*H257</f>
        <v>0.46258000000000005</v>
      </c>
      <c r="S257" s="140">
        <v>0</v>
      </c>
      <c r="T257" s="141">
        <f>S257*H257</f>
        <v>0</v>
      </c>
      <c r="AR257" s="142" t="s">
        <v>187</v>
      </c>
      <c r="AT257" s="142" t="s">
        <v>182</v>
      </c>
      <c r="AU257" s="142" t="s">
        <v>81</v>
      </c>
      <c r="AY257" s="17" t="s">
        <v>180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7" t="s">
        <v>79</v>
      </c>
      <c r="BK257" s="143">
        <f>ROUND(I257*H257,2)</f>
        <v>0</v>
      </c>
      <c r="BL257" s="17" t="s">
        <v>187</v>
      </c>
      <c r="BM257" s="142" t="s">
        <v>1513</v>
      </c>
    </row>
    <row r="258" spans="2:65" s="1" customFormat="1">
      <c r="B258" s="32"/>
      <c r="D258" s="144" t="s">
        <v>189</v>
      </c>
      <c r="F258" s="145" t="s">
        <v>1514</v>
      </c>
      <c r="I258" s="146"/>
      <c r="L258" s="32"/>
      <c r="M258" s="147"/>
      <c r="T258" s="53"/>
      <c r="AT258" s="17" t="s">
        <v>189</v>
      </c>
      <c r="AU258" s="17" t="s">
        <v>81</v>
      </c>
    </row>
    <row r="259" spans="2:65" s="13" customFormat="1">
      <c r="B259" s="156"/>
      <c r="D259" s="149" t="s">
        <v>191</v>
      </c>
      <c r="E259" s="157" t="s">
        <v>19</v>
      </c>
      <c r="F259" s="158" t="s">
        <v>1515</v>
      </c>
      <c r="H259" s="157" t="s">
        <v>19</v>
      </c>
      <c r="I259" s="159"/>
      <c r="L259" s="156"/>
      <c r="M259" s="160"/>
      <c r="T259" s="161"/>
      <c r="AT259" s="157" t="s">
        <v>191</v>
      </c>
      <c r="AU259" s="157" t="s">
        <v>81</v>
      </c>
      <c r="AV259" s="13" t="s">
        <v>79</v>
      </c>
      <c r="AW259" s="13" t="s">
        <v>33</v>
      </c>
      <c r="AX259" s="13" t="s">
        <v>72</v>
      </c>
      <c r="AY259" s="157" t="s">
        <v>180</v>
      </c>
    </row>
    <row r="260" spans="2:65" s="12" customFormat="1" ht="22.5">
      <c r="B260" s="148"/>
      <c r="D260" s="149" t="s">
        <v>191</v>
      </c>
      <c r="E260" s="150" t="s">
        <v>19</v>
      </c>
      <c r="F260" s="151" t="s">
        <v>1516</v>
      </c>
      <c r="H260" s="152">
        <v>0.22900000000000001</v>
      </c>
      <c r="I260" s="153"/>
      <c r="L260" s="148"/>
      <c r="M260" s="154"/>
      <c r="T260" s="155"/>
      <c r="AT260" s="150" t="s">
        <v>191</v>
      </c>
      <c r="AU260" s="150" t="s">
        <v>81</v>
      </c>
      <c r="AV260" s="12" t="s">
        <v>81</v>
      </c>
      <c r="AW260" s="12" t="s">
        <v>33</v>
      </c>
      <c r="AX260" s="12" t="s">
        <v>79</v>
      </c>
      <c r="AY260" s="150" t="s">
        <v>180</v>
      </c>
    </row>
    <row r="261" spans="2:65" s="1" customFormat="1" ht="44.25" customHeight="1">
      <c r="B261" s="32"/>
      <c r="C261" s="131" t="s">
        <v>772</v>
      </c>
      <c r="D261" s="131" t="s">
        <v>182</v>
      </c>
      <c r="E261" s="132" t="s">
        <v>1517</v>
      </c>
      <c r="F261" s="133" t="s">
        <v>1518</v>
      </c>
      <c r="G261" s="134" t="s">
        <v>185</v>
      </c>
      <c r="H261" s="135">
        <v>81.751999999999995</v>
      </c>
      <c r="I261" s="136"/>
      <c r="J261" s="137">
        <f>ROUND(I261*H261,2)</f>
        <v>0</v>
      </c>
      <c r="K261" s="133" t="s">
        <v>186</v>
      </c>
      <c r="L261" s="32"/>
      <c r="M261" s="138" t="s">
        <v>19</v>
      </c>
      <c r="N261" s="139" t="s">
        <v>43</v>
      </c>
      <c r="P261" s="140">
        <f>O261*H261</f>
        <v>0</v>
      </c>
      <c r="Q261" s="140">
        <v>0.50100999999999996</v>
      </c>
      <c r="R261" s="140">
        <f>Q261*H261</f>
        <v>40.958569519999998</v>
      </c>
      <c r="S261" s="140">
        <v>0</v>
      </c>
      <c r="T261" s="141">
        <f>S261*H261</f>
        <v>0</v>
      </c>
      <c r="AR261" s="142" t="s">
        <v>187</v>
      </c>
      <c r="AT261" s="142" t="s">
        <v>182</v>
      </c>
      <c r="AU261" s="142" t="s">
        <v>81</v>
      </c>
      <c r="AY261" s="17" t="s">
        <v>180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7" t="s">
        <v>79</v>
      </c>
      <c r="BK261" s="143">
        <f>ROUND(I261*H261,2)</f>
        <v>0</v>
      </c>
      <c r="BL261" s="17" t="s">
        <v>187</v>
      </c>
      <c r="BM261" s="142" t="s">
        <v>1519</v>
      </c>
    </row>
    <row r="262" spans="2:65" s="1" customFormat="1">
      <c r="B262" s="32"/>
      <c r="D262" s="144" t="s">
        <v>189</v>
      </c>
      <c r="F262" s="145" t="s">
        <v>1520</v>
      </c>
      <c r="I262" s="146"/>
      <c r="L262" s="32"/>
      <c r="M262" s="147"/>
      <c r="T262" s="53"/>
      <c r="AT262" s="17" t="s">
        <v>189</v>
      </c>
      <c r="AU262" s="17" t="s">
        <v>81</v>
      </c>
    </row>
    <row r="263" spans="2:65" s="12" customFormat="1">
      <c r="B263" s="148"/>
      <c r="D263" s="149" t="s">
        <v>191</v>
      </c>
      <c r="E263" s="150" t="s">
        <v>19</v>
      </c>
      <c r="F263" s="151" t="s">
        <v>1521</v>
      </c>
      <c r="H263" s="152">
        <v>54.23</v>
      </c>
      <c r="I263" s="153"/>
      <c r="L263" s="148"/>
      <c r="M263" s="154"/>
      <c r="T263" s="155"/>
      <c r="AT263" s="150" t="s">
        <v>191</v>
      </c>
      <c r="AU263" s="150" t="s">
        <v>81</v>
      </c>
      <c r="AV263" s="12" t="s">
        <v>81</v>
      </c>
      <c r="AW263" s="12" t="s">
        <v>33</v>
      </c>
      <c r="AX263" s="12" t="s">
        <v>72</v>
      </c>
      <c r="AY263" s="150" t="s">
        <v>180</v>
      </c>
    </row>
    <row r="264" spans="2:65" s="12" customFormat="1">
      <c r="B264" s="148"/>
      <c r="D264" s="149" t="s">
        <v>191</v>
      </c>
      <c r="E264" s="150" t="s">
        <v>19</v>
      </c>
      <c r="F264" s="151" t="s">
        <v>1522</v>
      </c>
      <c r="H264" s="152">
        <v>27.521999999999998</v>
      </c>
      <c r="I264" s="153"/>
      <c r="L264" s="148"/>
      <c r="M264" s="154"/>
      <c r="T264" s="155"/>
      <c r="AT264" s="150" t="s">
        <v>191</v>
      </c>
      <c r="AU264" s="150" t="s">
        <v>81</v>
      </c>
      <c r="AV264" s="12" t="s">
        <v>81</v>
      </c>
      <c r="AW264" s="12" t="s">
        <v>33</v>
      </c>
      <c r="AX264" s="12" t="s">
        <v>72</v>
      </c>
      <c r="AY264" s="150" t="s">
        <v>180</v>
      </c>
    </row>
    <row r="265" spans="2:65" s="14" customFormat="1">
      <c r="B265" s="162"/>
      <c r="D265" s="149" t="s">
        <v>191</v>
      </c>
      <c r="E265" s="163" t="s">
        <v>19</v>
      </c>
      <c r="F265" s="164" t="s">
        <v>215</v>
      </c>
      <c r="H265" s="165">
        <v>81.751999999999995</v>
      </c>
      <c r="I265" s="166"/>
      <c r="L265" s="162"/>
      <c r="M265" s="167"/>
      <c r="T265" s="168"/>
      <c r="AT265" s="163" t="s">
        <v>191</v>
      </c>
      <c r="AU265" s="163" t="s">
        <v>81</v>
      </c>
      <c r="AV265" s="14" t="s">
        <v>187</v>
      </c>
      <c r="AW265" s="14" t="s">
        <v>33</v>
      </c>
      <c r="AX265" s="14" t="s">
        <v>79</v>
      </c>
      <c r="AY265" s="163" t="s">
        <v>180</v>
      </c>
    </row>
    <row r="266" spans="2:65" s="1" customFormat="1" ht="55.5" customHeight="1">
      <c r="B266" s="32"/>
      <c r="C266" s="131" t="s">
        <v>778</v>
      </c>
      <c r="D266" s="131" t="s">
        <v>182</v>
      </c>
      <c r="E266" s="132" t="s">
        <v>1523</v>
      </c>
      <c r="F266" s="133" t="s">
        <v>1524</v>
      </c>
      <c r="G266" s="134" t="s">
        <v>257</v>
      </c>
      <c r="H266" s="135">
        <v>1.298</v>
      </c>
      <c r="I266" s="136"/>
      <c r="J266" s="137">
        <f>ROUND(I266*H266,2)</f>
        <v>0</v>
      </c>
      <c r="K266" s="133" t="s">
        <v>186</v>
      </c>
      <c r="L266" s="32"/>
      <c r="M266" s="138" t="s">
        <v>19</v>
      </c>
      <c r="N266" s="139" t="s">
        <v>43</v>
      </c>
      <c r="P266" s="140">
        <f>O266*H266</f>
        <v>0</v>
      </c>
      <c r="Q266" s="140">
        <v>1.0593999999999999</v>
      </c>
      <c r="R266" s="140">
        <f>Q266*H266</f>
        <v>1.3751011999999998</v>
      </c>
      <c r="S266" s="140">
        <v>0</v>
      </c>
      <c r="T266" s="141">
        <f>S266*H266</f>
        <v>0</v>
      </c>
      <c r="AR266" s="142" t="s">
        <v>187</v>
      </c>
      <c r="AT266" s="142" t="s">
        <v>182</v>
      </c>
      <c r="AU266" s="142" t="s">
        <v>81</v>
      </c>
      <c r="AY266" s="17" t="s">
        <v>180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7" t="s">
        <v>79</v>
      </c>
      <c r="BK266" s="143">
        <f>ROUND(I266*H266,2)</f>
        <v>0</v>
      </c>
      <c r="BL266" s="17" t="s">
        <v>187</v>
      </c>
      <c r="BM266" s="142" t="s">
        <v>1525</v>
      </c>
    </row>
    <row r="267" spans="2:65" s="1" customFormat="1">
      <c r="B267" s="32"/>
      <c r="D267" s="144" t="s">
        <v>189</v>
      </c>
      <c r="F267" s="145" t="s">
        <v>1526</v>
      </c>
      <c r="I267" s="146"/>
      <c r="L267" s="32"/>
      <c r="M267" s="147"/>
      <c r="T267" s="53"/>
      <c r="AT267" s="17" t="s">
        <v>189</v>
      </c>
      <c r="AU267" s="17" t="s">
        <v>81</v>
      </c>
    </row>
    <row r="268" spans="2:65" s="13" customFormat="1">
      <c r="B268" s="156"/>
      <c r="D268" s="149" t="s">
        <v>191</v>
      </c>
      <c r="E268" s="157" t="s">
        <v>19</v>
      </c>
      <c r="F268" s="158" t="s">
        <v>1527</v>
      </c>
      <c r="H268" s="157" t="s">
        <v>19</v>
      </c>
      <c r="I268" s="159"/>
      <c r="L268" s="156"/>
      <c r="M268" s="160"/>
      <c r="T268" s="161"/>
      <c r="AT268" s="157" t="s">
        <v>191</v>
      </c>
      <c r="AU268" s="157" t="s">
        <v>81</v>
      </c>
      <c r="AV268" s="13" t="s">
        <v>79</v>
      </c>
      <c r="AW268" s="13" t="s">
        <v>33</v>
      </c>
      <c r="AX268" s="13" t="s">
        <v>72</v>
      </c>
      <c r="AY268" s="157" t="s">
        <v>180</v>
      </c>
    </row>
    <row r="269" spans="2:65" s="12" customFormat="1">
      <c r="B269" s="148"/>
      <c r="D269" s="149" t="s">
        <v>191</v>
      </c>
      <c r="E269" s="150" t="s">
        <v>19</v>
      </c>
      <c r="F269" s="151" t="s">
        <v>1528</v>
      </c>
      <c r="H269" s="152">
        <v>0.19500000000000001</v>
      </c>
      <c r="I269" s="153"/>
      <c r="L269" s="148"/>
      <c r="M269" s="154"/>
      <c r="T269" s="155"/>
      <c r="AT269" s="150" t="s">
        <v>191</v>
      </c>
      <c r="AU269" s="150" t="s">
        <v>81</v>
      </c>
      <c r="AV269" s="12" t="s">
        <v>81</v>
      </c>
      <c r="AW269" s="12" t="s">
        <v>33</v>
      </c>
      <c r="AX269" s="12" t="s">
        <v>72</v>
      </c>
      <c r="AY269" s="150" t="s">
        <v>180</v>
      </c>
    </row>
    <row r="270" spans="2:65" s="12" customFormat="1">
      <c r="B270" s="148"/>
      <c r="D270" s="149" t="s">
        <v>191</v>
      </c>
      <c r="E270" s="150" t="s">
        <v>19</v>
      </c>
      <c r="F270" s="151" t="s">
        <v>1529</v>
      </c>
      <c r="H270" s="152">
        <v>0.29199999999999998</v>
      </c>
      <c r="I270" s="153"/>
      <c r="L270" s="148"/>
      <c r="M270" s="154"/>
      <c r="T270" s="155"/>
      <c r="AT270" s="150" t="s">
        <v>191</v>
      </c>
      <c r="AU270" s="150" t="s">
        <v>81</v>
      </c>
      <c r="AV270" s="12" t="s">
        <v>81</v>
      </c>
      <c r="AW270" s="12" t="s">
        <v>33</v>
      </c>
      <c r="AX270" s="12" t="s">
        <v>72</v>
      </c>
      <c r="AY270" s="150" t="s">
        <v>180</v>
      </c>
    </row>
    <row r="271" spans="2:65" s="12" customFormat="1">
      <c r="B271" s="148"/>
      <c r="D271" s="149" t="s">
        <v>191</v>
      </c>
      <c r="E271" s="150" t="s">
        <v>19</v>
      </c>
      <c r="F271" s="151" t="s">
        <v>1530</v>
      </c>
      <c r="H271" s="152">
        <v>0.155</v>
      </c>
      <c r="I271" s="153"/>
      <c r="L271" s="148"/>
      <c r="M271" s="154"/>
      <c r="T271" s="155"/>
      <c r="AT271" s="150" t="s">
        <v>191</v>
      </c>
      <c r="AU271" s="150" t="s">
        <v>81</v>
      </c>
      <c r="AV271" s="12" t="s">
        <v>81</v>
      </c>
      <c r="AW271" s="12" t="s">
        <v>33</v>
      </c>
      <c r="AX271" s="12" t="s">
        <v>72</v>
      </c>
      <c r="AY271" s="150" t="s">
        <v>180</v>
      </c>
    </row>
    <row r="272" spans="2:65" s="13" customFormat="1">
      <c r="B272" s="156"/>
      <c r="D272" s="149" t="s">
        <v>191</v>
      </c>
      <c r="E272" s="157" t="s">
        <v>19</v>
      </c>
      <c r="F272" s="158" t="s">
        <v>1531</v>
      </c>
      <c r="H272" s="157" t="s">
        <v>19</v>
      </c>
      <c r="I272" s="159"/>
      <c r="L272" s="156"/>
      <c r="M272" s="160"/>
      <c r="T272" s="161"/>
      <c r="AT272" s="157" t="s">
        <v>191</v>
      </c>
      <c r="AU272" s="157" t="s">
        <v>81</v>
      </c>
      <c r="AV272" s="13" t="s">
        <v>79</v>
      </c>
      <c r="AW272" s="13" t="s">
        <v>33</v>
      </c>
      <c r="AX272" s="13" t="s">
        <v>72</v>
      </c>
      <c r="AY272" s="157" t="s">
        <v>180</v>
      </c>
    </row>
    <row r="273" spans="2:65" s="12" customFormat="1">
      <c r="B273" s="148"/>
      <c r="D273" s="149" t="s">
        <v>191</v>
      </c>
      <c r="E273" s="150" t="s">
        <v>19</v>
      </c>
      <c r="F273" s="151" t="s">
        <v>1532</v>
      </c>
      <c r="H273" s="152">
        <v>0.48199999999999998</v>
      </c>
      <c r="I273" s="153"/>
      <c r="L273" s="148"/>
      <c r="M273" s="154"/>
      <c r="T273" s="155"/>
      <c r="AT273" s="150" t="s">
        <v>191</v>
      </c>
      <c r="AU273" s="150" t="s">
        <v>81</v>
      </c>
      <c r="AV273" s="12" t="s">
        <v>81</v>
      </c>
      <c r="AW273" s="12" t="s">
        <v>33</v>
      </c>
      <c r="AX273" s="12" t="s">
        <v>72</v>
      </c>
      <c r="AY273" s="150" t="s">
        <v>180</v>
      </c>
    </row>
    <row r="274" spans="2:65" s="12" customFormat="1">
      <c r="B274" s="148"/>
      <c r="D274" s="149" t="s">
        <v>191</v>
      </c>
      <c r="E274" s="150" t="s">
        <v>19</v>
      </c>
      <c r="F274" s="151" t="s">
        <v>1533</v>
      </c>
      <c r="H274" s="152">
        <v>0.17399999999999999</v>
      </c>
      <c r="I274" s="153"/>
      <c r="L274" s="148"/>
      <c r="M274" s="154"/>
      <c r="T274" s="155"/>
      <c r="AT274" s="150" t="s">
        <v>191</v>
      </c>
      <c r="AU274" s="150" t="s">
        <v>81</v>
      </c>
      <c r="AV274" s="12" t="s">
        <v>81</v>
      </c>
      <c r="AW274" s="12" t="s">
        <v>33</v>
      </c>
      <c r="AX274" s="12" t="s">
        <v>72</v>
      </c>
      <c r="AY274" s="150" t="s">
        <v>180</v>
      </c>
    </row>
    <row r="275" spans="2:65" s="14" customFormat="1">
      <c r="B275" s="162"/>
      <c r="D275" s="149" t="s">
        <v>191</v>
      </c>
      <c r="E275" s="163" t="s">
        <v>19</v>
      </c>
      <c r="F275" s="164" t="s">
        <v>215</v>
      </c>
      <c r="H275" s="165">
        <v>1.298</v>
      </c>
      <c r="I275" s="166"/>
      <c r="L275" s="162"/>
      <c r="M275" s="167"/>
      <c r="T275" s="168"/>
      <c r="AT275" s="163" t="s">
        <v>191</v>
      </c>
      <c r="AU275" s="163" t="s">
        <v>81</v>
      </c>
      <c r="AV275" s="14" t="s">
        <v>187</v>
      </c>
      <c r="AW275" s="14" t="s">
        <v>33</v>
      </c>
      <c r="AX275" s="14" t="s">
        <v>79</v>
      </c>
      <c r="AY275" s="163" t="s">
        <v>180</v>
      </c>
    </row>
    <row r="276" spans="2:65" s="11" customFormat="1" ht="22.9" customHeight="1">
      <c r="B276" s="119"/>
      <c r="D276" s="120" t="s">
        <v>71</v>
      </c>
      <c r="E276" s="129" t="s">
        <v>198</v>
      </c>
      <c r="F276" s="129" t="s">
        <v>576</v>
      </c>
      <c r="I276" s="122"/>
      <c r="J276" s="130">
        <f>BK276</f>
        <v>0</v>
      </c>
      <c r="L276" s="119"/>
      <c r="M276" s="124"/>
      <c r="P276" s="125">
        <f>SUM(P277:P279)</f>
        <v>0</v>
      </c>
      <c r="R276" s="125">
        <f>SUM(R277:R279)</f>
        <v>0.35</v>
      </c>
      <c r="T276" s="126">
        <f>SUM(T277:T279)</f>
        <v>0</v>
      </c>
      <c r="AR276" s="120" t="s">
        <v>79</v>
      </c>
      <c r="AT276" s="127" t="s">
        <v>71</v>
      </c>
      <c r="AU276" s="127" t="s">
        <v>79</v>
      </c>
      <c r="AY276" s="120" t="s">
        <v>180</v>
      </c>
      <c r="BK276" s="128">
        <f>SUM(BK277:BK279)</f>
        <v>0</v>
      </c>
    </row>
    <row r="277" spans="2:65" s="1" customFormat="1" ht="24.2" customHeight="1">
      <c r="B277" s="32"/>
      <c r="C277" s="131" t="s">
        <v>785</v>
      </c>
      <c r="D277" s="131" t="s">
        <v>182</v>
      </c>
      <c r="E277" s="132" t="s">
        <v>1534</v>
      </c>
      <c r="F277" s="133" t="s">
        <v>1535</v>
      </c>
      <c r="G277" s="134" t="s">
        <v>226</v>
      </c>
      <c r="H277" s="135">
        <v>1</v>
      </c>
      <c r="I277" s="136"/>
      <c r="J277" s="137">
        <f>ROUND(I277*H277,2)</f>
        <v>0</v>
      </c>
      <c r="K277" s="133" t="s">
        <v>186</v>
      </c>
      <c r="L277" s="32"/>
      <c r="M277" s="138" t="s">
        <v>19</v>
      </c>
      <c r="N277" s="139" t="s">
        <v>43</v>
      </c>
      <c r="P277" s="140">
        <f>O277*H277</f>
        <v>0</v>
      </c>
      <c r="Q277" s="140">
        <v>0</v>
      </c>
      <c r="R277" s="140">
        <f>Q277*H277</f>
        <v>0</v>
      </c>
      <c r="S277" s="140">
        <v>0</v>
      </c>
      <c r="T277" s="141">
        <f>S277*H277</f>
        <v>0</v>
      </c>
      <c r="AR277" s="142" t="s">
        <v>187</v>
      </c>
      <c r="AT277" s="142" t="s">
        <v>182</v>
      </c>
      <c r="AU277" s="142" t="s">
        <v>81</v>
      </c>
      <c r="AY277" s="17" t="s">
        <v>180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7" t="s">
        <v>79</v>
      </c>
      <c r="BK277" s="143">
        <f>ROUND(I277*H277,2)</f>
        <v>0</v>
      </c>
      <c r="BL277" s="17" t="s">
        <v>187</v>
      </c>
      <c r="BM277" s="142" t="s">
        <v>1536</v>
      </c>
    </row>
    <row r="278" spans="2:65" s="1" customFormat="1">
      <c r="B278" s="32"/>
      <c r="D278" s="144" t="s">
        <v>189</v>
      </c>
      <c r="F278" s="145" t="s">
        <v>1537</v>
      </c>
      <c r="I278" s="146"/>
      <c r="L278" s="32"/>
      <c r="M278" s="147"/>
      <c r="T278" s="53"/>
      <c r="AT278" s="17" t="s">
        <v>189</v>
      </c>
      <c r="AU278" s="17" t="s">
        <v>81</v>
      </c>
    </row>
    <row r="279" spans="2:65" s="1" customFormat="1" ht="33" customHeight="1">
      <c r="B279" s="32"/>
      <c r="C279" s="181" t="s">
        <v>795</v>
      </c>
      <c r="D279" s="181" t="s">
        <v>570</v>
      </c>
      <c r="E279" s="182" t="s">
        <v>1223</v>
      </c>
      <c r="F279" s="183" t="s">
        <v>1538</v>
      </c>
      <c r="G279" s="184" t="s">
        <v>226</v>
      </c>
      <c r="H279" s="185">
        <v>1</v>
      </c>
      <c r="I279" s="186"/>
      <c r="J279" s="187">
        <f>ROUND(I279*H279,2)</f>
        <v>0</v>
      </c>
      <c r="K279" s="183" t="s">
        <v>19</v>
      </c>
      <c r="L279" s="188"/>
      <c r="M279" s="189" t="s">
        <v>19</v>
      </c>
      <c r="N279" s="190" t="s">
        <v>43</v>
      </c>
      <c r="P279" s="140">
        <f>O279*H279</f>
        <v>0</v>
      </c>
      <c r="Q279" s="140">
        <v>0.35</v>
      </c>
      <c r="R279" s="140">
        <f>Q279*H279</f>
        <v>0.35</v>
      </c>
      <c r="S279" s="140">
        <v>0</v>
      </c>
      <c r="T279" s="141">
        <f>S279*H279</f>
        <v>0</v>
      </c>
      <c r="AR279" s="142" t="s">
        <v>235</v>
      </c>
      <c r="AT279" s="142" t="s">
        <v>570</v>
      </c>
      <c r="AU279" s="142" t="s">
        <v>81</v>
      </c>
      <c r="AY279" s="17" t="s">
        <v>180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7" t="s">
        <v>79</v>
      </c>
      <c r="BK279" s="143">
        <f>ROUND(I279*H279,2)</f>
        <v>0</v>
      </c>
      <c r="BL279" s="17" t="s">
        <v>187</v>
      </c>
      <c r="BM279" s="142" t="s">
        <v>1539</v>
      </c>
    </row>
    <row r="280" spans="2:65" s="11" customFormat="1" ht="22.9" customHeight="1">
      <c r="B280" s="119"/>
      <c r="D280" s="120" t="s">
        <v>71</v>
      </c>
      <c r="E280" s="129" t="s">
        <v>218</v>
      </c>
      <c r="F280" s="129" t="s">
        <v>594</v>
      </c>
      <c r="I280" s="122"/>
      <c r="J280" s="130">
        <f>BK280</f>
        <v>0</v>
      </c>
      <c r="L280" s="119"/>
      <c r="M280" s="124"/>
      <c r="P280" s="125">
        <f>SUM(P281:P290)</f>
        <v>0</v>
      </c>
      <c r="R280" s="125">
        <f>SUM(R281:R290)</f>
        <v>95.797040400000014</v>
      </c>
      <c r="T280" s="126">
        <f>SUM(T281:T290)</f>
        <v>0</v>
      </c>
      <c r="AR280" s="120" t="s">
        <v>79</v>
      </c>
      <c r="AT280" s="127" t="s">
        <v>71</v>
      </c>
      <c r="AU280" s="127" t="s">
        <v>79</v>
      </c>
      <c r="AY280" s="120" t="s">
        <v>180</v>
      </c>
      <c r="BK280" s="128">
        <f>SUM(BK281:BK290)</f>
        <v>0</v>
      </c>
    </row>
    <row r="281" spans="2:65" s="1" customFormat="1" ht="55.5" customHeight="1">
      <c r="B281" s="32"/>
      <c r="C281" s="131" t="s">
        <v>803</v>
      </c>
      <c r="D281" s="131" t="s">
        <v>182</v>
      </c>
      <c r="E281" s="132" t="s">
        <v>608</v>
      </c>
      <c r="F281" s="133" t="s">
        <v>609</v>
      </c>
      <c r="G281" s="134" t="s">
        <v>185</v>
      </c>
      <c r="H281" s="135">
        <v>227.11500000000001</v>
      </c>
      <c r="I281" s="136"/>
      <c r="J281" s="137">
        <f>ROUND(I281*H281,2)</f>
        <v>0</v>
      </c>
      <c r="K281" s="133" t="s">
        <v>186</v>
      </c>
      <c r="L281" s="32"/>
      <c r="M281" s="138" t="s">
        <v>19</v>
      </c>
      <c r="N281" s="139" t="s">
        <v>43</v>
      </c>
      <c r="P281" s="140">
        <f>O281*H281</f>
        <v>0</v>
      </c>
      <c r="Q281" s="140">
        <v>0.19536000000000001</v>
      </c>
      <c r="R281" s="140">
        <f>Q281*H281</f>
        <v>44.369186400000004</v>
      </c>
      <c r="S281" s="140">
        <v>0</v>
      </c>
      <c r="T281" s="141">
        <f>S281*H281</f>
        <v>0</v>
      </c>
      <c r="AR281" s="142" t="s">
        <v>187</v>
      </c>
      <c r="AT281" s="142" t="s">
        <v>182</v>
      </c>
      <c r="AU281" s="142" t="s">
        <v>81</v>
      </c>
      <c r="AY281" s="17" t="s">
        <v>180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7" t="s">
        <v>79</v>
      </c>
      <c r="BK281" s="143">
        <f>ROUND(I281*H281,2)</f>
        <v>0</v>
      </c>
      <c r="BL281" s="17" t="s">
        <v>187</v>
      </c>
      <c r="BM281" s="142" t="s">
        <v>1540</v>
      </c>
    </row>
    <row r="282" spans="2:65" s="1" customFormat="1">
      <c r="B282" s="32"/>
      <c r="D282" s="144" t="s">
        <v>189</v>
      </c>
      <c r="F282" s="145" t="s">
        <v>611</v>
      </c>
      <c r="I282" s="146"/>
      <c r="L282" s="32"/>
      <c r="M282" s="147"/>
      <c r="T282" s="53"/>
      <c r="AT282" s="17" t="s">
        <v>189</v>
      </c>
      <c r="AU282" s="17" t="s">
        <v>81</v>
      </c>
    </row>
    <row r="283" spans="2:65" s="13" customFormat="1">
      <c r="B283" s="156"/>
      <c r="D283" s="149" t="s">
        <v>191</v>
      </c>
      <c r="E283" s="157" t="s">
        <v>19</v>
      </c>
      <c r="F283" s="158" t="s">
        <v>1430</v>
      </c>
      <c r="H283" s="157" t="s">
        <v>19</v>
      </c>
      <c r="I283" s="159"/>
      <c r="L283" s="156"/>
      <c r="M283" s="160"/>
      <c r="T283" s="161"/>
      <c r="AT283" s="157" t="s">
        <v>191</v>
      </c>
      <c r="AU283" s="157" t="s">
        <v>81</v>
      </c>
      <c r="AV283" s="13" t="s">
        <v>79</v>
      </c>
      <c r="AW283" s="13" t="s">
        <v>33</v>
      </c>
      <c r="AX283" s="13" t="s">
        <v>72</v>
      </c>
      <c r="AY283" s="157" t="s">
        <v>180</v>
      </c>
    </row>
    <row r="284" spans="2:65" s="12" customFormat="1">
      <c r="B284" s="148"/>
      <c r="D284" s="149" t="s">
        <v>191</v>
      </c>
      <c r="E284" s="150" t="s">
        <v>19</v>
      </c>
      <c r="F284" s="151" t="s">
        <v>1445</v>
      </c>
      <c r="H284" s="152">
        <v>216.3</v>
      </c>
      <c r="I284" s="153"/>
      <c r="L284" s="148"/>
      <c r="M284" s="154"/>
      <c r="T284" s="155"/>
      <c r="AT284" s="150" t="s">
        <v>191</v>
      </c>
      <c r="AU284" s="150" t="s">
        <v>81</v>
      </c>
      <c r="AV284" s="12" t="s">
        <v>81</v>
      </c>
      <c r="AW284" s="12" t="s">
        <v>33</v>
      </c>
      <c r="AX284" s="12" t="s">
        <v>72</v>
      </c>
      <c r="AY284" s="150" t="s">
        <v>180</v>
      </c>
    </row>
    <row r="285" spans="2:65" s="15" customFormat="1">
      <c r="B285" s="170"/>
      <c r="D285" s="149" t="s">
        <v>191</v>
      </c>
      <c r="E285" s="171" t="s">
        <v>19</v>
      </c>
      <c r="F285" s="172" t="s">
        <v>274</v>
      </c>
      <c r="H285" s="173">
        <v>216.3</v>
      </c>
      <c r="I285" s="174"/>
      <c r="L285" s="170"/>
      <c r="M285" s="175"/>
      <c r="T285" s="176"/>
      <c r="AT285" s="171" t="s">
        <v>191</v>
      </c>
      <c r="AU285" s="171" t="s">
        <v>81</v>
      </c>
      <c r="AV285" s="15" t="s">
        <v>198</v>
      </c>
      <c r="AW285" s="15" t="s">
        <v>33</v>
      </c>
      <c r="AX285" s="15" t="s">
        <v>72</v>
      </c>
      <c r="AY285" s="171" t="s">
        <v>180</v>
      </c>
    </row>
    <row r="286" spans="2:65" s="13" customFormat="1" ht="22.5">
      <c r="B286" s="156"/>
      <c r="D286" s="149" t="s">
        <v>191</v>
      </c>
      <c r="E286" s="157" t="s">
        <v>19</v>
      </c>
      <c r="F286" s="158" t="s">
        <v>1541</v>
      </c>
      <c r="H286" s="157" t="s">
        <v>19</v>
      </c>
      <c r="I286" s="159"/>
      <c r="L286" s="156"/>
      <c r="M286" s="160"/>
      <c r="T286" s="161"/>
      <c r="AT286" s="157" t="s">
        <v>191</v>
      </c>
      <c r="AU286" s="157" t="s">
        <v>81</v>
      </c>
      <c r="AV286" s="13" t="s">
        <v>79</v>
      </c>
      <c r="AW286" s="13" t="s">
        <v>33</v>
      </c>
      <c r="AX286" s="13" t="s">
        <v>72</v>
      </c>
      <c r="AY286" s="157" t="s">
        <v>180</v>
      </c>
    </row>
    <row r="287" spans="2:65" s="12" customFormat="1">
      <c r="B287" s="148"/>
      <c r="D287" s="149" t="s">
        <v>191</v>
      </c>
      <c r="E287" s="150" t="s">
        <v>19</v>
      </c>
      <c r="F287" s="151" t="s">
        <v>1542</v>
      </c>
      <c r="H287" s="152">
        <v>10.815</v>
      </c>
      <c r="I287" s="153"/>
      <c r="L287" s="148"/>
      <c r="M287" s="154"/>
      <c r="T287" s="155"/>
      <c r="AT287" s="150" t="s">
        <v>191</v>
      </c>
      <c r="AU287" s="150" t="s">
        <v>81</v>
      </c>
      <c r="AV287" s="12" t="s">
        <v>81</v>
      </c>
      <c r="AW287" s="12" t="s">
        <v>33</v>
      </c>
      <c r="AX287" s="12" t="s">
        <v>72</v>
      </c>
      <c r="AY287" s="150" t="s">
        <v>180</v>
      </c>
    </row>
    <row r="288" spans="2:65" s="14" customFormat="1">
      <c r="B288" s="162"/>
      <c r="D288" s="149" t="s">
        <v>191</v>
      </c>
      <c r="E288" s="163" t="s">
        <v>19</v>
      </c>
      <c r="F288" s="164" t="s">
        <v>215</v>
      </c>
      <c r="H288" s="165">
        <v>227.11500000000001</v>
      </c>
      <c r="I288" s="166"/>
      <c r="L288" s="162"/>
      <c r="M288" s="167"/>
      <c r="T288" s="168"/>
      <c r="AT288" s="163" t="s">
        <v>191</v>
      </c>
      <c r="AU288" s="163" t="s">
        <v>81</v>
      </c>
      <c r="AV288" s="14" t="s">
        <v>187</v>
      </c>
      <c r="AW288" s="14" t="s">
        <v>33</v>
      </c>
      <c r="AX288" s="14" t="s">
        <v>79</v>
      </c>
      <c r="AY288" s="163" t="s">
        <v>180</v>
      </c>
    </row>
    <row r="289" spans="2:65" s="1" customFormat="1" ht="16.5" customHeight="1">
      <c r="B289" s="32"/>
      <c r="C289" s="181" t="s">
        <v>810</v>
      </c>
      <c r="D289" s="181" t="s">
        <v>570</v>
      </c>
      <c r="E289" s="182" t="s">
        <v>612</v>
      </c>
      <c r="F289" s="183" t="s">
        <v>613</v>
      </c>
      <c r="G289" s="184" t="s">
        <v>185</v>
      </c>
      <c r="H289" s="185">
        <v>231.65700000000001</v>
      </c>
      <c r="I289" s="186"/>
      <c r="J289" s="187">
        <f>ROUND(I289*H289,2)</f>
        <v>0</v>
      </c>
      <c r="K289" s="183" t="s">
        <v>186</v>
      </c>
      <c r="L289" s="188"/>
      <c r="M289" s="189" t="s">
        <v>19</v>
      </c>
      <c r="N289" s="190" t="s">
        <v>43</v>
      </c>
      <c r="P289" s="140">
        <f>O289*H289</f>
        <v>0</v>
      </c>
      <c r="Q289" s="140">
        <v>0.222</v>
      </c>
      <c r="R289" s="140">
        <f>Q289*H289</f>
        <v>51.427854000000004</v>
      </c>
      <c r="S289" s="140">
        <v>0</v>
      </c>
      <c r="T289" s="141">
        <f>S289*H289</f>
        <v>0</v>
      </c>
      <c r="AR289" s="142" t="s">
        <v>235</v>
      </c>
      <c r="AT289" s="142" t="s">
        <v>570</v>
      </c>
      <c r="AU289" s="142" t="s">
        <v>81</v>
      </c>
      <c r="AY289" s="17" t="s">
        <v>180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7" t="s">
        <v>79</v>
      </c>
      <c r="BK289" s="143">
        <f>ROUND(I289*H289,2)</f>
        <v>0</v>
      </c>
      <c r="BL289" s="17" t="s">
        <v>187</v>
      </c>
      <c r="BM289" s="142" t="s">
        <v>1543</v>
      </c>
    </row>
    <row r="290" spans="2:65" s="12" customFormat="1">
      <c r="B290" s="148"/>
      <c r="D290" s="149" t="s">
        <v>191</v>
      </c>
      <c r="E290" s="150" t="s">
        <v>19</v>
      </c>
      <c r="F290" s="151" t="s">
        <v>1544</v>
      </c>
      <c r="H290" s="152">
        <v>231.65700000000001</v>
      </c>
      <c r="I290" s="153"/>
      <c r="L290" s="148"/>
      <c r="M290" s="154"/>
      <c r="T290" s="155"/>
      <c r="AT290" s="150" t="s">
        <v>191</v>
      </c>
      <c r="AU290" s="150" t="s">
        <v>81</v>
      </c>
      <c r="AV290" s="12" t="s">
        <v>81</v>
      </c>
      <c r="AW290" s="12" t="s">
        <v>33</v>
      </c>
      <c r="AX290" s="12" t="s">
        <v>79</v>
      </c>
      <c r="AY290" s="150" t="s">
        <v>180</v>
      </c>
    </row>
    <row r="291" spans="2:65" s="11" customFormat="1" ht="22.9" customHeight="1">
      <c r="B291" s="119"/>
      <c r="D291" s="120" t="s">
        <v>71</v>
      </c>
      <c r="E291" s="129" t="s">
        <v>205</v>
      </c>
      <c r="F291" s="129" t="s">
        <v>206</v>
      </c>
      <c r="I291" s="122"/>
      <c r="J291" s="130">
        <f>BK291</f>
        <v>0</v>
      </c>
      <c r="L291" s="119"/>
      <c r="M291" s="124"/>
      <c r="P291" s="125">
        <f>SUM(P292:P388)</f>
        <v>0</v>
      </c>
      <c r="R291" s="125">
        <f>SUM(R292:R388)</f>
        <v>953.72596926000006</v>
      </c>
      <c r="T291" s="126">
        <f>SUM(T292:T388)</f>
        <v>0</v>
      </c>
      <c r="AR291" s="120" t="s">
        <v>79</v>
      </c>
      <c r="AT291" s="127" t="s">
        <v>71</v>
      </c>
      <c r="AU291" s="127" t="s">
        <v>79</v>
      </c>
      <c r="AY291" s="120" t="s">
        <v>180</v>
      </c>
      <c r="BK291" s="128">
        <f>SUM(BK292:BK388)</f>
        <v>0</v>
      </c>
    </row>
    <row r="292" spans="2:65" s="1" customFormat="1" ht="24.2" customHeight="1">
      <c r="B292" s="32"/>
      <c r="C292" s="131" t="s">
        <v>816</v>
      </c>
      <c r="D292" s="131" t="s">
        <v>182</v>
      </c>
      <c r="E292" s="132" t="s">
        <v>634</v>
      </c>
      <c r="F292" s="133" t="s">
        <v>635</v>
      </c>
      <c r="G292" s="134" t="s">
        <v>185</v>
      </c>
      <c r="H292" s="135">
        <v>32.369999999999997</v>
      </c>
      <c r="I292" s="136"/>
      <c r="J292" s="137">
        <f>ROUND(I292*H292,2)</f>
        <v>0</v>
      </c>
      <c r="K292" s="133" t="s">
        <v>186</v>
      </c>
      <c r="L292" s="32"/>
      <c r="M292" s="138" t="s">
        <v>19</v>
      </c>
      <c r="N292" s="139" t="s">
        <v>43</v>
      </c>
      <c r="P292" s="140">
        <f>O292*H292</f>
        <v>0</v>
      </c>
      <c r="Q292" s="140">
        <v>2.5999999999999998E-4</v>
      </c>
      <c r="R292" s="140">
        <f>Q292*H292</f>
        <v>8.4161999999999987E-3</v>
      </c>
      <c r="S292" s="140">
        <v>0</v>
      </c>
      <c r="T292" s="141">
        <f>S292*H292</f>
        <v>0</v>
      </c>
      <c r="AR292" s="142" t="s">
        <v>187</v>
      </c>
      <c r="AT292" s="142" t="s">
        <v>182</v>
      </c>
      <c r="AU292" s="142" t="s">
        <v>81</v>
      </c>
      <c r="AY292" s="17" t="s">
        <v>180</v>
      </c>
      <c r="BE292" s="143">
        <f>IF(N292="základní",J292,0)</f>
        <v>0</v>
      </c>
      <c r="BF292" s="143">
        <f>IF(N292="snížená",J292,0)</f>
        <v>0</v>
      </c>
      <c r="BG292" s="143">
        <f>IF(N292="zákl. přenesená",J292,0)</f>
        <v>0</v>
      </c>
      <c r="BH292" s="143">
        <f>IF(N292="sníž. přenesená",J292,0)</f>
        <v>0</v>
      </c>
      <c r="BI292" s="143">
        <f>IF(N292="nulová",J292,0)</f>
        <v>0</v>
      </c>
      <c r="BJ292" s="17" t="s">
        <v>79</v>
      </c>
      <c r="BK292" s="143">
        <f>ROUND(I292*H292,2)</f>
        <v>0</v>
      </c>
      <c r="BL292" s="17" t="s">
        <v>187</v>
      </c>
      <c r="BM292" s="142" t="s">
        <v>1545</v>
      </c>
    </row>
    <row r="293" spans="2:65" s="1" customFormat="1">
      <c r="B293" s="32"/>
      <c r="D293" s="144" t="s">
        <v>189</v>
      </c>
      <c r="F293" s="145" t="s">
        <v>637</v>
      </c>
      <c r="I293" s="146"/>
      <c r="L293" s="32"/>
      <c r="M293" s="147"/>
      <c r="T293" s="53"/>
      <c r="AT293" s="17" t="s">
        <v>189</v>
      </c>
      <c r="AU293" s="17" t="s">
        <v>81</v>
      </c>
    </row>
    <row r="294" spans="2:65" s="12" customFormat="1">
      <c r="B294" s="148"/>
      <c r="D294" s="149" t="s">
        <v>191</v>
      </c>
      <c r="E294" s="150" t="s">
        <v>19</v>
      </c>
      <c r="F294" s="151" t="s">
        <v>1546</v>
      </c>
      <c r="H294" s="152">
        <v>32.369999999999997</v>
      </c>
      <c r="I294" s="153"/>
      <c r="L294" s="148"/>
      <c r="M294" s="154"/>
      <c r="T294" s="155"/>
      <c r="AT294" s="150" t="s">
        <v>191</v>
      </c>
      <c r="AU294" s="150" t="s">
        <v>81</v>
      </c>
      <c r="AV294" s="12" t="s">
        <v>81</v>
      </c>
      <c r="AW294" s="12" t="s">
        <v>33</v>
      </c>
      <c r="AX294" s="12" t="s">
        <v>79</v>
      </c>
      <c r="AY294" s="150" t="s">
        <v>180</v>
      </c>
    </row>
    <row r="295" spans="2:65" s="1" customFormat="1" ht="37.9" customHeight="1">
      <c r="B295" s="32"/>
      <c r="C295" s="131" t="s">
        <v>822</v>
      </c>
      <c r="D295" s="131" t="s">
        <v>182</v>
      </c>
      <c r="E295" s="132" t="s">
        <v>640</v>
      </c>
      <c r="F295" s="133" t="s">
        <v>641</v>
      </c>
      <c r="G295" s="134" t="s">
        <v>185</v>
      </c>
      <c r="H295" s="135">
        <v>32.409999999999997</v>
      </c>
      <c r="I295" s="136"/>
      <c r="J295" s="137">
        <f>ROUND(I295*H295,2)</f>
        <v>0</v>
      </c>
      <c r="K295" s="133" t="s">
        <v>186</v>
      </c>
      <c r="L295" s="32"/>
      <c r="M295" s="138" t="s">
        <v>19</v>
      </c>
      <c r="N295" s="139" t="s">
        <v>43</v>
      </c>
      <c r="P295" s="140">
        <f>O295*H295</f>
        <v>0</v>
      </c>
      <c r="Q295" s="140">
        <v>4.3800000000000002E-3</v>
      </c>
      <c r="R295" s="140">
        <f>Q295*H295</f>
        <v>0.14195579999999999</v>
      </c>
      <c r="S295" s="140">
        <v>0</v>
      </c>
      <c r="T295" s="141">
        <f>S295*H295</f>
        <v>0</v>
      </c>
      <c r="AR295" s="142" t="s">
        <v>187</v>
      </c>
      <c r="AT295" s="142" t="s">
        <v>182</v>
      </c>
      <c r="AU295" s="142" t="s">
        <v>81</v>
      </c>
      <c r="AY295" s="17" t="s">
        <v>180</v>
      </c>
      <c r="BE295" s="143">
        <f>IF(N295="základní",J295,0)</f>
        <v>0</v>
      </c>
      <c r="BF295" s="143">
        <f>IF(N295="snížená",J295,0)</f>
        <v>0</v>
      </c>
      <c r="BG295" s="143">
        <f>IF(N295="zákl. přenesená",J295,0)</f>
        <v>0</v>
      </c>
      <c r="BH295" s="143">
        <f>IF(N295="sníž. přenesená",J295,0)</f>
        <v>0</v>
      </c>
      <c r="BI295" s="143">
        <f>IF(N295="nulová",J295,0)</f>
        <v>0</v>
      </c>
      <c r="BJ295" s="17" t="s">
        <v>79</v>
      </c>
      <c r="BK295" s="143">
        <f>ROUND(I295*H295,2)</f>
        <v>0</v>
      </c>
      <c r="BL295" s="17" t="s">
        <v>187</v>
      </c>
      <c r="BM295" s="142" t="s">
        <v>1547</v>
      </c>
    </row>
    <row r="296" spans="2:65" s="1" customFormat="1">
      <c r="B296" s="32"/>
      <c r="D296" s="144" t="s">
        <v>189</v>
      </c>
      <c r="F296" s="145" t="s">
        <v>643</v>
      </c>
      <c r="I296" s="146"/>
      <c r="L296" s="32"/>
      <c r="M296" s="147"/>
      <c r="T296" s="53"/>
      <c r="AT296" s="17" t="s">
        <v>189</v>
      </c>
      <c r="AU296" s="17" t="s">
        <v>81</v>
      </c>
    </row>
    <row r="297" spans="2:65" s="12" customFormat="1">
      <c r="B297" s="148"/>
      <c r="D297" s="149" t="s">
        <v>191</v>
      </c>
      <c r="E297" s="150" t="s">
        <v>19</v>
      </c>
      <c r="F297" s="151" t="s">
        <v>1548</v>
      </c>
      <c r="H297" s="152">
        <v>32.409999999999997</v>
      </c>
      <c r="I297" s="153"/>
      <c r="L297" s="148"/>
      <c r="M297" s="154"/>
      <c r="T297" s="155"/>
      <c r="AT297" s="150" t="s">
        <v>191</v>
      </c>
      <c r="AU297" s="150" t="s">
        <v>81</v>
      </c>
      <c r="AV297" s="12" t="s">
        <v>81</v>
      </c>
      <c r="AW297" s="12" t="s">
        <v>33</v>
      </c>
      <c r="AX297" s="12" t="s">
        <v>79</v>
      </c>
      <c r="AY297" s="150" t="s">
        <v>180</v>
      </c>
    </row>
    <row r="298" spans="2:65" s="1" customFormat="1" ht="24.2" customHeight="1">
      <c r="B298" s="32"/>
      <c r="C298" s="131" t="s">
        <v>828</v>
      </c>
      <c r="D298" s="131" t="s">
        <v>182</v>
      </c>
      <c r="E298" s="132" t="s">
        <v>644</v>
      </c>
      <c r="F298" s="133" t="s">
        <v>645</v>
      </c>
      <c r="G298" s="134" t="s">
        <v>185</v>
      </c>
      <c r="H298" s="135">
        <v>32.409999999999997</v>
      </c>
      <c r="I298" s="136"/>
      <c r="J298" s="137">
        <f>ROUND(I298*H298,2)</f>
        <v>0</v>
      </c>
      <c r="K298" s="133" t="s">
        <v>186</v>
      </c>
      <c r="L298" s="32"/>
      <c r="M298" s="138" t="s">
        <v>19</v>
      </c>
      <c r="N298" s="139" t="s">
        <v>43</v>
      </c>
      <c r="P298" s="140">
        <f>O298*H298</f>
        <v>0</v>
      </c>
      <c r="Q298" s="140">
        <v>3.0000000000000001E-3</v>
      </c>
      <c r="R298" s="140">
        <f>Q298*H298</f>
        <v>9.7229999999999997E-2</v>
      </c>
      <c r="S298" s="140">
        <v>0</v>
      </c>
      <c r="T298" s="141">
        <f>S298*H298</f>
        <v>0</v>
      </c>
      <c r="AR298" s="142" t="s">
        <v>187</v>
      </c>
      <c r="AT298" s="142" t="s">
        <v>182</v>
      </c>
      <c r="AU298" s="142" t="s">
        <v>81</v>
      </c>
      <c r="AY298" s="17" t="s">
        <v>180</v>
      </c>
      <c r="BE298" s="143">
        <f>IF(N298="základní",J298,0)</f>
        <v>0</v>
      </c>
      <c r="BF298" s="143">
        <f>IF(N298="snížená",J298,0)</f>
        <v>0</v>
      </c>
      <c r="BG298" s="143">
        <f>IF(N298="zákl. přenesená",J298,0)</f>
        <v>0</v>
      </c>
      <c r="BH298" s="143">
        <f>IF(N298="sníž. přenesená",J298,0)</f>
        <v>0</v>
      </c>
      <c r="BI298" s="143">
        <f>IF(N298="nulová",J298,0)</f>
        <v>0</v>
      </c>
      <c r="BJ298" s="17" t="s">
        <v>79</v>
      </c>
      <c r="BK298" s="143">
        <f>ROUND(I298*H298,2)</f>
        <v>0</v>
      </c>
      <c r="BL298" s="17" t="s">
        <v>187</v>
      </c>
      <c r="BM298" s="142" t="s">
        <v>1549</v>
      </c>
    </row>
    <row r="299" spans="2:65" s="1" customFormat="1">
      <c r="B299" s="32"/>
      <c r="D299" s="144" t="s">
        <v>189</v>
      </c>
      <c r="F299" s="145" t="s">
        <v>647</v>
      </c>
      <c r="I299" s="146"/>
      <c r="L299" s="32"/>
      <c r="M299" s="147"/>
      <c r="T299" s="53"/>
      <c r="AT299" s="17" t="s">
        <v>189</v>
      </c>
      <c r="AU299" s="17" t="s">
        <v>81</v>
      </c>
    </row>
    <row r="300" spans="2:65" s="1" customFormat="1" ht="24.2" customHeight="1">
      <c r="B300" s="32"/>
      <c r="C300" s="131" t="s">
        <v>834</v>
      </c>
      <c r="D300" s="131" t="s">
        <v>182</v>
      </c>
      <c r="E300" s="132" t="s">
        <v>1550</v>
      </c>
      <c r="F300" s="133" t="s">
        <v>1551</v>
      </c>
      <c r="G300" s="134" t="s">
        <v>185</v>
      </c>
      <c r="H300" s="135">
        <v>27.492000000000001</v>
      </c>
      <c r="I300" s="136"/>
      <c r="J300" s="137">
        <f>ROUND(I300*H300,2)</f>
        <v>0</v>
      </c>
      <c r="K300" s="133" t="s">
        <v>186</v>
      </c>
      <c r="L300" s="32"/>
      <c r="M300" s="138" t="s">
        <v>19</v>
      </c>
      <c r="N300" s="139" t="s">
        <v>43</v>
      </c>
      <c r="P300" s="140">
        <f>O300*H300</f>
        <v>0</v>
      </c>
      <c r="Q300" s="140">
        <v>1.8000000000000001E-4</v>
      </c>
      <c r="R300" s="140">
        <f>Q300*H300</f>
        <v>4.9485600000000003E-3</v>
      </c>
      <c r="S300" s="140">
        <v>0</v>
      </c>
      <c r="T300" s="141">
        <f>S300*H300</f>
        <v>0</v>
      </c>
      <c r="AR300" s="142" t="s">
        <v>187</v>
      </c>
      <c r="AT300" s="142" t="s">
        <v>182</v>
      </c>
      <c r="AU300" s="142" t="s">
        <v>81</v>
      </c>
      <c r="AY300" s="17" t="s">
        <v>180</v>
      </c>
      <c r="BE300" s="143">
        <f>IF(N300="základní",J300,0)</f>
        <v>0</v>
      </c>
      <c r="BF300" s="143">
        <f>IF(N300="snížená",J300,0)</f>
        <v>0</v>
      </c>
      <c r="BG300" s="143">
        <f>IF(N300="zákl. přenesená",J300,0)</f>
        <v>0</v>
      </c>
      <c r="BH300" s="143">
        <f>IF(N300="sníž. přenesená",J300,0)</f>
        <v>0</v>
      </c>
      <c r="BI300" s="143">
        <f>IF(N300="nulová",J300,0)</f>
        <v>0</v>
      </c>
      <c r="BJ300" s="17" t="s">
        <v>79</v>
      </c>
      <c r="BK300" s="143">
        <f>ROUND(I300*H300,2)</f>
        <v>0</v>
      </c>
      <c r="BL300" s="17" t="s">
        <v>187</v>
      </c>
      <c r="BM300" s="142" t="s">
        <v>1552</v>
      </c>
    </row>
    <row r="301" spans="2:65" s="1" customFormat="1">
      <c r="B301" s="32"/>
      <c r="D301" s="144" t="s">
        <v>189</v>
      </c>
      <c r="F301" s="145" t="s">
        <v>1553</v>
      </c>
      <c r="I301" s="146"/>
      <c r="L301" s="32"/>
      <c r="M301" s="147"/>
      <c r="T301" s="53"/>
      <c r="AT301" s="17" t="s">
        <v>189</v>
      </c>
      <c r="AU301" s="17" t="s">
        <v>81</v>
      </c>
    </row>
    <row r="302" spans="2:65" s="12" customFormat="1">
      <c r="B302" s="148"/>
      <c r="D302" s="149" t="s">
        <v>191</v>
      </c>
      <c r="E302" s="150" t="s">
        <v>19</v>
      </c>
      <c r="F302" s="151" t="s">
        <v>1554</v>
      </c>
      <c r="H302" s="152">
        <v>15.492000000000001</v>
      </c>
      <c r="I302" s="153"/>
      <c r="L302" s="148"/>
      <c r="M302" s="154"/>
      <c r="T302" s="155"/>
      <c r="AT302" s="150" t="s">
        <v>191</v>
      </c>
      <c r="AU302" s="150" t="s">
        <v>81</v>
      </c>
      <c r="AV302" s="12" t="s">
        <v>81</v>
      </c>
      <c r="AW302" s="12" t="s">
        <v>33</v>
      </c>
      <c r="AX302" s="12" t="s">
        <v>72</v>
      </c>
      <c r="AY302" s="150" t="s">
        <v>180</v>
      </c>
    </row>
    <row r="303" spans="2:65" s="12" customFormat="1">
      <c r="B303" s="148"/>
      <c r="D303" s="149" t="s">
        <v>191</v>
      </c>
      <c r="E303" s="150" t="s">
        <v>19</v>
      </c>
      <c r="F303" s="151" t="s">
        <v>1555</v>
      </c>
      <c r="H303" s="152">
        <v>12</v>
      </c>
      <c r="I303" s="153"/>
      <c r="L303" s="148"/>
      <c r="M303" s="154"/>
      <c r="T303" s="155"/>
      <c r="AT303" s="150" t="s">
        <v>191</v>
      </c>
      <c r="AU303" s="150" t="s">
        <v>81</v>
      </c>
      <c r="AV303" s="12" t="s">
        <v>81</v>
      </c>
      <c r="AW303" s="12" t="s">
        <v>33</v>
      </c>
      <c r="AX303" s="12" t="s">
        <v>72</v>
      </c>
      <c r="AY303" s="150" t="s">
        <v>180</v>
      </c>
    </row>
    <row r="304" spans="2:65" s="14" customFormat="1">
      <c r="B304" s="162"/>
      <c r="D304" s="149" t="s">
        <v>191</v>
      </c>
      <c r="E304" s="163" t="s">
        <v>19</v>
      </c>
      <c r="F304" s="164" t="s">
        <v>215</v>
      </c>
      <c r="H304" s="165">
        <v>27.492000000000001</v>
      </c>
      <c r="I304" s="166"/>
      <c r="L304" s="162"/>
      <c r="M304" s="167"/>
      <c r="T304" s="168"/>
      <c r="AT304" s="163" t="s">
        <v>191</v>
      </c>
      <c r="AU304" s="163" t="s">
        <v>81</v>
      </c>
      <c r="AV304" s="14" t="s">
        <v>187</v>
      </c>
      <c r="AW304" s="14" t="s">
        <v>33</v>
      </c>
      <c r="AX304" s="14" t="s">
        <v>79</v>
      </c>
      <c r="AY304" s="163" t="s">
        <v>180</v>
      </c>
    </row>
    <row r="305" spans="2:65" s="1" customFormat="1" ht="66.75" customHeight="1">
      <c r="B305" s="32"/>
      <c r="C305" s="131" t="s">
        <v>839</v>
      </c>
      <c r="D305" s="131" t="s">
        <v>182</v>
      </c>
      <c r="E305" s="132" t="s">
        <v>1556</v>
      </c>
      <c r="F305" s="133" t="s">
        <v>1557</v>
      </c>
      <c r="G305" s="134" t="s">
        <v>185</v>
      </c>
      <c r="H305" s="135">
        <v>27.797999999999998</v>
      </c>
      <c r="I305" s="136"/>
      <c r="J305" s="137">
        <f>ROUND(I305*H305,2)</f>
        <v>0</v>
      </c>
      <c r="K305" s="133" t="s">
        <v>186</v>
      </c>
      <c r="L305" s="32"/>
      <c r="M305" s="138" t="s">
        <v>19</v>
      </c>
      <c r="N305" s="139" t="s">
        <v>43</v>
      </c>
      <c r="P305" s="140">
        <f>O305*H305</f>
        <v>0</v>
      </c>
      <c r="Q305" s="140">
        <v>8.3499999999999998E-3</v>
      </c>
      <c r="R305" s="140">
        <f>Q305*H305</f>
        <v>0.23211329999999997</v>
      </c>
      <c r="S305" s="140">
        <v>0</v>
      </c>
      <c r="T305" s="141">
        <f>S305*H305</f>
        <v>0</v>
      </c>
      <c r="AR305" s="142" t="s">
        <v>187</v>
      </c>
      <c r="AT305" s="142" t="s">
        <v>182</v>
      </c>
      <c r="AU305" s="142" t="s">
        <v>81</v>
      </c>
      <c r="AY305" s="17" t="s">
        <v>180</v>
      </c>
      <c r="BE305" s="143">
        <f>IF(N305="základní",J305,0)</f>
        <v>0</v>
      </c>
      <c r="BF305" s="143">
        <f>IF(N305="snížená",J305,0)</f>
        <v>0</v>
      </c>
      <c r="BG305" s="143">
        <f>IF(N305="zákl. přenesená",J305,0)</f>
        <v>0</v>
      </c>
      <c r="BH305" s="143">
        <f>IF(N305="sníž. přenesená",J305,0)</f>
        <v>0</v>
      </c>
      <c r="BI305" s="143">
        <f>IF(N305="nulová",J305,0)</f>
        <v>0</v>
      </c>
      <c r="BJ305" s="17" t="s">
        <v>79</v>
      </c>
      <c r="BK305" s="143">
        <f>ROUND(I305*H305,2)</f>
        <v>0</v>
      </c>
      <c r="BL305" s="17" t="s">
        <v>187</v>
      </c>
      <c r="BM305" s="142" t="s">
        <v>1558</v>
      </c>
    </row>
    <row r="306" spans="2:65" s="1" customFormat="1">
      <c r="B306" s="32"/>
      <c r="D306" s="144" t="s">
        <v>189</v>
      </c>
      <c r="F306" s="145" t="s">
        <v>1559</v>
      </c>
      <c r="I306" s="146"/>
      <c r="L306" s="32"/>
      <c r="M306" s="147"/>
      <c r="T306" s="53"/>
      <c r="AT306" s="17" t="s">
        <v>189</v>
      </c>
      <c r="AU306" s="17" t="s">
        <v>81</v>
      </c>
    </row>
    <row r="307" spans="2:65" s="1" customFormat="1" ht="29.25">
      <c r="B307" s="32"/>
      <c r="D307" s="149" t="s">
        <v>250</v>
      </c>
      <c r="F307" s="169" t="s">
        <v>1560</v>
      </c>
      <c r="I307" s="146"/>
      <c r="L307" s="32"/>
      <c r="M307" s="147"/>
      <c r="T307" s="53"/>
      <c r="AT307" s="17" t="s">
        <v>250</v>
      </c>
      <c r="AU307" s="17" t="s">
        <v>81</v>
      </c>
    </row>
    <row r="308" spans="2:65" s="12" customFormat="1">
      <c r="B308" s="148"/>
      <c r="D308" s="149" t="s">
        <v>191</v>
      </c>
      <c r="E308" s="150" t="s">
        <v>19</v>
      </c>
      <c r="F308" s="151" t="s">
        <v>1561</v>
      </c>
      <c r="H308" s="152">
        <v>23.238</v>
      </c>
      <c r="I308" s="153"/>
      <c r="L308" s="148"/>
      <c r="M308" s="154"/>
      <c r="T308" s="155"/>
      <c r="AT308" s="150" t="s">
        <v>191</v>
      </c>
      <c r="AU308" s="150" t="s">
        <v>81</v>
      </c>
      <c r="AV308" s="12" t="s">
        <v>81</v>
      </c>
      <c r="AW308" s="12" t="s">
        <v>33</v>
      </c>
      <c r="AX308" s="12" t="s">
        <v>72</v>
      </c>
      <c r="AY308" s="150" t="s">
        <v>180</v>
      </c>
    </row>
    <row r="309" spans="2:65" s="12" customFormat="1">
      <c r="B309" s="148"/>
      <c r="D309" s="149" t="s">
        <v>191</v>
      </c>
      <c r="E309" s="150" t="s">
        <v>19</v>
      </c>
      <c r="F309" s="151" t="s">
        <v>1562</v>
      </c>
      <c r="H309" s="152">
        <v>4.5599999999999996</v>
      </c>
      <c r="I309" s="153"/>
      <c r="L309" s="148"/>
      <c r="M309" s="154"/>
      <c r="T309" s="155"/>
      <c r="AT309" s="150" t="s">
        <v>191</v>
      </c>
      <c r="AU309" s="150" t="s">
        <v>81</v>
      </c>
      <c r="AV309" s="12" t="s">
        <v>81</v>
      </c>
      <c r="AW309" s="12" t="s">
        <v>33</v>
      </c>
      <c r="AX309" s="12" t="s">
        <v>72</v>
      </c>
      <c r="AY309" s="150" t="s">
        <v>180</v>
      </c>
    </row>
    <row r="310" spans="2:65" s="14" customFormat="1">
      <c r="B310" s="162"/>
      <c r="D310" s="149" t="s">
        <v>191</v>
      </c>
      <c r="E310" s="163" t="s">
        <v>19</v>
      </c>
      <c r="F310" s="164" t="s">
        <v>215</v>
      </c>
      <c r="H310" s="165">
        <v>27.797999999999998</v>
      </c>
      <c r="I310" s="166"/>
      <c r="L310" s="162"/>
      <c r="M310" s="167"/>
      <c r="T310" s="168"/>
      <c r="AT310" s="163" t="s">
        <v>191</v>
      </c>
      <c r="AU310" s="163" t="s">
        <v>81</v>
      </c>
      <c r="AV310" s="14" t="s">
        <v>187</v>
      </c>
      <c r="AW310" s="14" t="s">
        <v>33</v>
      </c>
      <c r="AX310" s="14" t="s">
        <v>79</v>
      </c>
      <c r="AY310" s="163" t="s">
        <v>180</v>
      </c>
    </row>
    <row r="311" spans="2:65" s="1" customFormat="1" ht="24.2" customHeight="1">
      <c r="B311" s="32"/>
      <c r="C311" s="181" t="s">
        <v>845</v>
      </c>
      <c r="D311" s="181" t="s">
        <v>570</v>
      </c>
      <c r="E311" s="182" t="s">
        <v>1563</v>
      </c>
      <c r="F311" s="183" t="s">
        <v>1564</v>
      </c>
      <c r="G311" s="184" t="s">
        <v>185</v>
      </c>
      <c r="H311" s="185">
        <v>32.533000000000001</v>
      </c>
      <c r="I311" s="186"/>
      <c r="J311" s="187">
        <f>ROUND(I311*H311,2)</f>
        <v>0</v>
      </c>
      <c r="K311" s="183" t="s">
        <v>186</v>
      </c>
      <c r="L311" s="188"/>
      <c r="M311" s="189" t="s">
        <v>19</v>
      </c>
      <c r="N311" s="190" t="s">
        <v>43</v>
      </c>
      <c r="P311" s="140">
        <f>O311*H311</f>
        <v>0</v>
      </c>
      <c r="Q311" s="140">
        <v>1.8E-3</v>
      </c>
      <c r="R311" s="140">
        <f>Q311*H311</f>
        <v>5.8559399999999998E-2</v>
      </c>
      <c r="S311" s="140">
        <v>0</v>
      </c>
      <c r="T311" s="141">
        <f>S311*H311</f>
        <v>0</v>
      </c>
      <c r="AR311" s="142" t="s">
        <v>235</v>
      </c>
      <c r="AT311" s="142" t="s">
        <v>570</v>
      </c>
      <c r="AU311" s="142" t="s">
        <v>81</v>
      </c>
      <c r="AY311" s="17" t="s">
        <v>180</v>
      </c>
      <c r="BE311" s="143">
        <f>IF(N311="základní",J311,0)</f>
        <v>0</v>
      </c>
      <c r="BF311" s="143">
        <f>IF(N311="snížená",J311,0)</f>
        <v>0</v>
      </c>
      <c r="BG311" s="143">
        <f>IF(N311="zákl. přenesená",J311,0)</f>
        <v>0</v>
      </c>
      <c r="BH311" s="143">
        <f>IF(N311="sníž. přenesená",J311,0)</f>
        <v>0</v>
      </c>
      <c r="BI311" s="143">
        <f>IF(N311="nulová",J311,0)</f>
        <v>0</v>
      </c>
      <c r="BJ311" s="17" t="s">
        <v>79</v>
      </c>
      <c r="BK311" s="143">
        <f>ROUND(I311*H311,2)</f>
        <v>0</v>
      </c>
      <c r="BL311" s="17" t="s">
        <v>187</v>
      </c>
      <c r="BM311" s="142" t="s">
        <v>1565</v>
      </c>
    </row>
    <row r="312" spans="2:65" s="12" customFormat="1">
      <c r="B312" s="148"/>
      <c r="D312" s="149" t="s">
        <v>191</v>
      </c>
      <c r="E312" s="150" t="s">
        <v>19</v>
      </c>
      <c r="F312" s="151" t="s">
        <v>1566</v>
      </c>
      <c r="H312" s="152">
        <v>32.533000000000001</v>
      </c>
      <c r="I312" s="153"/>
      <c r="L312" s="148"/>
      <c r="M312" s="154"/>
      <c r="T312" s="155"/>
      <c r="AT312" s="150" t="s">
        <v>191</v>
      </c>
      <c r="AU312" s="150" t="s">
        <v>81</v>
      </c>
      <c r="AV312" s="12" t="s">
        <v>81</v>
      </c>
      <c r="AW312" s="12" t="s">
        <v>33</v>
      </c>
      <c r="AX312" s="12" t="s">
        <v>79</v>
      </c>
      <c r="AY312" s="150" t="s">
        <v>180</v>
      </c>
    </row>
    <row r="313" spans="2:65" s="1" customFormat="1" ht="55.5" customHeight="1">
      <c r="B313" s="32"/>
      <c r="C313" s="131" t="s">
        <v>851</v>
      </c>
      <c r="D313" s="131" t="s">
        <v>182</v>
      </c>
      <c r="E313" s="132" t="s">
        <v>1567</v>
      </c>
      <c r="F313" s="133" t="s">
        <v>1568</v>
      </c>
      <c r="G313" s="134" t="s">
        <v>476</v>
      </c>
      <c r="H313" s="135">
        <v>248</v>
      </c>
      <c r="I313" s="136"/>
      <c r="J313" s="137">
        <f>ROUND(I313*H313,2)</f>
        <v>0</v>
      </c>
      <c r="K313" s="133" t="s">
        <v>186</v>
      </c>
      <c r="L313" s="32"/>
      <c r="M313" s="138" t="s">
        <v>19</v>
      </c>
      <c r="N313" s="139" t="s">
        <v>43</v>
      </c>
      <c r="P313" s="140">
        <f>O313*H313</f>
        <v>0</v>
      </c>
      <c r="Q313" s="140">
        <v>3.3899999999999998E-3</v>
      </c>
      <c r="R313" s="140">
        <f>Q313*H313</f>
        <v>0.84071999999999991</v>
      </c>
      <c r="S313" s="140">
        <v>0</v>
      </c>
      <c r="T313" s="141">
        <f>S313*H313</f>
        <v>0</v>
      </c>
      <c r="AR313" s="142" t="s">
        <v>187</v>
      </c>
      <c r="AT313" s="142" t="s">
        <v>182</v>
      </c>
      <c r="AU313" s="142" t="s">
        <v>81</v>
      </c>
      <c r="AY313" s="17" t="s">
        <v>180</v>
      </c>
      <c r="BE313" s="143">
        <f>IF(N313="základní",J313,0)</f>
        <v>0</v>
      </c>
      <c r="BF313" s="143">
        <f>IF(N313="snížená",J313,0)</f>
        <v>0</v>
      </c>
      <c r="BG313" s="143">
        <f>IF(N313="zákl. přenesená",J313,0)</f>
        <v>0</v>
      </c>
      <c r="BH313" s="143">
        <f>IF(N313="sníž. přenesená",J313,0)</f>
        <v>0</v>
      </c>
      <c r="BI313" s="143">
        <f>IF(N313="nulová",J313,0)</f>
        <v>0</v>
      </c>
      <c r="BJ313" s="17" t="s">
        <v>79</v>
      </c>
      <c r="BK313" s="143">
        <f>ROUND(I313*H313,2)</f>
        <v>0</v>
      </c>
      <c r="BL313" s="17" t="s">
        <v>187</v>
      </c>
      <c r="BM313" s="142" t="s">
        <v>1569</v>
      </c>
    </row>
    <row r="314" spans="2:65" s="1" customFormat="1">
      <c r="B314" s="32"/>
      <c r="D314" s="144" t="s">
        <v>189</v>
      </c>
      <c r="F314" s="145" t="s">
        <v>1570</v>
      </c>
      <c r="I314" s="146"/>
      <c r="L314" s="32"/>
      <c r="M314" s="147"/>
      <c r="T314" s="53"/>
      <c r="AT314" s="17" t="s">
        <v>189</v>
      </c>
      <c r="AU314" s="17" t="s">
        <v>81</v>
      </c>
    </row>
    <row r="315" spans="2:65" s="13" customFormat="1">
      <c r="B315" s="156"/>
      <c r="D315" s="149" t="s">
        <v>191</v>
      </c>
      <c r="E315" s="157" t="s">
        <v>19</v>
      </c>
      <c r="F315" s="158" t="s">
        <v>1571</v>
      </c>
      <c r="H315" s="157" t="s">
        <v>19</v>
      </c>
      <c r="I315" s="159"/>
      <c r="L315" s="156"/>
      <c r="M315" s="160"/>
      <c r="T315" s="161"/>
      <c r="AT315" s="157" t="s">
        <v>191</v>
      </c>
      <c r="AU315" s="157" t="s">
        <v>81</v>
      </c>
      <c r="AV315" s="13" t="s">
        <v>79</v>
      </c>
      <c r="AW315" s="13" t="s">
        <v>33</v>
      </c>
      <c r="AX315" s="13" t="s">
        <v>72</v>
      </c>
      <c r="AY315" s="157" t="s">
        <v>180</v>
      </c>
    </row>
    <row r="316" spans="2:65" s="12" customFormat="1">
      <c r="B316" s="148"/>
      <c r="D316" s="149" t="s">
        <v>191</v>
      </c>
      <c r="E316" s="150" t="s">
        <v>19</v>
      </c>
      <c r="F316" s="151" t="s">
        <v>1572</v>
      </c>
      <c r="H316" s="152">
        <v>18</v>
      </c>
      <c r="I316" s="153"/>
      <c r="L316" s="148"/>
      <c r="M316" s="154"/>
      <c r="T316" s="155"/>
      <c r="AT316" s="150" t="s">
        <v>191</v>
      </c>
      <c r="AU316" s="150" t="s">
        <v>81</v>
      </c>
      <c r="AV316" s="12" t="s">
        <v>81</v>
      </c>
      <c r="AW316" s="12" t="s">
        <v>33</v>
      </c>
      <c r="AX316" s="12" t="s">
        <v>72</v>
      </c>
      <c r="AY316" s="150" t="s">
        <v>180</v>
      </c>
    </row>
    <row r="317" spans="2:65" s="13" customFormat="1">
      <c r="B317" s="156"/>
      <c r="D317" s="149" t="s">
        <v>191</v>
      </c>
      <c r="E317" s="157" t="s">
        <v>19</v>
      </c>
      <c r="F317" s="158" t="s">
        <v>1573</v>
      </c>
      <c r="H317" s="157" t="s">
        <v>19</v>
      </c>
      <c r="I317" s="159"/>
      <c r="L317" s="156"/>
      <c r="M317" s="160"/>
      <c r="T317" s="161"/>
      <c r="AT317" s="157" t="s">
        <v>191</v>
      </c>
      <c r="AU317" s="157" t="s">
        <v>81</v>
      </c>
      <c r="AV317" s="13" t="s">
        <v>79</v>
      </c>
      <c r="AW317" s="13" t="s">
        <v>33</v>
      </c>
      <c r="AX317" s="13" t="s">
        <v>72</v>
      </c>
      <c r="AY317" s="157" t="s">
        <v>180</v>
      </c>
    </row>
    <row r="318" spans="2:65" s="12" customFormat="1">
      <c r="B318" s="148"/>
      <c r="D318" s="149" t="s">
        <v>191</v>
      </c>
      <c r="E318" s="150" t="s">
        <v>19</v>
      </c>
      <c r="F318" s="151" t="s">
        <v>1574</v>
      </c>
      <c r="H318" s="152">
        <v>230</v>
      </c>
      <c r="I318" s="153"/>
      <c r="L318" s="148"/>
      <c r="M318" s="154"/>
      <c r="T318" s="155"/>
      <c r="AT318" s="150" t="s">
        <v>191</v>
      </c>
      <c r="AU318" s="150" t="s">
        <v>81</v>
      </c>
      <c r="AV318" s="12" t="s">
        <v>81</v>
      </c>
      <c r="AW318" s="12" t="s">
        <v>33</v>
      </c>
      <c r="AX318" s="12" t="s">
        <v>72</v>
      </c>
      <c r="AY318" s="150" t="s">
        <v>180</v>
      </c>
    </row>
    <row r="319" spans="2:65" s="14" customFormat="1">
      <c r="B319" s="162"/>
      <c r="D319" s="149" t="s">
        <v>191</v>
      </c>
      <c r="E319" s="163" t="s">
        <v>19</v>
      </c>
      <c r="F319" s="164" t="s">
        <v>215</v>
      </c>
      <c r="H319" s="165">
        <v>248</v>
      </c>
      <c r="I319" s="166"/>
      <c r="L319" s="162"/>
      <c r="M319" s="167"/>
      <c r="T319" s="168"/>
      <c r="AT319" s="163" t="s">
        <v>191</v>
      </c>
      <c r="AU319" s="163" t="s">
        <v>81</v>
      </c>
      <c r="AV319" s="14" t="s">
        <v>187</v>
      </c>
      <c r="AW319" s="14" t="s">
        <v>33</v>
      </c>
      <c r="AX319" s="14" t="s">
        <v>79</v>
      </c>
      <c r="AY319" s="163" t="s">
        <v>180</v>
      </c>
    </row>
    <row r="320" spans="2:65" s="1" customFormat="1" ht="24.2" customHeight="1">
      <c r="B320" s="32"/>
      <c r="C320" s="181" t="s">
        <v>857</v>
      </c>
      <c r="D320" s="181" t="s">
        <v>570</v>
      </c>
      <c r="E320" s="182" t="s">
        <v>1563</v>
      </c>
      <c r="F320" s="183" t="s">
        <v>1564</v>
      </c>
      <c r="G320" s="184" t="s">
        <v>185</v>
      </c>
      <c r="H320" s="185">
        <v>56.54</v>
      </c>
      <c r="I320" s="186"/>
      <c r="J320" s="187">
        <f>ROUND(I320*H320,2)</f>
        <v>0</v>
      </c>
      <c r="K320" s="183" t="s">
        <v>186</v>
      </c>
      <c r="L320" s="188"/>
      <c r="M320" s="189" t="s">
        <v>19</v>
      </c>
      <c r="N320" s="190" t="s">
        <v>43</v>
      </c>
      <c r="P320" s="140">
        <f>O320*H320</f>
        <v>0</v>
      </c>
      <c r="Q320" s="140">
        <v>1.8E-3</v>
      </c>
      <c r="R320" s="140">
        <f>Q320*H320</f>
        <v>0.101772</v>
      </c>
      <c r="S320" s="140">
        <v>0</v>
      </c>
      <c r="T320" s="141">
        <f>S320*H320</f>
        <v>0</v>
      </c>
      <c r="AR320" s="142" t="s">
        <v>235</v>
      </c>
      <c r="AT320" s="142" t="s">
        <v>570</v>
      </c>
      <c r="AU320" s="142" t="s">
        <v>81</v>
      </c>
      <c r="AY320" s="17" t="s">
        <v>180</v>
      </c>
      <c r="BE320" s="143">
        <f>IF(N320="základní",J320,0)</f>
        <v>0</v>
      </c>
      <c r="BF320" s="143">
        <f>IF(N320="snížená",J320,0)</f>
        <v>0</v>
      </c>
      <c r="BG320" s="143">
        <f>IF(N320="zákl. přenesená",J320,0)</f>
        <v>0</v>
      </c>
      <c r="BH320" s="143">
        <f>IF(N320="sníž. přenesená",J320,0)</f>
        <v>0</v>
      </c>
      <c r="BI320" s="143">
        <f>IF(N320="nulová",J320,0)</f>
        <v>0</v>
      </c>
      <c r="BJ320" s="17" t="s">
        <v>79</v>
      </c>
      <c r="BK320" s="143">
        <f>ROUND(I320*H320,2)</f>
        <v>0</v>
      </c>
      <c r="BL320" s="17" t="s">
        <v>187</v>
      </c>
      <c r="BM320" s="142" t="s">
        <v>1575</v>
      </c>
    </row>
    <row r="321" spans="2:65" s="13" customFormat="1">
      <c r="B321" s="156"/>
      <c r="D321" s="149" t="s">
        <v>191</v>
      </c>
      <c r="E321" s="157" t="s">
        <v>19</v>
      </c>
      <c r="F321" s="158" t="s">
        <v>1571</v>
      </c>
      <c r="H321" s="157" t="s">
        <v>19</v>
      </c>
      <c r="I321" s="159"/>
      <c r="L321" s="156"/>
      <c r="M321" s="160"/>
      <c r="T321" s="161"/>
      <c r="AT321" s="157" t="s">
        <v>191</v>
      </c>
      <c r="AU321" s="157" t="s">
        <v>81</v>
      </c>
      <c r="AV321" s="13" t="s">
        <v>79</v>
      </c>
      <c r="AW321" s="13" t="s">
        <v>33</v>
      </c>
      <c r="AX321" s="13" t="s">
        <v>72</v>
      </c>
      <c r="AY321" s="157" t="s">
        <v>180</v>
      </c>
    </row>
    <row r="322" spans="2:65" s="12" customFormat="1">
      <c r="B322" s="148"/>
      <c r="D322" s="149" t="s">
        <v>191</v>
      </c>
      <c r="E322" s="150" t="s">
        <v>19</v>
      </c>
      <c r="F322" s="151" t="s">
        <v>1576</v>
      </c>
      <c r="H322" s="152">
        <v>5.94</v>
      </c>
      <c r="I322" s="153"/>
      <c r="L322" s="148"/>
      <c r="M322" s="154"/>
      <c r="T322" s="155"/>
      <c r="AT322" s="150" t="s">
        <v>191</v>
      </c>
      <c r="AU322" s="150" t="s">
        <v>81</v>
      </c>
      <c r="AV322" s="12" t="s">
        <v>81</v>
      </c>
      <c r="AW322" s="12" t="s">
        <v>33</v>
      </c>
      <c r="AX322" s="12" t="s">
        <v>72</v>
      </c>
      <c r="AY322" s="150" t="s">
        <v>180</v>
      </c>
    </row>
    <row r="323" spans="2:65" s="13" customFormat="1">
      <c r="B323" s="156"/>
      <c r="D323" s="149" t="s">
        <v>191</v>
      </c>
      <c r="E323" s="157" t="s">
        <v>19</v>
      </c>
      <c r="F323" s="158" t="s">
        <v>1577</v>
      </c>
      <c r="H323" s="157" t="s">
        <v>19</v>
      </c>
      <c r="I323" s="159"/>
      <c r="L323" s="156"/>
      <c r="M323" s="160"/>
      <c r="T323" s="161"/>
      <c r="AT323" s="157" t="s">
        <v>191</v>
      </c>
      <c r="AU323" s="157" t="s">
        <v>81</v>
      </c>
      <c r="AV323" s="13" t="s">
        <v>79</v>
      </c>
      <c r="AW323" s="13" t="s">
        <v>33</v>
      </c>
      <c r="AX323" s="13" t="s">
        <v>72</v>
      </c>
      <c r="AY323" s="157" t="s">
        <v>180</v>
      </c>
    </row>
    <row r="324" spans="2:65" s="12" customFormat="1">
      <c r="B324" s="148"/>
      <c r="D324" s="149" t="s">
        <v>191</v>
      </c>
      <c r="E324" s="150" t="s">
        <v>19</v>
      </c>
      <c r="F324" s="151" t="s">
        <v>1578</v>
      </c>
      <c r="H324" s="152">
        <v>50.6</v>
      </c>
      <c r="I324" s="153"/>
      <c r="L324" s="148"/>
      <c r="M324" s="154"/>
      <c r="T324" s="155"/>
      <c r="AT324" s="150" t="s">
        <v>191</v>
      </c>
      <c r="AU324" s="150" t="s">
        <v>81</v>
      </c>
      <c r="AV324" s="12" t="s">
        <v>81</v>
      </c>
      <c r="AW324" s="12" t="s">
        <v>33</v>
      </c>
      <c r="AX324" s="12" t="s">
        <v>72</v>
      </c>
      <c r="AY324" s="150" t="s">
        <v>180</v>
      </c>
    </row>
    <row r="325" spans="2:65" s="14" customFormat="1">
      <c r="B325" s="162"/>
      <c r="D325" s="149" t="s">
        <v>191</v>
      </c>
      <c r="E325" s="163" t="s">
        <v>19</v>
      </c>
      <c r="F325" s="164" t="s">
        <v>215</v>
      </c>
      <c r="H325" s="165">
        <v>56.54</v>
      </c>
      <c r="I325" s="166"/>
      <c r="L325" s="162"/>
      <c r="M325" s="167"/>
      <c r="T325" s="168"/>
      <c r="AT325" s="163" t="s">
        <v>191</v>
      </c>
      <c r="AU325" s="163" t="s">
        <v>81</v>
      </c>
      <c r="AV325" s="14" t="s">
        <v>187</v>
      </c>
      <c r="AW325" s="14" t="s">
        <v>33</v>
      </c>
      <c r="AX325" s="14" t="s">
        <v>79</v>
      </c>
      <c r="AY325" s="163" t="s">
        <v>180</v>
      </c>
    </row>
    <row r="326" spans="2:65" s="1" customFormat="1" ht="24.2" customHeight="1">
      <c r="B326" s="32"/>
      <c r="C326" s="131" t="s">
        <v>859</v>
      </c>
      <c r="D326" s="131" t="s">
        <v>182</v>
      </c>
      <c r="E326" s="132" t="s">
        <v>670</v>
      </c>
      <c r="F326" s="133" t="s">
        <v>671</v>
      </c>
      <c r="G326" s="134" t="s">
        <v>476</v>
      </c>
      <c r="H326" s="135">
        <v>37.799999999999997</v>
      </c>
      <c r="I326" s="136"/>
      <c r="J326" s="137">
        <f>ROUND(I326*H326,2)</f>
        <v>0</v>
      </c>
      <c r="K326" s="133" t="s">
        <v>186</v>
      </c>
      <c r="L326" s="32"/>
      <c r="M326" s="138" t="s">
        <v>19</v>
      </c>
      <c r="N326" s="139" t="s">
        <v>43</v>
      </c>
      <c r="P326" s="140">
        <f>O326*H326</f>
        <v>0</v>
      </c>
      <c r="Q326" s="140">
        <v>0</v>
      </c>
      <c r="R326" s="140">
        <f>Q326*H326</f>
        <v>0</v>
      </c>
      <c r="S326" s="140">
        <v>0</v>
      </c>
      <c r="T326" s="141">
        <f>S326*H326</f>
        <v>0</v>
      </c>
      <c r="AR326" s="142" t="s">
        <v>187</v>
      </c>
      <c r="AT326" s="142" t="s">
        <v>182</v>
      </c>
      <c r="AU326" s="142" t="s">
        <v>81</v>
      </c>
      <c r="AY326" s="17" t="s">
        <v>180</v>
      </c>
      <c r="BE326" s="143">
        <f>IF(N326="základní",J326,0)</f>
        <v>0</v>
      </c>
      <c r="BF326" s="143">
        <f>IF(N326="snížená",J326,0)</f>
        <v>0</v>
      </c>
      <c r="BG326" s="143">
        <f>IF(N326="zákl. přenesená",J326,0)</f>
        <v>0</v>
      </c>
      <c r="BH326" s="143">
        <f>IF(N326="sníž. přenesená",J326,0)</f>
        <v>0</v>
      </c>
      <c r="BI326" s="143">
        <f>IF(N326="nulová",J326,0)</f>
        <v>0</v>
      </c>
      <c r="BJ326" s="17" t="s">
        <v>79</v>
      </c>
      <c r="BK326" s="143">
        <f>ROUND(I326*H326,2)</f>
        <v>0</v>
      </c>
      <c r="BL326" s="17" t="s">
        <v>187</v>
      </c>
      <c r="BM326" s="142" t="s">
        <v>1579</v>
      </c>
    </row>
    <row r="327" spans="2:65" s="1" customFormat="1">
      <c r="B327" s="32"/>
      <c r="D327" s="144" t="s">
        <v>189</v>
      </c>
      <c r="F327" s="145" t="s">
        <v>673</v>
      </c>
      <c r="I327" s="146"/>
      <c r="L327" s="32"/>
      <c r="M327" s="147"/>
      <c r="T327" s="53"/>
      <c r="AT327" s="17" t="s">
        <v>189</v>
      </c>
      <c r="AU327" s="17" t="s">
        <v>81</v>
      </c>
    </row>
    <row r="328" spans="2:65" s="12" customFormat="1">
      <c r="B328" s="148"/>
      <c r="D328" s="149" t="s">
        <v>191</v>
      </c>
      <c r="E328" s="150" t="s">
        <v>19</v>
      </c>
      <c r="F328" s="151" t="s">
        <v>1580</v>
      </c>
      <c r="H328" s="152">
        <v>37.799999999999997</v>
      </c>
      <c r="I328" s="153"/>
      <c r="L328" s="148"/>
      <c r="M328" s="154"/>
      <c r="T328" s="155"/>
      <c r="AT328" s="150" t="s">
        <v>191</v>
      </c>
      <c r="AU328" s="150" t="s">
        <v>81</v>
      </c>
      <c r="AV328" s="12" t="s">
        <v>81</v>
      </c>
      <c r="AW328" s="12" t="s">
        <v>33</v>
      </c>
      <c r="AX328" s="12" t="s">
        <v>79</v>
      </c>
      <c r="AY328" s="150" t="s">
        <v>180</v>
      </c>
    </row>
    <row r="329" spans="2:65" s="1" customFormat="1" ht="21.75" customHeight="1">
      <c r="B329" s="32"/>
      <c r="C329" s="181" t="s">
        <v>862</v>
      </c>
      <c r="D329" s="181" t="s">
        <v>570</v>
      </c>
      <c r="E329" s="182" t="s">
        <v>675</v>
      </c>
      <c r="F329" s="183" t="s">
        <v>676</v>
      </c>
      <c r="G329" s="184" t="s">
        <v>476</v>
      </c>
      <c r="H329" s="185">
        <v>41.58</v>
      </c>
      <c r="I329" s="186"/>
      <c r="J329" s="187">
        <f>ROUND(I329*H329,2)</f>
        <v>0</v>
      </c>
      <c r="K329" s="183" t="s">
        <v>186</v>
      </c>
      <c r="L329" s="188"/>
      <c r="M329" s="189" t="s">
        <v>19</v>
      </c>
      <c r="N329" s="190" t="s">
        <v>43</v>
      </c>
      <c r="P329" s="140">
        <f>O329*H329</f>
        <v>0</v>
      </c>
      <c r="Q329" s="140">
        <v>1.2E-4</v>
      </c>
      <c r="R329" s="140">
        <f>Q329*H329</f>
        <v>4.9896000000000003E-3</v>
      </c>
      <c r="S329" s="140">
        <v>0</v>
      </c>
      <c r="T329" s="141">
        <f>S329*H329</f>
        <v>0</v>
      </c>
      <c r="AR329" s="142" t="s">
        <v>235</v>
      </c>
      <c r="AT329" s="142" t="s">
        <v>570</v>
      </c>
      <c r="AU329" s="142" t="s">
        <v>81</v>
      </c>
      <c r="AY329" s="17" t="s">
        <v>180</v>
      </c>
      <c r="BE329" s="143">
        <f>IF(N329="základní",J329,0)</f>
        <v>0</v>
      </c>
      <c r="BF329" s="143">
        <f>IF(N329="snížená",J329,0)</f>
        <v>0</v>
      </c>
      <c r="BG329" s="143">
        <f>IF(N329="zákl. přenesená",J329,0)</f>
        <v>0</v>
      </c>
      <c r="BH329" s="143">
        <f>IF(N329="sníž. přenesená",J329,0)</f>
        <v>0</v>
      </c>
      <c r="BI329" s="143">
        <f>IF(N329="nulová",J329,0)</f>
        <v>0</v>
      </c>
      <c r="BJ329" s="17" t="s">
        <v>79</v>
      </c>
      <c r="BK329" s="143">
        <f>ROUND(I329*H329,2)</f>
        <v>0</v>
      </c>
      <c r="BL329" s="17" t="s">
        <v>187</v>
      </c>
      <c r="BM329" s="142" t="s">
        <v>1581</v>
      </c>
    </row>
    <row r="330" spans="2:65" s="12" customFormat="1">
      <c r="B330" s="148"/>
      <c r="D330" s="149" t="s">
        <v>191</v>
      </c>
      <c r="E330" s="150" t="s">
        <v>19</v>
      </c>
      <c r="F330" s="151" t="s">
        <v>1582</v>
      </c>
      <c r="H330" s="152">
        <v>41.58</v>
      </c>
      <c r="I330" s="153"/>
      <c r="L330" s="148"/>
      <c r="M330" s="154"/>
      <c r="T330" s="155"/>
      <c r="AT330" s="150" t="s">
        <v>191</v>
      </c>
      <c r="AU330" s="150" t="s">
        <v>81</v>
      </c>
      <c r="AV330" s="12" t="s">
        <v>81</v>
      </c>
      <c r="AW330" s="12" t="s">
        <v>33</v>
      </c>
      <c r="AX330" s="12" t="s">
        <v>79</v>
      </c>
      <c r="AY330" s="150" t="s">
        <v>180</v>
      </c>
    </row>
    <row r="331" spans="2:65" s="1" customFormat="1" ht="37.9" customHeight="1">
      <c r="B331" s="32"/>
      <c r="C331" s="131" t="s">
        <v>867</v>
      </c>
      <c r="D331" s="131" t="s">
        <v>182</v>
      </c>
      <c r="E331" s="132" t="s">
        <v>1583</v>
      </c>
      <c r="F331" s="133" t="s">
        <v>1584</v>
      </c>
      <c r="G331" s="134" t="s">
        <v>185</v>
      </c>
      <c r="H331" s="135">
        <v>27.492000000000001</v>
      </c>
      <c r="I331" s="136"/>
      <c r="J331" s="137">
        <f>ROUND(I331*H331,2)</f>
        <v>0</v>
      </c>
      <c r="K331" s="133" t="s">
        <v>186</v>
      </c>
      <c r="L331" s="32"/>
      <c r="M331" s="138" t="s">
        <v>19</v>
      </c>
      <c r="N331" s="139" t="s">
        <v>43</v>
      </c>
      <c r="P331" s="140">
        <f>O331*H331</f>
        <v>0</v>
      </c>
      <c r="Q331" s="140">
        <v>5.7000000000000002E-3</v>
      </c>
      <c r="R331" s="140">
        <f>Q331*H331</f>
        <v>0.15670440000000002</v>
      </c>
      <c r="S331" s="140">
        <v>0</v>
      </c>
      <c r="T331" s="141">
        <f>S331*H331</f>
        <v>0</v>
      </c>
      <c r="AR331" s="142" t="s">
        <v>187</v>
      </c>
      <c r="AT331" s="142" t="s">
        <v>182</v>
      </c>
      <c r="AU331" s="142" t="s">
        <v>81</v>
      </c>
      <c r="AY331" s="17" t="s">
        <v>180</v>
      </c>
      <c r="BE331" s="143">
        <f>IF(N331="základní",J331,0)</f>
        <v>0</v>
      </c>
      <c r="BF331" s="143">
        <f>IF(N331="snížená",J331,0)</f>
        <v>0</v>
      </c>
      <c r="BG331" s="143">
        <f>IF(N331="zákl. přenesená",J331,0)</f>
        <v>0</v>
      </c>
      <c r="BH331" s="143">
        <f>IF(N331="sníž. přenesená",J331,0)</f>
        <v>0</v>
      </c>
      <c r="BI331" s="143">
        <f>IF(N331="nulová",J331,0)</f>
        <v>0</v>
      </c>
      <c r="BJ331" s="17" t="s">
        <v>79</v>
      </c>
      <c r="BK331" s="143">
        <f>ROUND(I331*H331,2)</f>
        <v>0</v>
      </c>
      <c r="BL331" s="17" t="s">
        <v>187</v>
      </c>
      <c r="BM331" s="142" t="s">
        <v>1585</v>
      </c>
    </row>
    <row r="332" spans="2:65" s="1" customFormat="1">
      <c r="B332" s="32"/>
      <c r="D332" s="144" t="s">
        <v>189</v>
      </c>
      <c r="F332" s="145" t="s">
        <v>1586</v>
      </c>
      <c r="I332" s="146"/>
      <c r="L332" s="32"/>
      <c r="M332" s="147"/>
      <c r="T332" s="53"/>
      <c r="AT332" s="17" t="s">
        <v>189</v>
      </c>
      <c r="AU332" s="17" t="s">
        <v>81</v>
      </c>
    </row>
    <row r="333" spans="2:65" s="1" customFormat="1" ht="33" customHeight="1">
      <c r="B333" s="32"/>
      <c r="C333" s="131" t="s">
        <v>870</v>
      </c>
      <c r="D333" s="131" t="s">
        <v>182</v>
      </c>
      <c r="E333" s="132" t="s">
        <v>679</v>
      </c>
      <c r="F333" s="133" t="s">
        <v>680</v>
      </c>
      <c r="G333" s="134" t="s">
        <v>209</v>
      </c>
      <c r="H333" s="135">
        <v>2.25</v>
      </c>
      <c r="I333" s="136"/>
      <c r="J333" s="137">
        <f>ROUND(I333*H333,2)</f>
        <v>0</v>
      </c>
      <c r="K333" s="133" t="s">
        <v>186</v>
      </c>
      <c r="L333" s="32"/>
      <c r="M333" s="138" t="s">
        <v>19</v>
      </c>
      <c r="N333" s="139" t="s">
        <v>43</v>
      </c>
      <c r="P333" s="140">
        <f>O333*H333</f>
        <v>0</v>
      </c>
      <c r="Q333" s="140">
        <v>2.5018699999999998</v>
      </c>
      <c r="R333" s="140">
        <f>Q333*H333</f>
        <v>5.6292074999999997</v>
      </c>
      <c r="S333" s="140">
        <v>0</v>
      </c>
      <c r="T333" s="141">
        <f>S333*H333</f>
        <v>0</v>
      </c>
      <c r="AR333" s="142" t="s">
        <v>187</v>
      </c>
      <c r="AT333" s="142" t="s">
        <v>182</v>
      </c>
      <c r="AU333" s="142" t="s">
        <v>81</v>
      </c>
      <c r="AY333" s="17" t="s">
        <v>180</v>
      </c>
      <c r="BE333" s="143">
        <f>IF(N333="základní",J333,0)</f>
        <v>0</v>
      </c>
      <c r="BF333" s="143">
        <f>IF(N333="snížená",J333,0)</f>
        <v>0</v>
      </c>
      <c r="BG333" s="143">
        <f>IF(N333="zákl. přenesená",J333,0)</f>
        <v>0</v>
      </c>
      <c r="BH333" s="143">
        <f>IF(N333="sníž. přenesená",J333,0)</f>
        <v>0</v>
      </c>
      <c r="BI333" s="143">
        <f>IF(N333="nulová",J333,0)</f>
        <v>0</v>
      </c>
      <c r="BJ333" s="17" t="s">
        <v>79</v>
      </c>
      <c r="BK333" s="143">
        <f>ROUND(I333*H333,2)</f>
        <v>0</v>
      </c>
      <c r="BL333" s="17" t="s">
        <v>187</v>
      </c>
      <c r="BM333" s="142" t="s">
        <v>1587</v>
      </c>
    </row>
    <row r="334" spans="2:65" s="1" customFormat="1">
      <c r="B334" s="32"/>
      <c r="D334" s="144" t="s">
        <v>189</v>
      </c>
      <c r="F334" s="145" t="s">
        <v>682</v>
      </c>
      <c r="I334" s="146"/>
      <c r="L334" s="32"/>
      <c r="M334" s="147"/>
      <c r="T334" s="53"/>
      <c r="AT334" s="17" t="s">
        <v>189</v>
      </c>
      <c r="AU334" s="17" t="s">
        <v>81</v>
      </c>
    </row>
    <row r="335" spans="2:65" s="12" customFormat="1">
      <c r="B335" s="148"/>
      <c r="D335" s="149" t="s">
        <v>191</v>
      </c>
      <c r="E335" s="150" t="s">
        <v>19</v>
      </c>
      <c r="F335" s="151" t="s">
        <v>1588</v>
      </c>
      <c r="H335" s="152">
        <v>2.25</v>
      </c>
      <c r="I335" s="153"/>
      <c r="L335" s="148"/>
      <c r="M335" s="154"/>
      <c r="T335" s="155"/>
      <c r="AT335" s="150" t="s">
        <v>191</v>
      </c>
      <c r="AU335" s="150" t="s">
        <v>81</v>
      </c>
      <c r="AV335" s="12" t="s">
        <v>81</v>
      </c>
      <c r="AW335" s="12" t="s">
        <v>33</v>
      </c>
      <c r="AX335" s="12" t="s">
        <v>79</v>
      </c>
      <c r="AY335" s="150" t="s">
        <v>180</v>
      </c>
    </row>
    <row r="336" spans="2:65" s="1" customFormat="1" ht="33" customHeight="1">
      <c r="B336" s="32"/>
      <c r="C336" s="131" t="s">
        <v>876</v>
      </c>
      <c r="D336" s="131" t="s">
        <v>182</v>
      </c>
      <c r="E336" s="132" t="s">
        <v>685</v>
      </c>
      <c r="F336" s="133" t="s">
        <v>686</v>
      </c>
      <c r="G336" s="134" t="s">
        <v>209</v>
      </c>
      <c r="H336" s="135">
        <v>182.91300000000001</v>
      </c>
      <c r="I336" s="136"/>
      <c r="J336" s="137">
        <f>ROUND(I336*H336,2)</f>
        <v>0</v>
      </c>
      <c r="K336" s="133" t="s">
        <v>186</v>
      </c>
      <c r="L336" s="32"/>
      <c r="M336" s="138" t="s">
        <v>19</v>
      </c>
      <c r="N336" s="139" t="s">
        <v>43</v>
      </c>
      <c r="P336" s="140">
        <f>O336*H336</f>
        <v>0</v>
      </c>
      <c r="Q336" s="140">
        <v>2.5018699999999998</v>
      </c>
      <c r="R336" s="140">
        <f>Q336*H336</f>
        <v>457.62454730999997</v>
      </c>
      <c r="S336" s="140">
        <v>0</v>
      </c>
      <c r="T336" s="141">
        <f>S336*H336</f>
        <v>0</v>
      </c>
      <c r="AR336" s="142" t="s">
        <v>187</v>
      </c>
      <c r="AT336" s="142" t="s">
        <v>182</v>
      </c>
      <c r="AU336" s="142" t="s">
        <v>81</v>
      </c>
      <c r="AY336" s="17" t="s">
        <v>180</v>
      </c>
      <c r="BE336" s="143">
        <f>IF(N336="základní",J336,0)</f>
        <v>0</v>
      </c>
      <c r="BF336" s="143">
        <f>IF(N336="snížená",J336,0)</f>
        <v>0</v>
      </c>
      <c r="BG336" s="143">
        <f>IF(N336="zákl. přenesená",J336,0)</f>
        <v>0</v>
      </c>
      <c r="BH336" s="143">
        <f>IF(N336="sníž. přenesená",J336,0)</f>
        <v>0</v>
      </c>
      <c r="BI336" s="143">
        <f>IF(N336="nulová",J336,0)</f>
        <v>0</v>
      </c>
      <c r="BJ336" s="17" t="s">
        <v>79</v>
      </c>
      <c r="BK336" s="143">
        <f>ROUND(I336*H336,2)</f>
        <v>0</v>
      </c>
      <c r="BL336" s="17" t="s">
        <v>187</v>
      </c>
      <c r="BM336" s="142" t="s">
        <v>1589</v>
      </c>
    </row>
    <row r="337" spans="2:65" s="1" customFormat="1">
      <c r="B337" s="32"/>
      <c r="D337" s="144" t="s">
        <v>189</v>
      </c>
      <c r="F337" s="145" t="s">
        <v>688</v>
      </c>
      <c r="I337" s="146"/>
      <c r="L337" s="32"/>
      <c r="M337" s="147"/>
      <c r="T337" s="53"/>
      <c r="AT337" s="17" t="s">
        <v>189</v>
      </c>
      <c r="AU337" s="17" t="s">
        <v>81</v>
      </c>
    </row>
    <row r="338" spans="2:65" s="1" customFormat="1" ht="19.5">
      <c r="B338" s="32"/>
      <c r="D338" s="149" t="s">
        <v>250</v>
      </c>
      <c r="F338" s="169" t="s">
        <v>689</v>
      </c>
      <c r="I338" s="146"/>
      <c r="L338" s="32"/>
      <c r="M338" s="147"/>
      <c r="T338" s="53"/>
      <c r="AT338" s="17" t="s">
        <v>250</v>
      </c>
      <c r="AU338" s="17" t="s">
        <v>81</v>
      </c>
    </row>
    <row r="339" spans="2:65" s="12" customFormat="1">
      <c r="B339" s="148"/>
      <c r="D339" s="149" t="s">
        <v>191</v>
      </c>
      <c r="E339" s="150" t="s">
        <v>19</v>
      </c>
      <c r="F339" s="151" t="s">
        <v>1590</v>
      </c>
      <c r="H339" s="152">
        <v>181.41300000000001</v>
      </c>
      <c r="I339" s="153"/>
      <c r="L339" s="148"/>
      <c r="M339" s="154"/>
      <c r="T339" s="155"/>
      <c r="AT339" s="150" t="s">
        <v>191</v>
      </c>
      <c r="AU339" s="150" t="s">
        <v>81</v>
      </c>
      <c r="AV339" s="12" t="s">
        <v>81</v>
      </c>
      <c r="AW339" s="12" t="s">
        <v>33</v>
      </c>
      <c r="AX339" s="12" t="s">
        <v>72</v>
      </c>
      <c r="AY339" s="150" t="s">
        <v>180</v>
      </c>
    </row>
    <row r="340" spans="2:65" s="12" customFormat="1">
      <c r="B340" s="148"/>
      <c r="D340" s="149" t="s">
        <v>191</v>
      </c>
      <c r="E340" s="150" t="s">
        <v>19</v>
      </c>
      <c r="F340" s="151" t="s">
        <v>1591</v>
      </c>
      <c r="H340" s="152">
        <v>1.5</v>
      </c>
      <c r="I340" s="153"/>
      <c r="L340" s="148"/>
      <c r="M340" s="154"/>
      <c r="T340" s="155"/>
      <c r="AT340" s="150" t="s">
        <v>191</v>
      </c>
      <c r="AU340" s="150" t="s">
        <v>81</v>
      </c>
      <c r="AV340" s="12" t="s">
        <v>81</v>
      </c>
      <c r="AW340" s="12" t="s">
        <v>33</v>
      </c>
      <c r="AX340" s="12" t="s">
        <v>72</v>
      </c>
      <c r="AY340" s="150" t="s">
        <v>180</v>
      </c>
    </row>
    <row r="341" spans="2:65" s="14" customFormat="1">
      <c r="B341" s="162"/>
      <c r="D341" s="149" t="s">
        <v>191</v>
      </c>
      <c r="E341" s="163" t="s">
        <v>19</v>
      </c>
      <c r="F341" s="164" t="s">
        <v>215</v>
      </c>
      <c r="H341" s="165">
        <v>182.91300000000001</v>
      </c>
      <c r="I341" s="166"/>
      <c r="L341" s="162"/>
      <c r="M341" s="167"/>
      <c r="T341" s="168"/>
      <c r="AT341" s="163" t="s">
        <v>191</v>
      </c>
      <c r="AU341" s="163" t="s">
        <v>81</v>
      </c>
      <c r="AV341" s="14" t="s">
        <v>187</v>
      </c>
      <c r="AW341" s="14" t="s">
        <v>33</v>
      </c>
      <c r="AX341" s="14" t="s">
        <v>79</v>
      </c>
      <c r="AY341" s="163" t="s">
        <v>180</v>
      </c>
    </row>
    <row r="342" spans="2:65" s="1" customFormat="1" ht="37.9" customHeight="1">
      <c r="B342" s="32"/>
      <c r="C342" s="131" t="s">
        <v>883</v>
      </c>
      <c r="D342" s="131" t="s">
        <v>182</v>
      </c>
      <c r="E342" s="132" t="s">
        <v>694</v>
      </c>
      <c r="F342" s="133" t="s">
        <v>695</v>
      </c>
      <c r="G342" s="134" t="s">
        <v>209</v>
      </c>
      <c r="H342" s="135">
        <v>185.16300000000001</v>
      </c>
      <c r="I342" s="136"/>
      <c r="J342" s="137">
        <f>ROUND(I342*H342,2)</f>
        <v>0</v>
      </c>
      <c r="K342" s="133" t="s">
        <v>186</v>
      </c>
      <c r="L342" s="32"/>
      <c r="M342" s="138" t="s">
        <v>19</v>
      </c>
      <c r="N342" s="139" t="s">
        <v>43</v>
      </c>
      <c r="P342" s="140">
        <f>O342*H342</f>
        <v>0</v>
      </c>
      <c r="Q342" s="140">
        <v>0</v>
      </c>
      <c r="R342" s="140">
        <f>Q342*H342</f>
        <v>0</v>
      </c>
      <c r="S342" s="140">
        <v>0</v>
      </c>
      <c r="T342" s="141">
        <f>S342*H342</f>
        <v>0</v>
      </c>
      <c r="AR342" s="142" t="s">
        <v>187</v>
      </c>
      <c r="AT342" s="142" t="s">
        <v>182</v>
      </c>
      <c r="AU342" s="142" t="s">
        <v>81</v>
      </c>
      <c r="AY342" s="17" t="s">
        <v>180</v>
      </c>
      <c r="BE342" s="143">
        <f>IF(N342="základní",J342,0)</f>
        <v>0</v>
      </c>
      <c r="BF342" s="143">
        <f>IF(N342="snížená",J342,0)</f>
        <v>0</v>
      </c>
      <c r="BG342" s="143">
        <f>IF(N342="zákl. přenesená",J342,0)</f>
        <v>0</v>
      </c>
      <c r="BH342" s="143">
        <f>IF(N342="sníž. přenesená",J342,0)</f>
        <v>0</v>
      </c>
      <c r="BI342" s="143">
        <f>IF(N342="nulová",J342,0)</f>
        <v>0</v>
      </c>
      <c r="BJ342" s="17" t="s">
        <v>79</v>
      </c>
      <c r="BK342" s="143">
        <f>ROUND(I342*H342,2)</f>
        <v>0</v>
      </c>
      <c r="BL342" s="17" t="s">
        <v>187</v>
      </c>
      <c r="BM342" s="142" t="s">
        <v>1592</v>
      </c>
    </row>
    <row r="343" spans="2:65" s="1" customFormat="1">
      <c r="B343" s="32"/>
      <c r="D343" s="144" t="s">
        <v>189</v>
      </c>
      <c r="F343" s="145" t="s">
        <v>697</v>
      </c>
      <c r="I343" s="146"/>
      <c r="L343" s="32"/>
      <c r="M343" s="147"/>
      <c r="T343" s="53"/>
      <c r="AT343" s="17" t="s">
        <v>189</v>
      </c>
      <c r="AU343" s="17" t="s">
        <v>81</v>
      </c>
    </row>
    <row r="344" spans="2:65" s="12" customFormat="1">
      <c r="B344" s="148"/>
      <c r="D344" s="149" t="s">
        <v>191</v>
      </c>
      <c r="E344" s="150" t="s">
        <v>19</v>
      </c>
      <c r="F344" s="151" t="s">
        <v>1593</v>
      </c>
      <c r="H344" s="152">
        <v>185.16300000000001</v>
      </c>
      <c r="I344" s="153"/>
      <c r="L344" s="148"/>
      <c r="M344" s="154"/>
      <c r="T344" s="155"/>
      <c r="AT344" s="150" t="s">
        <v>191</v>
      </c>
      <c r="AU344" s="150" t="s">
        <v>81</v>
      </c>
      <c r="AV344" s="12" t="s">
        <v>81</v>
      </c>
      <c r="AW344" s="12" t="s">
        <v>33</v>
      </c>
      <c r="AX344" s="12" t="s">
        <v>79</v>
      </c>
      <c r="AY344" s="150" t="s">
        <v>180</v>
      </c>
    </row>
    <row r="345" spans="2:65" s="1" customFormat="1" ht="44.25" customHeight="1">
      <c r="B345" s="32"/>
      <c r="C345" s="131" t="s">
        <v>891</v>
      </c>
      <c r="D345" s="131" t="s">
        <v>182</v>
      </c>
      <c r="E345" s="132" t="s">
        <v>700</v>
      </c>
      <c r="F345" s="133" t="s">
        <v>701</v>
      </c>
      <c r="G345" s="134" t="s">
        <v>209</v>
      </c>
      <c r="H345" s="135">
        <v>185.16300000000001</v>
      </c>
      <c r="I345" s="136"/>
      <c r="J345" s="137">
        <f>ROUND(I345*H345,2)</f>
        <v>0</v>
      </c>
      <c r="K345" s="133" t="s">
        <v>186</v>
      </c>
      <c r="L345" s="32"/>
      <c r="M345" s="138" t="s">
        <v>19</v>
      </c>
      <c r="N345" s="139" t="s">
        <v>43</v>
      </c>
      <c r="P345" s="140">
        <f>O345*H345</f>
        <v>0</v>
      </c>
      <c r="Q345" s="140">
        <v>0</v>
      </c>
      <c r="R345" s="140">
        <f>Q345*H345</f>
        <v>0</v>
      </c>
      <c r="S345" s="140">
        <v>0</v>
      </c>
      <c r="T345" s="141">
        <f>S345*H345</f>
        <v>0</v>
      </c>
      <c r="AR345" s="142" t="s">
        <v>187</v>
      </c>
      <c r="AT345" s="142" t="s">
        <v>182</v>
      </c>
      <c r="AU345" s="142" t="s">
        <v>81</v>
      </c>
      <c r="AY345" s="17" t="s">
        <v>180</v>
      </c>
      <c r="BE345" s="143">
        <f>IF(N345="základní",J345,0)</f>
        <v>0</v>
      </c>
      <c r="BF345" s="143">
        <f>IF(N345="snížená",J345,0)</f>
        <v>0</v>
      </c>
      <c r="BG345" s="143">
        <f>IF(N345="zákl. přenesená",J345,0)</f>
        <v>0</v>
      </c>
      <c r="BH345" s="143">
        <f>IF(N345="sníž. přenesená",J345,0)</f>
        <v>0</v>
      </c>
      <c r="BI345" s="143">
        <f>IF(N345="nulová",J345,0)</f>
        <v>0</v>
      </c>
      <c r="BJ345" s="17" t="s">
        <v>79</v>
      </c>
      <c r="BK345" s="143">
        <f>ROUND(I345*H345,2)</f>
        <v>0</v>
      </c>
      <c r="BL345" s="17" t="s">
        <v>187</v>
      </c>
      <c r="BM345" s="142" t="s">
        <v>1594</v>
      </c>
    </row>
    <row r="346" spans="2:65" s="1" customFormat="1">
      <c r="B346" s="32"/>
      <c r="D346" s="144" t="s">
        <v>189</v>
      </c>
      <c r="F346" s="145" t="s">
        <v>703</v>
      </c>
      <c r="I346" s="146"/>
      <c r="L346" s="32"/>
      <c r="M346" s="147"/>
      <c r="T346" s="53"/>
      <c r="AT346" s="17" t="s">
        <v>189</v>
      </c>
      <c r="AU346" s="17" t="s">
        <v>81</v>
      </c>
    </row>
    <row r="347" spans="2:65" s="1" customFormat="1" ht="16.5" customHeight="1">
      <c r="B347" s="32"/>
      <c r="C347" s="131" t="s">
        <v>896</v>
      </c>
      <c r="D347" s="131" t="s">
        <v>182</v>
      </c>
      <c r="E347" s="132" t="s">
        <v>710</v>
      </c>
      <c r="F347" s="133" t="s">
        <v>711</v>
      </c>
      <c r="G347" s="134" t="s">
        <v>185</v>
      </c>
      <c r="H347" s="135">
        <v>18.75</v>
      </c>
      <c r="I347" s="136"/>
      <c r="J347" s="137">
        <f>ROUND(I347*H347,2)</f>
        <v>0</v>
      </c>
      <c r="K347" s="133" t="s">
        <v>186</v>
      </c>
      <c r="L347" s="32"/>
      <c r="M347" s="138" t="s">
        <v>19</v>
      </c>
      <c r="N347" s="139" t="s">
        <v>43</v>
      </c>
      <c r="P347" s="140">
        <f>O347*H347</f>
        <v>0</v>
      </c>
      <c r="Q347" s="140">
        <v>1.6070000000000001E-2</v>
      </c>
      <c r="R347" s="140">
        <f>Q347*H347</f>
        <v>0.30131250000000004</v>
      </c>
      <c r="S347" s="140">
        <v>0</v>
      </c>
      <c r="T347" s="141">
        <f>S347*H347</f>
        <v>0</v>
      </c>
      <c r="AR347" s="142" t="s">
        <v>187</v>
      </c>
      <c r="AT347" s="142" t="s">
        <v>182</v>
      </c>
      <c r="AU347" s="142" t="s">
        <v>81</v>
      </c>
      <c r="AY347" s="17" t="s">
        <v>180</v>
      </c>
      <c r="BE347" s="143">
        <f>IF(N347="základní",J347,0)</f>
        <v>0</v>
      </c>
      <c r="BF347" s="143">
        <f>IF(N347="snížená",J347,0)</f>
        <v>0</v>
      </c>
      <c r="BG347" s="143">
        <f>IF(N347="zákl. přenesená",J347,0)</f>
        <v>0</v>
      </c>
      <c r="BH347" s="143">
        <f>IF(N347="sníž. přenesená",J347,0)</f>
        <v>0</v>
      </c>
      <c r="BI347" s="143">
        <f>IF(N347="nulová",J347,0)</f>
        <v>0</v>
      </c>
      <c r="BJ347" s="17" t="s">
        <v>79</v>
      </c>
      <c r="BK347" s="143">
        <f>ROUND(I347*H347,2)</f>
        <v>0</v>
      </c>
      <c r="BL347" s="17" t="s">
        <v>187</v>
      </c>
      <c r="BM347" s="142" t="s">
        <v>1595</v>
      </c>
    </row>
    <row r="348" spans="2:65" s="1" customFormat="1">
      <c r="B348" s="32"/>
      <c r="D348" s="144" t="s">
        <v>189</v>
      </c>
      <c r="F348" s="145" t="s">
        <v>713</v>
      </c>
      <c r="I348" s="146"/>
      <c r="L348" s="32"/>
      <c r="M348" s="147"/>
      <c r="T348" s="53"/>
      <c r="AT348" s="17" t="s">
        <v>189</v>
      </c>
      <c r="AU348" s="17" t="s">
        <v>81</v>
      </c>
    </row>
    <row r="349" spans="2:65" s="12" customFormat="1">
      <c r="B349" s="148"/>
      <c r="D349" s="149" t="s">
        <v>191</v>
      </c>
      <c r="E349" s="150" t="s">
        <v>19</v>
      </c>
      <c r="F349" s="151" t="s">
        <v>1596</v>
      </c>
      <c r="H349" s="152">
        <v>16</v>
      </c>
      <c r="I349" s="153"/>
      <c r="L349" s="148"/>
      <c r="M349" s="154"/>
      <c r="T349" s="155"/>
      <c r="AT349" s="150" t="s">
        <v>191</v>
      </c>
      <c r="AU349" s="150" t="s">
        <v>81</v>
      </c>
      <c r="AV349" s="12" t="s">
        <v>81</v>
      </c>
      <c r="AW349" s="12" t="s">
        <v>33</v>
      </c>
      <c r="AX349" s="12" t="s">
        <v>72</v>
      </c>
      <c r="AY349" s="150" t="s">
        <v>180</v>
      </c>
    </row>
    <row r="350" spans="2:65" s="12" customFormat="1">
      <c r="B350" s="148"/>
      <c r="D350" s="149" t="s">
        <v>191</v>
      </c>
      <c r="E350" s="150" t="s">
        <v>19</v>
      </c>
      <c r="F350" s="151" t="s">
        <v>1597</v>
      </c>
      <c r="H350" s="152">
        <v>2.75</v>
      </c>
      <c r="I350" s="153"/>
      <c r="L350" s="148"/>
      <c r="M350" s="154"/>
      <c r="T350" s="155"/>
      <c r="AT350" s="150" t="s">
        <v>191</v>
      </c>
      <c r="AU350" s="150" t="s">
        <v>81</v>
      </c>
      <c r="AV350" s="12" t="s">
        <v>81</v>
      </c>
      <c r="AW350" s="12" t="s">
        <v>33</v>
      </c>
      <c r="AX350" s="12" t="s">
        <v>72</v>
      </c>
      <c r="AY350" s="150" t="s">
        <v>180</v>
      </c>
    </row>
    <row r="351" spans="2:65" s="14" customFormat="1">
      <c r="B351" s="162"/>
      <c r="D351" s="149" t="s">
        <v>191</v>
      </c>
      <c r="E351" s="163" t="s">
        <v>19</v>
      </c>
      <c r="F351" s="164" t="s">
        <v>215</v>
      </c>
      <c r="H351" s="165">
        <v>18.75</v>
      </c>
      <c r="I351" s="166"/>
      <c r="L351" s="162"/>
      <c r="M351" s="167"/>
      <c r="T351" s="168"/>
      <c r="AT351" s="163" t="s">
        <v>191</v>
      </c>
      <c r="AU351" s="163" t="s">
        <v>81</v>
      </c>
      <c r="AV351" s="14" t="s">
        <v>187</v>
      </c>
      <c r="AW351" s="14" t="s">
        <v>33</v>
      </c>
      <c r="AX351" s="14" t="s">
        <v>79</v>
      </c>
      <c r="AY351" s="163" t="s">
        <v>180</v>
      </c>
    </row>
    <row r="352" spans="2:65" s="1" customFormat="1" ht="16.5" customHeight="1">
      <c r="B352" s="32"/>
      <c r="C352" s="131" t="s">
        <v>360</v>
      </c>
      <c r="D352" s="131" t="s">
        <v>182</v>
      </c>
      <c r="E352" s="132" t="s">
        <v>716</v>
      </c>
      <c r="F352" s="133" t="s">
        <v>717</v>
      </c>
      <c r="G352" s="134" t="s">
        <v>185</v>
      </c>
      <c r="H352" s="135">
        <v>18.75</v>
      </c>
      <c r="I352" s="136"/>
      <c r="J352" s="137">
        <f>ROUND(I352*H352,2)</f>
        <v>0</v>
      </c>
      <c r="K352" s="133" t="s">
        <v>186</v>
      </c>
      <c r="L352" s="32"/>
      <c r="M352" s="138" t="s">
        <v>19</v>
      </c>
      <c r="N352" s="139" t="s">
        <v>43</v>
      </c>
      <c r="P352" s="140">
        <f>O352*H352</f>
        <v>0</v>
      </c>
      <c r="Q352" s="140">
        <v>0</v>
      </c>
      <c r="R352" s="140">
        <f>Q352*H352</f>
        <v>0</v>
      </c>
      <c r="S352" s="140">
        <v>0</v>
      </c>
      <c r="T352" s="141">
        <f>S352*H352</f>
        <v>0</v>
      </c>
      <c r="AR352" s="142" t="s">
        <v>187</v>
      </c>
      <c r="AT352" s="142" t="s">
        <v>182</v>
      </c>
      <c r="AU352" s="142" t="s">
        <v>81</v>
      </c>
      <c r="AY352" s="17" t="s">
        <v>180</v>
      </c>
      <c r="BE352" s="143">
        <f>IF(N352="základní",J352,0)</f>
        <v>0</v>
      </c>
      <c r="BF352" s="143">
        <f>IF(N352="snížená",J352,0)</f>
        <v>0</v>
      </c>
      <c r="BG352" s="143">
        <f>IF(N352="zákl. přenesená",J352,0)</f>
        <v>0</v>
      </c>
      <c r="BH352" s="143">
        <f>IF(N352="sníž. přenesená",J352,0)</f>
        <v>0</v>
      </c>
      <c r="BI352" s="143">
        <f>IF(N352="nulová",J352,0)</f>
        <v>0</v>
      </c>
      <c r="BJ352" s="17" t="s">
        <v>79</v>
      </c>
      <c r="BK352" s="143">
        <f>ROUND(I352*H352,2)</f>
        <v>0</v>
      </c>
      <c r="BL352" s="17" t="s">
        <v>187</v>
      </c>
      <c r="BM352" s="142" t="s">
        <v>1598</v>
      </c>
    </row>
    <row r="353" spans="2:65" s="1" customFormat="1">
      <c r="B353" s="32"/>
      <c r="D353" s="144" t="s">
        <v>189</v>
      </c>
      <c r="F353" s="145" t="s">
        <v>719</v>
      </c>
      <c r="I353" s="146"/>
      <c r="L353" s="32"/>
      <c r="M353" s="147"/>
      <c r="T353" s="53"/>
      <c r="AT353" s="17" t="s">
        <v>189</v>
      </c>
      <c r="AU353" s="17" t="s">
        <v>81</v>
      </c>
    </row>
    <row r="354" spans="2:65" s="12" customFormat="1">
      <c r="B354" s="148"/>
      <c r="D354" s="149" t="s">
        <v>191</v>
      </c>
      <c r="E354" s="150" t="s">
        <v>19</v>
      </c>
      <c r="F354" s="151" t="s">
        <v>1596</v>
      </c>
      <c r="H354" s="152">
        <v>16</v>
      </c>
      <c r="I354" s="153"/>
      <c r="L354" s="148"/>
      <c r="M354" s="154"/>
      <c r="T354" s="155"/>
      <c r="AT354" s="150" t="s">
        <v>191</v>
      </c>
      <c r="AU354" s="150" t="s">
        <v>81</v>
      </c>
      <c r="AV354" s="12" t="s">
        <v>81</v>
      </c>
      <c r="AW354" s="12" t="s">
        <v>33</v>
      </c>
      <c r="AX354" s="12" t="s">
        <v>72</v>
      </c>
      <c r="AY354" s="150" t="s">
        <v>180</v>
      </c>
    </row>
    <row r="355" spans="2:65" s="12" customFormat="1">
      <c r="B355" s="148"/>
      <c r="D355" s="149" t="s">
        <v>191</v>
      </c>
      <c r="E355" s="150" t="s">
        <v>19</v>
      </c>
      <c r="F355" s="151" t="s">
        <v>1597</v>
      </c>
      <c r="H355" s="152">
        <v>2.75</v>
      </c>
      <c r="I355" s="153"/>
      <c r="L355" s="148"/>
      <c r="M355" s="154"/>
      <c r="T355" s="155"/>
      <c r="AT355" s="150" t="s">
        <v>191</v>
      </c>
      <c r="AU355" s="150" t="s">
        <v>81</v>
      </c>
      <c r="AV355" s="12" t="s">
        <v>81</v>
      </c>
      <c r="AW355" s="12" t="s">
        <v>33</v>
      </c>
      <c r="AX355" s="12" t="s">
        <v>72</v>
      </c>
      <c r="AY355" s="150" t="s">
        <v>180</v>
      </c>
    </row>
    <row r="356" spans="2:65" s="14" customFormat="1">
      <c r="B356" s="162"/>
      <c r="D356" s="149" t="s">
        <v>191</v>
      </c>
      <c r="E356" s="163" t="s">
        <v>19</v>
      </c>
      <c r="F356" s="164" t="s">
        <v>215</v>
      </c>
      <c r="H356" s="165">
        <v>18.75</v>
      </c>
      <c r="I356" s="166"/>
      <c r="L356" s="162"/>
      <c r="M356" s="167"/>
      <c r="T356" s="168"/>
      <c r="AT356" s="163" t="s">
        <v>191</v>
      </c>
      <c r="AU356" s="163" t="s">
        <v>81</v>
      </c>
      <c r="AV356" s="14" t="s">
        <v>187</v>
      </c>
      <c r="AW356" s="14" t="s">
        <v>33</v>
      </c>
      <c r="AX356" s="14" t="s">
        <v>79</v>
      </c>
      <c r="AY356" s="163" t="s">
        <v>180</v>
      </c>
    </row>
    <row r="357" spans="2:65" s="1" customFormat="1" ht="16.5" customHeight="1">
      <c r="B357" s="32"/>
      <c r="C357" s="131" t="s">
        <v>906</v>
      </c>
      <c r="D357" s="131" t="s">
        <v>182</v>
      </c>
      <c r="E357" s="132" t="s">
        <v>721</v>
      </c>
      <c r="F357" s="133" t="s">
        <v>722</v>
      </c>
      <c r="G357" s="134" t="s">
        <v>257</v>
      </c>
      <c r="H357" s="135">
        <v>1.617</v>
      </c>
      <c r="I357" s="136"/>
      <c r="J357" s="137">
        <f>ROUND(I357*H357,2)</f>
        <v>0</v>
      </c>
      <c r="K357" s="133" t="s">
        <v>186</v>
      </c>
      <c r="L357" s="32"/>
      <c r="M357" s="138" t="s">
        <v>19</v>
      </c>
      <c r="N357" s="139" t="s">
        <v>43</v>
      </c>
      <c r="P357" s="140">
        <f>O357*H357</f>
        <v>0</v>
      </c>
      <c r="Q357" s="140">
        <v>1.0416099999999999</v>
      </c>
      <c r="R357" s="140">
        <f>Q357*H357</f>
        <v>1.6842833699999999</v>
      </c>
      <c r="S357" s="140">
        <v>0</v>
      </c>
      <c r="T357" s="141">
        <f>S357*H357</f>
        <v>0</v>
      </c>
      <c r="AR357" s="142" t="s">
        <v>187</v>
      </c>
      <c r="AT357" s="142" t="s">
        <v>182</v>
      </c>
      <c r="AU357" s="142" t="s">
        <v>81</v>
      </c>
      <c r="AY357" s="17" t="s">
        <v>180</v>
      </c>
      <c r="BE357" s="143">
        <f>IF(N357="základní",J357,0)</f>
        <v>0</v>
      </c>
      <c r="BF357" s="143">
        <f>IF(N357="snížená",J357,0)</f>
        <v>0</v>
      </c>
      <c r="BG357" s="143">
        <f>IF(N357="zákl. přenesená",J357,0)</f>
        <v>0</v>
      </c>
      <c r="BH357" s="143">
        <f>IF(N357="sníž. přenesená",J357,0)</f>
        <v>0</v>
      </c>
      <c r="BI357" s="143">
        <f>IF(N357="nulová",J357,0)</f>
        <v>0</v>
      </c>
      <c r="BJ357" s="17" t="s">
        <v>79</v>
      </c>
      <c r="BK357" s="143">
        <f>ROUND(I357*H357,2)</f>
        <v>0</v>
      </c>
      <c r="BL357" s="17" t="s">
        <v>187</v>
      </c>
      <c r="BM357" s="142" t="s">
        <v>1599</v>
      </c>
    </row>
    <row r="358" spans="2:65" s="1" customFormat="1">
      <c r="B358" s="32"/>
      <c r="D358" s="144" t="s">
        <v>189</v>
      </c>
      <c r="F358" s="145" t="s">
        <v>724</v>
      </c>
      <c r="I358" s="146"/>
      <c r="L358" s="32"/>
      <c r="M358" s="147"/>
      <c r="T358" s="53"/>
      <c r="AT358" s="17" t="s">
        <v>189</v>
      </c>
      <c r="AU358" s="17" t="s">
        <v>81</v>
      </c>
    </row>
    <row r="359" spans="2:65" s="13" customFormat="1">
      <c r="B359" s="156"/>
      <c r="D359" s="149" t="s">
        <v>191</v>
      </c>
      <c r="E359" s="157" t="s">
        <v>19</v>
      </c>
      <c r="F359" s="158" t="s">
        <v>725</v>
      </c>
      <c r="H359" s="157" t="s">
        <v>19</v>
      </c>
      <c r="I359" s="159"/>
      <c r="L359" s="156"/>
      <c r="M359" s="160"/>
      <c r="T359" s="161"/>
      <c r="AT359" s="157" t="s">
        <v>191</v>
      </c>
      <c r="AU359" s="157" t="s">
        <v>81</v>
      </c>
      <c r="AV359" s="13" t="s">
        <v>79</v>
      </c>
      <c r="AW359" s="13" t="s">
        <v>33</v>
      </c>
      <c r="AX359" s="13" t="s">
        <v>72</v>
      </c>
      <c r="AY359" s="157" t="s">
        <v>180</v>
      </c>
    </row>
    <row r="360" spans="2:65" s="12" customFormat="1">
      <c r="B360" s="148"/>
      <c r="D360" s="149" t="s">
        <v>191</v>
      </c>
      <c r="E360" s="150" t="s">
        <v>19</v>
      </c>
      <c r="F360" s="151" t="s">
        <v>1600</v>
      </c>
      <c r="H360" s="152">
        <v>1.5960000000000001</v>
      </c>
      <c r="I360" s="153"/>
      <c r="L360" s="148"/>
      <c r="M360" s="154"/>
      <c r="T360" s="155"/>
      <c r="AT360" s="150" t="s">
        <v>191</v>
      </c>
      <c r="AU360" s="150" t="s">
        <v>81</v>
      </c>
      <c r="AV360" s="12" t="s">
        <v>81</v>
      </c>
      <c r="AW360" s="12" t="s">
        <v>33</v>
      </c>
      <c r="AX360" s="12" t="s">
        <v>72</v>
      </c>
      <c r="AY360" s="150" t="s">
        <v>180</v>
      </c>
    </row>
    <row r="361" spans="2:65" s="12" customFormat="1">
      <c r="B361" s="148"/>
      <c r="D361" s="149" t="s">
        <v>191</v>
      </c>
      <c r="E361" s="150" t="s">
        <v>19</v>
      </c>
      <c r="F361" s="151" t="s">
        <v>1601</v>
      </c>
      <c r="H361" s="152">
        <v>2.1000000000000001E-2</v>
      </c>
      <c r="I361" s="153"/>
      <c r="L361" s="148"/>
      <c r="M361" s="154"/>
      <c r="T361" s="155"/>
      <c r="AT361" s="150" t="s">
        <v>191</v>
      </c>
      <c r="AU361" s="150" t="s">
        <v>81</v>
      </c>
      <c r="AV361" s="12" t="s">
        <v>81</v>
      </c>
      <c r="AW361" s="12" t="s">
        <v>33</v>
      </c>
      <c r="AX361" s="12" t="s">
        <v>72</v>
      </c>
      <c r="AY361" s="150" t="s">
        <v>180</v>
      </c>
    </row>
    <row r="362" spans="2:65" s="14" customFormat="1">
      <c r="B362" s="162"/>
      <c r="D362" s="149" t="s">
        <v>191</v>
      </c>
      <c r="E362" s="163" t="s">
        <v>19</v>
      </c>
      <c r="F362" s="164" t="s">
        <v>215</v>
      </c>
      <c r="H362" s="165">
        <v>1.617</v>
      </c>
      <c r="I362" s="166"/>
      <c r="L362" s="162"/>
      <c r="M362" s="167"/>
      <c r="T362" s="168"/>
      <c r="AT362" s="163" t="s">
        <v>191</v>
      </c>
      <c r="AU362" s="163" t="s">
        <v>81</v>
      </c>
      <c r="AV362" s="14" t="s">
        <v>187</v>
      </c>
      <c r="AW362" s="14" t="s">
        <v>33</v>
      </c>
      <c r="AX362" s="14" t="s">
        <v>79</v>
      </c>
      <c r="AY362" s="163" t="s">
        <v>180</v>
      </c>
    </row>
    <row r="363" spans="2:65" s="1" customFormat="1" ht="21.75" customHeight="1">
      <c r="B363" s="32"/>
      <c r="C363" s="131" t="s">
        <v>911</v>
      </c>
      <c r="D363" s="131" t="s">
        <v>182</v>
      </c>
      <c r="E363" s="132" t="s">
        <v>617</v>
      </c>
      <c r="F363" s="133" t="s">
        <v>618</v>
      </c>
      <c r="G363" s="134" t="s">
        <v>257</v>
      </c>
      <c r="H363" s="135">
        <v>17.628</v>
      </c>
      <c r="I363" s="136"/>
      <c r="J363" s="137">
        <f>ROUND(I363*H363,2)</f>
        <v>0</v>
      </c>
      <c r="K363" s="133" t="s">
        <v>186</v>
      </c>
      <c r="L363" s="32"/>
      <c r="M363" s="138" t="s">
        <v>19</v>
      </c>
      <c r="N363" s="139" t="s">
        <v>43</v>
      </c>
      <c r="P363" s="140">
        <f>O363*H363</f>
        <v>0</v>
      </c>
      <c r="Q363" s="140">
        <v>1.06277</v>
      </c>
      <c r="R363" s="140">
        <f>Q363*H363</f>
        <v>18.734509559999999</v>
      </c>
      <c r="S363" s="140">
        <v>0</v>
      </c>
      <c r="T363" s="141">
        <f>S363*H363</f>
        <v>0</v>
      </c>
      <c r="AR363" s="142" t="s">
        <v>187</v>
      </c>
      <c r="AT363" s="142" t="s">
        <v>182</v>
      </c>
      <c r="AU363" s="142" t="s">
        <v>81</v>
      </c>
      <c r="AY363" s="17" t="s">
        <v>180</v>
      </c>
      <c r="BE363" s="143">
        <f>IF(N363="základní",J363,0)</f>
        <v>0</v>
      </c>
      <c r="BF363" s="143">
        <f>IF(N363="snížená",J363,0)</f>
        <v>0</v>
      </c>
      <c r="BG363" s="143">
        <f>IF(N363="zákl. přenesená",J363,0)</f>
        <v>0</v>
      </c>
      <c r="BH363" s="143">
        <f>IF(N363="sníž. přenesená",J363,0)</f>
        <v>0</v>
      </c>
      <c r="BI363" s="143">
        <f>IF(N363="nulová",J363,0)</f>
        <v>0</v>
      </c>
      <c r="BJ363" s="17" t="s">
        <v>79</v>
      </c>
      <c r="BK363" s="143">
        <f>ROUND(I363*H363,2)</f>
        <v>0</v>
      </c>
      <c r="BL363" s="17" t="s">
        <v>187</v>
      </c>
      <c r="BM363" s="142" t="s">
        <v>1602</v>
      </c>
    </row>
    <row r="364" spans="2:65" s="1" customFormat="1">
      <c r="B364" s="32"/>
      <c r="D364" s="144" t="s">
        <v>189</v>
      </c>
      <c r="F364" s="145" t="s">
        <v>620</v>
      </c>
      <c r="I364" s="146"/>
      <c r="L364" s="32"/>
      <c r="M364" s="147"/>
      <c r="T364" s="53"/>
      <c r="AT364" s="17" t="s">
        <v>189</v>
      </c>
      <c r="AU364" s="17" t="s">
        <v>81</v>
      </c>
    </row>
    <row r="365" spans="2:65" s="12" customFormat="1">
      <c r="B365" s="148"/>
      <c r="D365" s="149" t="s">
        <v>191</v>
      </c>
      <c r="E365" s="150" t="s">
        <v>19</v>
      </c>
      <c r="F365" s="151" t="s">
        <v>1603</v>
      </c>
      <c r="H365" s="152">
        <v>17.416</v>
      </c>
      <c r="I365" s="153"/>
      <c r="L365" s="148"/>
      <c r="M365" s="154"/>
      <c r="T365" s="155"/>
      <c r="AT365" s="150" t="s">
        <v>191</v>
      </c>
      <c r="AU365" s="150" t="s">
        <v>81</v>
      </c>
      <c r="AV365" s="12" t="s">
        <v>81</v>
      </c>
      <c r="AW365" s="12" t="s">
        <v>33</v>
      </c>
      <c r="AX365" s="12" t="s">
        <v>72</v>
      </c>
      <c r="AY365" s="150" t="s">
        <v>180</v>
      </c>
    </row>
    <row r="366" spans="2:65" s="12" customFormat="1">
      <c r="B366" s="148"/>
      <c r="D366" s="149" t="s">
        <v>191</v>
      </c>
      <c r="E366" s="150" t="s">
        <v>19</v>
      </c>
      <c r="F366" s="151" t="s">
        <v>1604</v>
      </c>
      <c r="H366" s="152">
        <v>0.16</v>
      </c>
      <c r="I366" s="153"/>
      <c r="L366" s="148"/>
      <c r="M366" s="154"/>
      <c r="T366" s="155"/>
      <c r="AT366" s="150" t="s">
        <v>191</v>
      </c>
      <c r="AU366" s="150" t="s">
        <v>81</v>
      </c>
      <c r="AV366" s="12" t="s">
        <v>81</v>
      </c>
      <c r="AW366" s="12" t="s">
        <v>33</v>
      </c>
      <c r="AX366" s="12" t="s">
        <v>72</v>
      </c>
      <c r="AY366" s="150" t="s">
        <v>180</v>
      </c>
    </row>
    <row r="367" spans="2:65" s="12" customFormat="1">
      <c r="B367" s="148"/>
      <c r="D367" s="149" t="s">
        <v>191</v>
      </c>
      <c r="E367" s="150" t="s">
        <v>19</v>
      </c>
      <c r="F367" s="151" t="s">
        <v>1605</v>
      </c>
      <c r="H367" s="152">
        <v>5.1999999999999998E-2</v>
      </c>
      <c r="I367" s="153"/>
      <c r="L367" s="148"/>
      <c r="M367" s="154"/>
      <c r="T367" s="155"/>
      <c r="AT367" s="150" t="s">
        <v>191</v>
      </c>
      <c r="AU367" s="150" t="s">
        <v>81</v>
      </c>
      <c r="AV367" s="12" t="s">
        <v>81</v>
      </c>
      <c r="AW367" s="12" t="s">
        <v>33</v>
      </c>
      <c r="AX367" s="12" t="s">
        <v>72</v>
      </c>
      <c r="AY367" s="150" t="s">
        <v>180</v>
      </c>
    </row>
    <row r="368" spans="2:65" s="14" customFormat="1">
      <c r="B368" s="162"/>
      <c r="D368" s="149" t="s">
        <v>191</v>
      </c>
      <c r="E368" s="163" t="s">
        <v>19</v>
      </c>
      <c r="F368" s="164" t="s">
        <v>215</v>
      </c>
      <c r="H368" s="165">
        <v>17.628</v>
      </c>
      <c r="I368" s="166"/>
      <c r="L368" s="162"/>
      <c r="M368" s="167"/>
      <c r="T368" s="168"/>
      <c r="AT368" s="163" t="s">
        <v>191</v>
      </c>
      <c r="AU368" s="163" t="s">
        <v>81</v>
      </c>
      <c r="AV368" s="14" t="s">
        <v>187</v>
      </c>
      <c r="AW368" s="14" t="s">
        <v>33</v>
      </c>
      <c r="AX368" s="14" t="s">
        <v>79</v>
      </c>
      <c r="AY368" s="163" t="s">
        <v>180</v>
      </c>
    </row>
    <row r="369" spans="2:65" s="1" customFormat="1" ht="24.2" customHeight="1">
      <c r="B369" s="32"/>
      <c r="C369" s="131" t="s">
        <v>915</v>
      </c>
      <c r="D369" s="131" t="s">
        <v>182</v>
      </c>
      <c r="E369" s="132" t="s">
        <v>738</v>
      </c>
      <c r="F369" s="133" t="s">
        <v>739</v>
      </c>
      <c r="G369" s="134" t="s">
        <v>185</v>
      </c>
      <c r="H369" s="135">
        <v>922.06399999999996</v>
      </c>
      <c r="I369" s="136"/>
      <c r="J369" s="137">
        <f>ROUND(I369*H369,2)</f>
        <v>0</v>
      </c>
      <c r="K369" s="133" t="s">
        <v>186</v>
      </c>
      <c r="L369" s="32"/>
      <c r="M369" s="138" t="s">
        <v>19</v>
      </c>
      <c r="N369" s="139" t="s">
        <v>43</v>
      </c>
      <c r="P369" s="140">
        <f>O369*H369</f>
        <v>0</v>
      </c>
      <c r="Q369" s="140">
        <v>3.2000000000000002E-3</v>
      </c>
      <c r="R369" s="140">
        <f>Q369*H369</f>
        <v>2.9506048000000002</v>
      </c>
      <c r="S369" s="140">
        <v>0</v>
      </c>
      <c r="T369" s="141">
        <f>S369*H369</f>
        <v>0</v>
      </c>
      <c r="AR369" s="142" t="s">
        <v>187</v>
      </c>
      <c r="AT369" s="142" t="s">
        <v>182</v>
      </c>
      <c r="AU369" s="142" t="s">
        <v>81</v>
      </c>
      <c r="AY369" s="17" t="s">
        <v>180</v>
      </c>
      <c r="BE369" s="143">
        <f>IF(N369="základní",J369,0)</f>
        <v>0</v>
      </c>
      <c r="BF369" s="143">
        <f>IF(N369="snížená",J369,0)</f>
        <v>0</v>
      </c>
      <c r="BG369" s="143">
        <f>IF(N369="zákl. přenesená",J369,0)</f>
        <v>0</v>
      </c>
      <c r="BH369" s="143">
        <f>IF(N369="sníž. přenesená",J369,0)</f>
        <v>0</v>
      </c>
      <c r="BI369" s="143">
        <f>IF(N369="nulová",J369,0)</f>
        <v>0</v>
      </c>
      <c r="BJ369" s="17" t="s">
        <v>79</v>
      </c>
      <c r="BK369" s="143">
        <f>ROUND(I369*H369,2)</f>
        <v>0</v>
      </c>
      <c r="BL369" s="17" t="s">
        <v>187</v>
      </c>
      <c r="BM369" s="142" t="s">
        <v>1606</v>
      </c>
    </row>
    <row r="370" spans="2:65" s="1" customFormat="1">
      <c r="B370" s="32"/>
      <c r="D370" s="144" t="s">
        <v>189</v>
      </c>
      <c r="F370" s="145" t="s">
        <v>741</v>
      </c>
      <c r="I370" s="146"/>
      <c r="L370" s="32"/>
      <c r="M370" s="147"/>
      <c r="T370" s="53"/>
      <c r="AT370" s="17" t="s">
        <v>189</v>
      </c>
      <c r="AU370" s="17" t="s">
        <v>81</v>
      </c>
    </row>
    <row r="371" spans="2:65" s="12" customFormat="1">
      <c r="B371" s="148"/>
      <c r="D371" s="149" t="s">
        <v>191</v>
      </c>
      <c r="E371" s="150" t="s">
        <v>19</v>
      </c>
      <c r="F371" s="151" t="s">
        <v>1607</v>
      </c>
      <c r="H371" s="152">
        <v>907.06399999999996</v>
      </c>
      <c r="I371" s="153"/>
      <c r="L371" s="148"/>
      <c r="M371" s="154"/>
      <c r="T371" s="155"/>
      <c r="AT371" s="150" t="s">
        <v>191</v>
      </c>
      <c r="AU371" s="150" t="s">
        <v>81</v>
      </c>
      <c r="AV371" s="12" t="s">
        <v>81</v>
      </c>
      <c r="AW371" s="12" t="s">
        <v>33</v>
      </c>
      <c r="AX371" s="12" t="s">
        <v>72</v>
      </c>
      <c r="AY371" s="150" t="s">
        <v>180</v>
      </c>
    </row>
    <row r="372" spans="2:65" s="12" customFormat="1">
      <c r="B372" s="148"/>
      <c r="D372" s="149" t="s">
        <v>191</v>
      </c>
      <c r="E372" s="150" t="s">
        <v>19</v>
      </c>
      <c r="F372" s="151" t="s">
        <v>1608</v>
      </c>
      <c r="H372" s="152">
        <v>15</v>
      </c>
      <c r="I372" s="153"/>
      <c r="L372" s="148"/>
      <c r="M372" s="154"/>
      <c r="T372" s="155"/>
      <c r="AT372" s="150" t="s">
        <v>191</v>
      </c>
      <c r="AU372" s="150" t="s">
        <v>81</v>
      </c>
      <c r="AV372" s="12" t="s">
        <v>81</v>
      </c>
      <c r="AW372" s="12" t="s">
        <v>33</v>
      </c>
      <c r="AX372" s="12" t="s">
        <v>72</v>
      </c>
      <c r="AY372" s="150" t="s">
        <v>180</v>
      </c>
    </row>
    <row r="373" spans="2:65" s="14" customFormat="1">
      <c r="B373" s="162"/>
      <c r="D373" s="149" t="s">
        <v>191</v>
      </c>
      <c r="E373" s="163" t="s">
        <v>19</v>
      </c>
      <c r="F373" s="164" t="s">
        <v>215</v>
      </c>
      <c r="H373" s="165">
        <v>922.06399999999996</v>
      </c>
      <c r="I373" s="166"/>
      <c r="L373" s="162"/>
      <c r="M373" s="167"/>
      <c r="T373" s="168"/>
      <c r="AT373" s="163" t="s">
        <v>191</v>
      </c>
      <c r="AU373" s="163" t="s">
        <v>81</v>
      </c>
      <c r="AV373" s="14" t="s">
        <v>187</v>
      </c>
      <c r="AW373" s="14" t="s">
        <v>33</v>
      </c>
      <c r="AX373" s="14" t="s">
        <v>79</v>
      </c>
      <c r="AY373" s="163" t="s">
        <v>180</v>
      </c>
    </row>
    <row r="374" spans="2:65" s="1" customFormat="1" ht="24.2" customHeight="1">
      <c r="B374" s="32"/>
      <c r="C374" s="131" t="s">
        <v>922</v>
      </c>
      <c r="D374" s="131" t="s">
        <v>182</v>
      </c>
      <c r="E374" s="132" t="s">
        <v>745</v>
      </c>
      <c r="F374" s="133" t="s">
        <v>746</v>
      </c>
      <c r="G374" s="134" t="s">
        <v>185</v>
      </c>
      <c r="H374" s="135">
        <v>922.06399999999996</v>
      </c>
      <c r="I374" s="136"/>
      <c r="J374" s="137">
        <f>ROUND(I374*H374,2)</f>
        <v>0</v>
      </c>
      <c r="K374" s="133" t="s">
        <v>186</v>
      </c>
      <c r="L374" s="32"/>
      <c r="M374" s="138" t="s">
        <v>19</v>
      </c>
      <c r="N374" s="139" t="s">
        <v>43</v>
      </c>
      <c r="P374" s="140">
        <f>O374*H374</f>
        <v>0</v>
      </c>
      <c r="Q374" s="140">
        <v>2.2000000000000001E-4</v>
      </c>
      <c r="R374" s="140">
        <f>Q374*H374</f>
        <v>0.20285407999999999</v>
      </c>
      <c r="S374" s="140">
        <v>0</v>
      </c>
      <c r="T374" s="141">
        <f>S374*H374</f>
        <v>0</v>
      </c>
      <c r="AR374" s="142" t="s">
        <v>187</v>
      </c>
      <c r="AT374" s="142" t="s">
        <v>182</v>
      </c>
      <c r="AU374" s="142" t="s">
        <v>81</v>
      </c>
      <c r="AY374" s="17" t="s">
        <v>180</v>
      </c>
      <c r="BE374" s="143">
        <f>IF(N374="základní",J374,0)</f>
        <v>0</v>
      </c>
      <c r="BF374" s="143">
        <f>IF(N374="snížená",J374,0)</f>
        <v>0</v>
      </c>
      <c r="BG374" s="143">
        <f>IF(N374="zákl. přenesená",J374,0)</f>
        <v>0</v>
      </c>
      <c r="BH374" s="143">
        <f>IF(N374="sníž. přenesená",J374,0)</f>
        <v>0</v>
      </c>
      <c r="BI374" s="143">
        <f>IF(N374="nulová",J374,0)</f>
        <v>0</v>
      </c>
      <c r="BJ374" s="17" t="s">
        <v>79</v>
      </c>
      <c r="BK374" s="143">
        <f>ROUND(I374*H374,2)</f>
        <v>0</v>
      </c>
      <c r="BL374" s="17" t="s">
        <v>187</v>
      </c>
      <c r="BM374" s="142" t="s">
        <v>1609</v>
      </c>
    </row>
    <row r="375" spans="2:65" s="1" customFormat="1">
      <c r="B375" s="32"/>
      <c r="D375" s="144" t="s">
        <v>189</v>
      </c>
      <c r="F375" s="145" t="s">
        <v>748</v>
      </c>
      <c r="I375" s="146"/>
      <c r="L375" s="32"/>
      <c r="M375" s="147"/>
      <c r="T375" s="53"/>
      <c r="AT375" s="17" t="s">
        <v>189</v>
      </c>
      <c r="AU375" s="17" t="s">
        <v>81</v>
      </c>
    </row>
    <row r="376" spans="2:65" s="1" customFormat="1" ht="24.2" customHeight="1">
      <c r="B376" s="32"/>
      <c r="C376" s="131" t="s">
        <v>928</v>
      </c>
      <c r="D376" s="131" t="s">
        <v>182</v>
      </c>
      <c r="E376" s="132" t="s">
        <v>750</v>
      </c>
      <c r="F376" s="133" t="s">
        <v>751</v>
      </c>
      <c r="G376" s="134" t="s">
        <v>476</v>
      </c>
      <c r="H376" s="135">
        <v>276.33699999999999</v>
      </c>
      <c r="I376" s="136"/>
      <c r="J376" s="137">
        <f>ROUND(I376*H376,2)</f>
        <v>0</v>
      </c>
      <c r="K376" s="133" t="s">
        <v>186</v>
      </c>
      <c r="L376" s="32"/>
      <c r="M376" s="138" t="s">
        <v>19</v>
      </c>
      <c r="N376" s="139" t="s">
        <v>43</v>
      </c>
      <c r="P376" s="140">
        <f>O376*H376</f>
        <v>0</v>
      </c>
      <c r="Q376" s="140">
        <v>2.3000000000000001E-4</v>
      </c>
      <c r="R376" s="140">
        <f>Q376*H376</f>
        <v>6.3557509999999998E-2</v>
      </c>
      <c r="S376" s="140">
        <v>0</v>
      </c>
      <c r="T376" s="141">
        <f>S376*H376</f>
        <v>0</v>
      </c>
      <c r="AR376" s="142" t="s">
        <v>187</v>
      </c>
      <c r="AT376" s="142" t="s">
        <v>182</v>
      </c>
      <c r="AU376" s="142" t="s">
        <v>81</v>
      </c>
      <c r="AY376" s="17" t="s">
        <v>180</v>
      </c>
      <c r="BE376" s="143">
        <f>IF(N376="základní",J376,0)</f>
        <v>0</v>
      </c>
      <c r="BF376" s="143">
        <f>IF(N376="snížená",J376,0)</f>
        <v>0</v>
      </c>
      <c r="BG376" s="143">
        <f>IF(N376="zákl. přenesená",J376,0)</f>
        <v>0</v>
      </c>
      <c r="BH376" s="143">
        <f>IF(N376="sníž. přenesená",J376,0)</f>
        <v>0</v>
      </c>
      <c r="BI376" s="143">
        <f>IF(N376="nulová",J376,0)</f>
        <v>0</v>
      </c>
      <c r="BJ376" s="17" t="s">
        <v>79</v>
      </c>
      <c r="BK376" s="143">
        <f>ROUND(I376*H376,2)</f>
        <v>0</v>
      </c>
      <c r="BL376" s="17" t="s">
        <v>187</v>
      </c>
      <c r="BM376" s="142" t="s">
        <v>1610</v>
      </c>
    </row>
    <row r="377" spans="2:65" s="1" customFormat="1">
      <c r="B377" s="32"/>
      <c r="D377" s="144" t="s">
        <v>189</v>
      </c>
      <c r="F377" s="145" t="s">
        <v>753</v>
      </c>
      <c r="I377" s="146"/>
      <c r="L377" s="32"/>
      <c r="M377" s="147"/>
      <c r="T377" s="53"/>
      <c r="AT377" s="17" t="s">
        <v>189</v>
      </c>
      <c r="AU377" s="17" t="s">
        <v>81</v>
      </c>
    </row>
    <row r="378" spans="2:65" s="1" customFormat="1" ht="37.9" customHeight="1">
      <c r="B378" s="32"/>
      <c r="C378" s="131" t="s">
        <v>933</v>
      </c>
      <c r="D378" s="131" t="s">
        <v>182</v>
      </c>
      <c r="E378" s="132" t="s">
        <v>755</v>
      </c>
      <c r="F378" s="133" t="s">
        <v>756</v>
      </c>
      <c r="G378" s="134" t="s">
        <v>476</v>
      </c>
      <c r="H378" s="135">
        <v>276.33699999999999</v>
      </c>
      <c r="I378" s="136"/>
      <c r="J378" s="137">
        <f>ROUND(I378*H378,2)</f>
        <v>0</v>
      </c>
      <c r="K378" s="133" t="s">
        <v>186</v>
      </c>
      <c r="L378" s="32"/>
      <c r="M378" s="138" t="s">
        <v>19</v>
      </c>
      <c r="N378" s="139" t="s">
        <v>43</v>
      </c>
      <c r="P378" s="140">
        <f>O378*H378</f>
        <v>0</v>
      </c>
      <c r="Q378" s="140">
        <v>1.0000000000000001E-5</v>
      </c>
      <c r="R378" s="140">
        <f>Q378*H378</f>
        <v>2.7633700000000002E-3</v>
      </c>
      <c r="S378" s="140">
        <v>0</v>
      </c>
      <c r="T378" s="141">
        <f>S378*H378</f>
        <v>0</v>
      </c>
      <c r="AR378" s="142" t="s">
        <v>187</v>
      </c>
      <c r="AT378" s="142" t="s">
        <v>182</v>
      </c>
      <c r="AU378" s="142" t="s">
        <v>81</v>
      </c>
      <c r="AY378" s="17" t="s">
        <v>180</v>
      </c>
      <c r="BE378" s="143">
        <f>IF(N378="základní",J378,0)</f>
        <v>0</v>
      </c>
      <c r="BF378" s="143">
        <f>IF(N378="snížená",J378,0)</f>
        <v>0</v>
      </c>
      <c r="BG378" s="143">
        <f>IF(N378="zákl. přenesená",J378,0)</f>
        <v>0</v>
      </c>
      <c r="BH378" s="143">
        <f>IF(N378="sníž. přenesená",J378,0)</f>
        <v>0</v>
      </c>
      <c r="BI378" s="143">
        <f>IF(N378="nulová",J378,0)</f>
        <v>0</v>
      </c>
      <c r="BJ378" s="17" t="s">
        <v>79</v>
      </c>
      <c r="BK378" s="143">
        <f>ROUND(I378*H378,2)</f>
        <v>0</v>
      </c>
      <c r="BL378" s="17" t="s">
        <v>187</v>
      </c>
      <c r="BM378" s="142" t="s">
        <v>1611</v>
      </c>
    </row>
    <row r="379" spans="2:65" s="1" customFormat="1">
      <c r="B379" s="32"/>
      <c r="D379" s="144" t="s">
        <v>189</v>
      </c>
      <c r="F379" s="145" t="s">
        <v>758</v>
      </c>
      <c r="I379" s="146"/>
      <c r="L379" s="32"/>
      <c r="M379" s="147"/>
      <c r="T379" s="53"/>
      <c r="AT379" s="17" t="s">
        <v>189</v>
      </c>
      <c r="AU379" s="17" t="s">
        <v>81</v>
      </c>
    </row>
    <row r="380" spans="2:65" s="12" customFormat="1">
      <c r="B380" s="148"/>
      <c r="D380" s="149" t="s">
        <v>191</v>
      </c>
      <c r="E380" s="150" t="s">
        <v>19</v>
      </c>
      <c r="F380" s="151" t="s">
        <v>1612</v>
      </c>
      <c r="H380" s="152">
        <v>276.33699999999999</v>
      </c>
      <c r="I380" s="153"/>
      <c r="L380" s="148"/>
      <c r="M380" s="154"/>
      <c r="T380" s="155"/>
      <c r="AT380" s="150" t="s">
        <v>191</v>
      </c>
      <c r="AU380" s="150" t="s">
        <v>81</v>
      </c>
      <c r="AV380" s="12" t="s">
        <v>81</v>
      </c>
      <c r="AW380" s="12" t="s">
        <v>33</v>
      </c>
      <c r="AX380" s="12" t="s">
        <v>79</v>
      </c>
      <c r="AY380" s="150" t="s">
        <v>180</v>
      </c>
    </row>
    <row r="381" spans="2:65" s="1" customFormat="1" ht="33" customHeight="1">
      <c r="B381" s="32"/>
      <c r="C381" s="131" t="s">
        <v>938</v>
      </c>
      <c r="D381" s="131" t="s">
        <v>182</v>
      </c>
      <c r="E381" s="132" t="s">
        <v>761</v>
      </c>
      <c r="F381" s="133" t="s">
        <v>762</v>
      </c>
      <c r="G381" s="134" t="s">
        <v>209</v>
      </c>
      <c r="H381" s="135">
        <v>89.058000000000007</v>
      </c>
      <c r="I381" s="136"/>
      <c r="J381" s="137">
        <f>ROUND(I381*H381,2)</f>
        <v>0</v>
      </c>
      <c r="K381" s="133" t="s">
        <v>186</v>
      </c>
      <c r="L381" s="32"/>
      <c r="M381" s="138" t="s">
        <v>19</v>
      </c>
      <c r="N381" s="139" t="s">
        <v>43</v>
      </c>
      <c r="P381" s="140">
        <f>O381*H381</f>
        <v>0</v>
      </c>
      <c r="Q381" s="140">
        <v>1.98</v>
      </c>
      <c r="R381" s="140">
        <f>Q381*H381</f>
        <v>176.33484000000001</v>
      </c>
      <c r="S381" s="140">
        <v>0</v>
      </c>
      <c r="T381" s="141">
        <f>S381*H381</f>
        <v>0</v>
      </c>
      <c r="AR381" s="142" t="s">
        <v>187</v>
      </c>
      <c r="AT381" s="142" t="s">
        <v>182</v>
      </c>
      <c r="AU381" s="142" t="s">
        <v>81</v>
      </c>
      <c r="AY381" s="17" t="s">
        <v>180</v>
      </c>
      <c r="BE381" s="143">
        <f>IF(N381="základní",J381,0)</f>
        <v>0</v>
      </c>
      <c r="BF381" s="143">
        <f>IF(N381="snížená",J381,0)</f>
        <v>0</v>
      </c>
      <c r="BG381" s="143">
        <f>IF(N381="zákl. přenesená",J381,0)</f>
        <v>0</v>
      </c>
      <c r="BH381" s="143">
        <f>IF(N381="sníž. přenesená",J381,0)</f>
        <v>0</v>
      </c>
      <c r="BI381" s="143">
        <f>IF(N381="nulová",J381,0)</f>
        <v>0</v>
      </c>
      <c r="BJ381" s="17" t="s">
        <v>79</v>
      </c>
      <c r="BK381" s="143">
        <f>ROUND(I381*H381,2)</f>
        <v>0</v>
      </c>
      <c r="BL381" s="17" t="s">
        <v>187</v>
      </c>
      <c r="BM381" s="142" t="s">
        <v>1613</v>
      </c>
    </row>
    <row r="382" spans="2:65" s="1" customFormat="1">
      <c r="B382" s="32"/>
      <c r="D382" s="144" t="s">
        <v>189</v>
      </c>
      <c r="F382" s="145" t="s">
        <v>764</v>
      </c>
      <c r="I382" s="146"/>
      <c r="L382" s="32"/>
      <c r="M382" s="147"/>
      <c r="T382" s="53"/>
      <c r="AT382" s="17" t="s">
        <v>189</v>
      </c>
      <c r="AU382" s="17" t="s">
        <v>81</v>
      </c>
    </row>
    <row r="383" spans="2:65" s="13" customFormat="1">
      <c r="B383" s="156"/>
      <c r="D383" s="149" t="s">
        <v>191</v>
      </c>
      <c r="E383" s="157" t="s">
        <v>19</v>
      </c>
      <c r="F383" s="158" t="s">
        <v>1614</v>
      </c>
      <c r="H383" s="157" t="s">
        <v>19</v>
      </c>
      <c r="I383" s="159"/>
      <c r="L383" s="156"/>
      <c r="M383" s="160"/>
      <c r="T383" s="161"/>
      <c r="AT383" s="157" t="s">
        <v>191</v>
      </c>
      <c r="AU383" s="157" t="s">
        <v>81</v>
      </c>
      <c r="AV383" s="13" t="s">
        <v>79</v>
      </c>
      <c r="AW383" s="13" t="s">
        <v>33</v>
      </c>
      <c r="AX383" s="13" t="s">
        <v>72</v>
      </c>
      <c r="AY383" s="157" t="s">
        <v>180</v>
      </c>
    </row>
    <row r="384" spans="2:65" s="12" customFormat="1">
      <c r="B384" s="148"/>
      <c r="D384" s="149" t="s">
        <v>191</v>
      </c>
      <c r="E384" s="150" t="s">
        <v>19</v>
      </c>
      <c r="F384" s="151" t="s">
        <v>1615</v>
      </c>
      <c r="H384" s="152">
        <v>89.058000000000007</v>
      </c>
      <c r="I384" s="153"/>
      <c r="L384" s="148"/>
      <c r="M384" s="154"/>
      <c r="T384" s="155"/>
      <c r="AT384" s="150" t="s">
        <v>191</v>
      </c>
      <c r="AU384" s="150" t="s">
        <v>81</v>
      </c>
      <c r="AV384" s="12" t="s">
        <v>81</v>
      </c>
      <c r="AW384" s="12" t="s">
        <v>33</v>
      </c>
      <c r="AX384" s="12" t="s">
        <v>79</v>
      </c>
      <c r="AY384" s="150" t="s">
        <v>180</v>
      </c>
    </row>
    <row r="385" spans="2:65" s="1" customFormat="1" ht="24.2" customHeight="1">
      <c r="B385" s="32"/>
      <c r="C385" s="131" t="s">
        <v>945</v>
      </c>
      <c r="D385" s="131" t="s">
        <v>182</v>
      </c>
      <c r="E385" s="132" t="s">
        <v>1616</v>
      </c>
      <c r="F385" s="133" t="s">
        <v>1617</v>
      </c>
      <c r="G385" s="134" t="s">
        <v>209</v>
      </c>
      <c r="H385" s="135">
        <v>133.58799999999999</v>
      </c>
      <c r="I385" s="136"/>
      <c r="J385" s="137">
        <f>ROUND(I385*H385,2)</f>
        <v>0</v>
      </c>
      <c r="K385" s="133" t="s">
        <v>186</v>
      </c>
      <c r="L385" s="32"/>
      <c r="M385" s="138" t="s">
        <v>19</v>
      </c>
      <c r="N385" s="139" t="s">
        <v>43</v>
      </c>
      <c r="P385" s="140">
        <f>O385*H385</f>
        <v>0</v>
      </c>
      <c r="Q385" s="140">
        <v>2.16</v>
      </c>
      <c r="R385" s="140">
        <f>Q385*H385</f>
        <v>288.55007999999998</v>
      </c>
      <c r="S385" s="140">
        <v>0</v>
      </c>
      <c r="T385" s="141">
        <f>S385*H385</f>
        <v>0</v>
      </c>
      <c r="AR385" s="142" t="s">
        <v>187</v>
      </c>
      <c r="AT385" s="142" t="s">
        <v>182</v>
      </c>
      <c r="AU385" s="142" t="s">
        <v>81</v>
      </c>
      <c r="AY385" s="17" t="s">
        <v>180</v>
      </c>
      <c r="BE385" s="143">
        <f>IF(N385="základní",J385,0)</f>
        <v>0</v>
      </c>
      <c r="BF385" s="143">
        <f>IF(N385="snížená",J385,0)</f>
        <v>0</v>
      </c>
      <c r="BG385" s="143">
        <f>IF(N385="zákl. přenesená",J385,0)</f>
        <v>0</v>
      </c>
      <c r="BH385" s="143">
        <f>IF(N385="sníž. přenesená",J385,0)</f>
        <v>0</v>
      </c>
      <c r="BI385" s="143">
        <f>IF(N385="nulová",J385,0)</f>
        <v>0</v>
      </c>
      <c r="BJ385" s="17" t="s">
        <v>79</v>
      </c>
      <c r="BK385" s="143">
        <f>ROUND(I385*H385,2)</f>
        <v>0</v>
      </c>
      <c r="BL385" s="17" t="s">
        <v>187</v>
      </c>
      <c r="BM385" s="142" t="s">
        <v>1618</v>
      </c>
    </row>
    <row r="386" spans="2:65" s="1" customFormat="1">
      <c r="B386" s="32"/>
      <c r="D386" s="144" t="s">
        <v>189</v>
      </c>
      <c r="F386" s="145" t="s">
        <v>1619</v>
      </c>
      <c r="I386" s="146"/>
      <c r="L386" s="32"/>
      <c r="M386" s="147"/>
      <c r="T386" s="53"/>
      <c r="AT386" s="17" t="s">
        <v>189</v>
      </c>
      <c r="AU386" s="17" t="s">
        <v>81</v>
      </c>
    </row>
    <row r="387" spans="2:65" s="13" customFormat="1">
      <c r="B387" s="156"/>
      <c r="D387" s="149" t="s">
        <v>191</v>
      </c>
      <c r="E387" s="157" t="s">
        <v>19</v>
      </c>
      <c r="F387" s="158" t="s">
        <v>1620</v>
      </c>
      <c r="H387" s="157" t="s">
        <v>19</v>
      </c>
      <c r="I387" s="159"/>
      <c r="L387" s="156"/>
      <c r="M387" s="160"/>
      <c r="T387" s="161"/>
      <c r="AT387" s="157" t="s">
        <v>191</v>
      </c>
      <c r="AU387" s="157" t="s">
        <v>81</v>
      </c>
      <c r="AV387" s="13" t="s">
        <v>79</v>
      </c>
      <c r="AW387" s="13" t="s">
        <v>33</v>
      </c>
      <c r="AX387" s="13" t="s">
        <v>72</v>
      </c>
      <c r="AY387" s="157" t="s">
        <v>180</v>
      </c>
    </row>
    <row r="388" spans="2:65" s="12" customFormat="1">
      <c r="B388" s="148"/>
      <c r="D388" s="149" t="s">
        <v>191</v>
      </c>
      <c r="E388" s="150" t="s">
        <v>19</v>
      </c>
      <c r="F388" s="151" t="s">
        <v>1621</v>
      </c>
      <c r="H388" s="152">
        <v>133.58799999999999</v>
      </c>
      <c r="I388" s="153"/>
      <c r="L388" s="148"/>
      <c r="M388" s="154"/>
      <c r="T388" s="155"/>
      <c r="AT388" s="150" t="s">
        <v>191</v>
      </c>
      <c r="AU388" s="150" t="s">
        <v>81</v>
      </c>
      <c r="AV388" s="12" t="s">
        <v>81</v>
      </c>
      <c r="AW388" s="12" t="s">
        <v>33</v>
      </c>
      <c r="AX388" s="12" t="s">
        <v>79</v>
      </c>
      <c r="AY388" s="150" t="s">
        <v>180</v>
      </c>
    </row>
    <row r="389" spans="2:65" s="11" customFormat="1" ht="22.9" customHeight="1">
      <c r="B389" s="119"/>
      <c r="D389" s="120" t="s">
        <v>71</v>
      </c>
      <c r="E389" s="129" t="s">
        <v>216</v>
      </c>
      <c r="F389" s="129" t="s">
        <v>217</v>
      </c>
      <c r="I389" s="122"/>
      <c r="J389" s="130">
        <f>BK389</f>
        <v>0</v>
      </c>
      <c r="L389" s="119"/>
      <c r="M389" s="124"/>
      <c r="P389" s="125">
        <f>SUM(P390:P401)</f>
        <v>0</v>
      </c>
      <c r="R389" s="125">
        <f>SUM(R390:R401)</f>
        <v>2.79825E-2</v>
      </c>
      <c r="T389" s="126">
        <f>SUM(T390:T401)</f>
        <v>0</v>
      </c>
      <c r="AR389" s="120" t="s">
        <v>79</v>
      </c>
      <c r="AT389" s="127" t="s">
        <v>71</v>
      </c>
      <c r="AU389" s="127" t="s">
        <v>79</v>
      </c>
      <c r="AY389" s="120" t="s">
        <v>180</v>
      </c>
      <c r="BK389" s="128">
        <f>SUM(BK390:BK401)</f>
        <v>0</v>
      </c>
    </row>
    <row r="390" spans="2:65" s="1" customFormat="1" ht="37.9" customHeight="1">
      <c r="B390" s="32"/>
      <c r="C390" s="131" t="s">
        <v>952</v>
      </c>
      <c r="D390" s="131" t="s">
        <v>182</v>
      </c>
      <c r="E390" s="132" t="s">
        <v>219</v>
      </c>
      <c r="F390" s="133" t="s">
        <v>220</v>
      </c>
      <c r="G390" s="134" t="s">
        <v>221</v>
      </c>
      <c r="H390" s="135">
        <v>30</v>
      </c>
      <c r="I390" s="136"/>
      <c r="J390" s="137">
        <f>ROUND(I390*H390,2)</f>
        <v>0</v>
      </c>
      <c r="K390" s="133" t="s">
        <v>186</v>
      </c>
      <c r="L390" s="32"/>
      <c r="M390" s="138" t="s">
        <v>19</v>
      </c>
      <c r="N390" s="139" t="s">
        <v>43</v>
      </c>
      <c r="P390" s="140">
        <f>O390*H390</f>
        <v>0</v>
      </c>
      <c r="Q390" s="140">
        <v>0</v>
      </c>
      <c r="R390" s="140">
        <f>Q390*H390</f>
        <v>0</v>
      </c>
      <c r="S390" s="140">
        <v>0</v>
      </c>
      <c r="T390" s="141">
        <f>S390*H390</f>
        <v>0</v>
      </c>
      <c r="AR390" s="142" t="s">
        <v>187</v>
      </c>
      <c r="AT390" s="142" t="s">
        <v>182</v>
      </c>
      <c r="AU390" s="142" t="s">
        <v>81</v>
      </c>
      <c r="AY390" s="17" t="s">
        <v>180</v>
      </c>
      <c r="BE390" s="143">
        <f>IF(N390="základní",J390,0)</f>
        <v>0</v>
      </c>
      <c r="BF390" s="143">
        <f>IF(N390="snížená",J390,0)</f>
        <v>0</v>
      </c>
      <c r="BG390" s="143">
        <f>IF(N390="zákl. přenesená",J390,0)</f>
        <v>0</v>
      </c>
      <c r="BH390" s="143">
        <f>IF(N390="sníž. přenesená",J390,0)</f>
        <v>0</v>
      </c>
      <c r="BI390" s="143">
        <f>IF(N390="nulová",J390,0)</f>
        <v>0</v>
      </c>
      <c r="BJ390" s="17" t="s">
        <v>79</v>
      </c>
      <c r="BK390" s="143">
        <f>ROUND(I390*H390,2)</f>
        <v>0</v>
      </c>
      <c r="BL390" s="17" t="s">
        <v>187</v>
      </c>
      <c r="BM390" s="142" t="s">
        <v>1622</v>
      </c>
    </row>
    <row r="391" spans="2:65" s="1" customFormat="1">
      <c r="B391" s="32"/>
      <c r="D391" s="144" t="s">
        <v>189</v>
      </c>
      <c r="F391" s="145" t="s">
        <v>223</v>
      </c>
      <c r="I391" s="146"/>
      <c r="L391" s="32"/>
      <c r="M391" s="147"/>
      <c r="T391" s="53"/>
      <c r="AT391" s="17" t="s">
        <v>189</v>
      </c>
      <c r="AU391" s="17" t="s">
        <v>81</v>
      </c>
    </row>
    <row r="392" spans="2:65" s="1" customFormat="1" ht="44.25" customHeight="1">
      <c r="B392" s="32"/>
      <c r="C392" s="131" t="s">
        <v>957</v>
      </c>
      <c r="D392" s="131" t="s">
        <v>182</v>
      </c>
      <c r="E392" s="132" t="s">
        <v>224</v>
      </c>
      <c r="F392" s="133" t="s">
        <v>225</v>
      </c>
      <c r="G392" s="134" t="s">
        <v>226</v>
      </c>
      <c r="H392" s="135">
        <v>4</v>
      </c>
      <c r="I392" s="136"/>
      <c r="J392" s="137">
        <f>ROUND(I392*H392,2)</f>
        <v>0</v>
      </c>
      <c r="K392" s="133" t="s">
        <v>186</v>
      </c>
      <c r="L392" s="32"/>
      <c r="M392" s="138" t="s">
        <v>19</v>
      </c>
      <c r="N392" s="139" t="s">
        <v>43</v>
      </c>
      <c r="P392" s="140">
        <f>O392*H392</f>
        <v>0</v>
      </c>
      <c r="Q392" s="140">
        <v>0</v>
      </c>
      <c r="R392" s="140">
        <f>Q392*H392</f>
        <v>0</v>
      </c>
      <c r="S392" s="140">
        <v>0</v>
      </c>
      <c r="T392" s="141">
        <f>S392*H392</f>
        <v>0</v>
      </c>
      <c r="AR392" s="142" t="s">
        <v>187</v>
      </c>
      <c r="AT392" s="142" t="s">
        <v>182</v>
      </c>
      <c r="AU392" s="142" t="s">
        <v>81</v>
      </c>
      <c r="AY392" s="17" t="s">
        <v>180</v>
      </c>
      <c r="BE392" s="143">
        <f>IF(N392="základní",J392,0)</f>
        <v>0</v>
      </c>
      <c r="BF392" s="143">
        <f>IF(N392="snížená",J392,0)</f>
        <v>0</v>
      </c>
      <c r="BG392" s="143">
        <f>IF(N392="zákl. přenesená",J392,0)</f>
        <v>0</v>
      </c>
      <c r="BH392" s="143">
        <f>IF(N392="sníž. přenesená",J392,0)</f>
        <v>0</v>
      </c>
      <c r="BI392" s="143">
        <f>IF(N392="nulová",J392,0)</f>
        <v>0</v>
      </c>
      <c r="BJ392" s="17" t="s">
        <v>79</v>
      </c>
      <c r="BK392" s="143">
        <f>ROUND(I392*H392,2)</f>
        <v>0</v>
      </c>
      <c r="BL392" s="17" t="s">
        <v>187</v>
      </c>
      <c r="BM392" s="142" t="s">
        <v>1623</v>
      </c>
    </row>
    <row r="393" spans="2:65" s="1" customFormat="1">
      <c r="B393" s="32"/>
      <c r="D393" s="144" t="s">
        <v>189</v>
      </c>
      <c r="F393" s="145" t="s">
        <v>228</v>
      </c>
      <c r="I393" s="146"/>
      <c r="L393" s="32"/>
      <c r="M393" s="147"/>
      <c r="T393" s="53"/>
      <c r="AT393" s="17" t="s">
        <v>189</v>
      </c>
      <c r="AU393" s="17" t="s">
        <v>81</v>
      </c>
    </row>
    <row r="394" spans="2:65" s="1" customFormat="1" ht="55.5" customHeight="1">
      <c r="B394" s="32"/>
      <c r="C394" s="131" t="s">
        <v>959</v>
      </c>
      <c r="D394" s="131" t="s">
        <v>182</v>
      </c>
      <c r="E394" s="132" t="s">
        <v>230</v>
      </c>
      <c r="F394" s="133" t="s">
        <v>231</v>
      </c>
      <c r="G394" s="134" t="s">
        <v>226</v>
      </c>
      <c r="H394" s="135">
        <v>120</v>
      </c>
      <c r="I394" s="136"/>
      <c r="J394" s="137">
        <f>ROUND(I394*H394,2)</f>
        <v>0</v>
      </c>
      <c r="K394" s="133" t="s">
        <v>186</v>
      </c>
      <c r="L394" s="32"/>
      <c r="M394" s="138" t="s">
        <v>19</v>
      </c>
      <c r="N394" s="139" t="s">
        <v>43</v>
      </c>
      <c r="P394" s="140">
        <f>O394*H394</f>
        <v>0</v>
      </c>
      <c r="Q394" s="140">
        <v>0</v>
      </c>
      <c r="R394" s="140">
        <f>Q394*H394</f>
        <v>0</v>
      </c>
      <c r="S394" s="140">
        <v>0</v>
      </c>
      <c r="T394" s="141">
        <f>S394*H394</f>
        <v>0</v>
      </c>
      <c r="AR394" s="142" t="s">
        <v>187</v>
      </c>
      <c r="AT394" s="142" t="s">
        <v>182</v>
      </c>
      <c r="AU394" s="142" t="s">
        <v>81</v>
      </c>
      <c r="AY394" s="17" t="s">
        <v>180</v>
      </c>
      <c r="BE394" s="143">
        <f>IF(N394="základní",J394,0)</f>
        <v>0</v>
      </c>
      <c r="BF394" s="143">
        <f>IF(N394="snížená",J394,0)</f>
        <v>0</v>
      </c>
      <c r="BG394" s="143">
        <f>IF(N394="zákl. přenesená",J394,0)</f>
        <v>0</v>
      </c>
      <c r="BH394" s="143">
        <f>IF(N394="sníž. přenesená",J394,0)</f>
        <v>0</v>
      </c>
      <c r="BI394" s="143">
        <f>IF(N394="nulová",J394,0)</f>
        <v>0</v>
      </c>
      <c r="BJ394" s="17" t="s">
        <v>79</v>
      </c>
      <c r="BK394" s="143">
        <f>ROUND(I394*H394,2)</f>
        <v>0</v>
      </c>
      <c r="BL394" s="17" t="s">
        <v>187</v>
      </c>
      <c r="BM394" s="142" t="s">
        <v>1624</v>
      </c>
    </row>
    <row r="395" spans="2:65" s="1" customFormat="1">
      <c r="B395" s="32"/>
      <c r="D395" s="144" t="s">
        <v>189</v>
      </c>
      <c r="F395" s="145" t="s">
        <v>233</v>
      </c>
      <c r="I395" s="146"/>
      <c r="L395" s="32"/>
      <c r="M395" s="147"/>
      <c r="T395" s="53"/>
      <c r="AT395" s="17" t="s">
        <v>189</v>
      </c>
      <c r="AU395" s="17" t="s">
        <v>81</v>
      </c>
    </row>
    <row r="396" spans="2:65" s="12" customFormat="1">
      <c r="B396" s="148"/>
      <c r="D396" s="149" t="s">
        <v>191</v>
      </c>
      <c r="E396" s="150" t="s">
        <v>19</v>
      </c>
      <c r="F396" s="151" t="s">
        <v>1625</v>
      </c>
      <c r="H396" s="152">
        <v>120</v>
      </c>
      <c r="I396" s="153"/>
      <c r="L396" s="148"/>
      <c r="M396" s="154"/>
      <c r="T396" s="155"/>
      <c r="AT396" s="150" t="s">
        <v>191</v>
      </c>
      <c r="AU396" s="150" t="s">
        <v>81</v>
      </c>
      <c r="AV396" s="12" t="s">
        <v>81</v>
      </c>
      <c r="AW396" s="12" t="s">
        <v>33</v>
      </c>
      <c r="AX396" s="12" t="s">
        <v>79</v>
      </c>
      <c r="AY396" s="150" t="s">
        <v>180</v>
      </c>
    </row>
    <row r="397" spans="2:65" s="1" customFormat="1" ht="44.25" customHeight="1">
      <c r="B397" s="32"/>
      <c r="C397" s="131" t="s">
        <v>961</v>
      </c>
      <c r="D397" s="131" t="s">
        <v>182</v>
      </c>
      <c r="E397" s="132" t="s">
        <v>236</v>
      </c>
      <c r="F397" s="133" t="s">
        <v>237</v>
      </c>
      <c r="G397" s="134" t="s">
        <v>226</v>
      </c>
      <c r="H397" s="135">
        <v>4</v>
      </c>
      <c r="I397" s="136"/>
      <c r="J397" s="137">
        <f>ROUND(I397*H397,2)</f>
        <v>0</v>
      </c>
      <c r="K397" s="133" t="s">
        <v>186</v>
      </c>
      <c r="L397" s="32"/>
      <c r="M397" s="138" t="s">
        <v>19</v>
      </c>
      <c r="N397" s="139" t="s">
        <v>43</v>
      </c>
      <c r="P397" s="140">
        <f>O397*H397</f>
        <v>0</v>
      </c>
      <c r="Q397" s="140">
        <v>0</v>
      </c>
      <c r="R397" s="140">
        <f>Q397*H397</f>
        <v>0</v>
      </c>
      <c r="S397" s="140">
        <v>0</v>
      </c>
      <c r="T397" s="141">
        <f>S397*H397</f>
        <v>0</v>
      </c>
      <c r="AR397" s="142" t="s">
        <v>187</v>
      </c>
      <c r="AT397" s="142" t="s">
        <v>182</v>
      </c>
      <c r="AU397" s="142" t="s">
        <v>81</v>
      </c>
      <c r="AY397" s="17" t="s">
        <v>180</v>
      </c>
      <c r="BE397" s="143">
        <f>IF(N397="základní",J397,0)</f>
        <v>0</v>
      </c>
      <c r="BF397" s="143">
        <f>IF(N397="snížená",J397,0)</f>
        <v>0</v>
      </c>
      <c r="BG397" s="143">
        <f>IF(N397="zákl. přenesená",J397,0)</f>
        <v>0</v>
      </c>
      <c r="BH397" s="143">
        <f>IF(N397="sníž. přenesená",J397,0)</f>
        <v>0</v>
      </c>
      <c r="BI397" s="143">
        <f>IF(N397="nulová",J397,0)</f>
        <v>0</v>
      </c>
      <c r="BJ397" s="17" t="s">
        <v>79</v>
      </c>
      <c r="BK397" s="143">
        <f>ROUND(I397*H397,2)</f>
        <v>0</v>
      </c>
      <c r="BL397" s="17" t="s">
        <v>187</v>
      </c>
      <c r="BM397" s="142" t="s">
        <v>1626</v>
      </c>
    </row>
    <row r="398" spans="2:65" s="1" customFormat="1">
      <c r="B398" s="32"/>
      <c r="D398" s="144" t="s">
        <v>189</v>
      </c>
      <c r="F398" s="145" t="s">
        <v>239</v>
      </c>
      <c r="I398" s="146"/>
      <c r="L398" s="32"/>
      <c r="M398" s="147"/>
      <c r="T398" s="53"/>
      <c r="AT398" s="17" t="s">
        <v>189</v>
      </c>
      <c r="AU398" s="17" t="s">
        <v>81</v>
      </c>
    </row>
    <row r="399" spans="2:65" s="1" customFormat="1" ht="49.15" customHeight="1">
      <c r="B399" s="32"/>
      <c r="C399" s="131" t="s">
        <v>970</v>
      </c>
      <c r="D399" s="131" t="s">
        <v>182</v>
      </c>
      <c r="E399" s="132" t="s">
        <v>1627</v>
      </c>
      <c r="F399" s="133" t="s">
        <v>1628</v>
      </c>
      <c r="G399" s="134" t="s">
        <v>185</v>
      </c>
      <c r="H399" s="135">
        <v>932.75</v>
      </c>
      <c r="I399" s="136"/>
      <c r="J399" s="137">
        <f>ROUND(I399*H399,2)</f>
        <v>0</v>
      </c>
      <c r="K399" s="133" t="s">
        <v>186</v>
      </c>
      <c r="L399" s="32"/>
      <c r="M399" s="138" t="s">
        <v>19</v>
      </c>
      <c r="N399" s="139" t="s">
        <v>43</v>
      </c>
      <c r="P399" s="140">
        <f>O399*H399</f>
        <v>0</v>
      </c>
      <c r="Q399" s="140">
        <v>3.0000000000000001E-5</v>
      </c>
      <c r="R399" s="140">
        <f>Q399*H399</f>
        <v>2.79825E-2</v>
      </c>
      <c r="S399" s="140">
        <v>0</v>
      </c>
      <c r="T399" s="141">
        <f>S399*H399</f>
        <v>0</v>
      </c>
      <c r="AR399" s="142" t="s">
        <v>187</v>
      </c>
      <c r="AT399" s="142" t="s">
        <v>182</v>
      </c>
      <c r="AU399" s="142" t="s">
        <v>81</v>
      </c>
      <c r="AY399" s="17" t="s">
        <v>180</v>
      </c>
      <c r="BE399" s="143">
        <f>IF(N399="základní",J399,0)</f>
        <v>0</v>
      </c>
      <c r="BF399" s="143">
        <f>IF(N399="snížená",J399,0)</f>
        <v>0</v>
      </c>
      <c r="BG399" s="143">
        <f>IF(N399="zákl. přenesená",J399,0)</f>
        <v>0</v>
      </c>
      <c r="BH399" s="143">
        <f>IF(N399="sníž. přenesená",J399,0)</f>
        <v>0</v>
      </c>
      <c r="BI399" s="143">
        <f>IF(N399="nulová",J399,0)</f>
        <v>0</v>
      </c>
      <c r="BJ399" s="17" t="s">
        <v>79</v>
      </c>
      <c r="BK399" s="143">
        <f>ROUND(I399*H399,2)</f>
        <v>0</v>
      </c>
      <c r="BL399" s="17" t="s">
        <v>187</v>
      </c>
      <c r="BM399" s="142" t="s">
        <v>1629</v>
      </c>
    </row>
    <row r="400" spans="2:65" s="1" customFormat="1">
      <c r="B400" s="32"/>
      <c r="D400" s="144" t="s">
        <v>189</v>
      </c>
      <c r="F400" s="145" t="s">
        <v>1630</v>
      </c>
      <c r="I400" s="146"/>
      <c r="L400" s="32"/>
      <c r="M400" s="147"/>
      <c r="T400" s="53"/>
      <c r="AT400" s="17" t="s">
        <v>189</v>
      </c>
      <c r="AU400" s="17" t="s">
        <v>81</v>
      </c>
    </row>
    <row r="401" spans="2:65" s="12" customFormat="1">
      <c r="B401" s="148"/>
      <c r="D401" s="149" t="s">
        <v>191</v>
      </c>
      <c r="E401" s="150" t="s">
        <v>19</v>
      </c>
      <c r="F401" s="151" t="s">
        <v>1631</v>
      </c>
      <c r="H401" s="152">
        <v>932.75</v>
      </c>
      <c r="I401" s="153"/>
      <c r="L401" s="148"/>
      <c r="M401" s="154"/>
      <c r="T401" s="155"/>
      <c r="AT401" s="150" t="s">
        <v>191</v>
      </c>
      <c r="AU401" s="150" t="s">
        <v>81</v>
      </c>
      <c r="AV401" s="12" t="s">
        <v>81</v>
      </c>
      <c r="AW401" s="12" t="s">
        <v>33</v>
      </c>
      <c r="AX401" s="12" t="s">
        <v>79</v>
      </c>
      <c r="AY401" s="150" t="s">
        <v>180</v>
      </c>
    </row>
    <row r="402" spans="2:65" s="11" customFormat="1" ht="22.9" customHeight="1">
      <c r="B402" s="119"/>
      <c r="D402" s="120" t="s">
        <v>71</v>
      </c>
      <c r="E402" s="129" t="s">
        <v>292</v>
      </c>
      <c r="F402" s="129" t="s">
        <v>293</v>
      </c>
      <c r="I402" s="122"/>
      <c r="J402" s="130">
        <f>BK402</f>
        <v>0</v>
      </c>
      <c r="L402" s="119"/>
      <c r="M402" s="124"/>
      <c r="P402" s="125">
        <f>SUM(P403:P416)</f>
        <v>0</v>
      </c>
      <c r="R402" s="125">
        <f>SUM(R403:R416)</f>
        <v>0</v>
      </c>
      <c r="T402" s="126">
        <f>SUM(T403:T416)</f>
        <v>0</v>
      </c>
      <c r="AR402" s="120" t="s">
        <v>79</v>
      </c>
      <c r="AT402" s="127" t="s">
        <v>71</v>
      </c>
      <c r="AU402" s="127" t="s">
        <v>79</v>
      </c>
      <c r="AY402" s="120" t="s">
        <v>180</v>
      </c>
      <c r="BK402" s="128">
        <f>SUM(BK403:BK416)</f>
        <v>0</v>
      </c>
    </row>
    <row r="403" spans="2:65" s="1" customFormat="1" ht="33" customHeight="1">
      <c r="B403" s="32"/>
      <c r="C403" s="131" t="s">
        <v>975</v>
      </c>
      <c r="D403" s="131" t="s">
        <v>182</v>
      </c>
      <c r="E403" s="132" t="s">
        <v>295</v>
      </c>
      <c r="F403" s="133" t="s">
        <v>296</v>
      </c>
      <c r="G403" s="134" t="s">
        <v>257</v>
      </c>
      <c r="H403" s="135">
        <v>1017.365</v>
      </c>
      <c r="I403" s="136"/>
      <c r="J403" s="137">
        <f>ROUND(I403*H403,2)</f>
        <v>0</v>
      </c>
      <c r="K403" s="133" t="s">
        <v>186</v>
      </c>
      <c r="L403" s="32"/>
      <c r="M403" s="138" t="s">
        <v>19</v>
      </c>
      <c r="N403" s="139" t="s">
        <v>43</v>
      </c>
      <c r="P403" s="140">
        <f>O403*H403</f>
        <v>0</v>
      </c>
      <c r="Q403" s="140">
        <v>0</v>
      </c>
      <c r="R403" s="140">
        <f>Q403*H403</f>
        <v>0</v>
      </c>
      <c r="S403" s="140">
        <v>0</v>
      </c>
      <c r="T403" s="141">
        <f>S403*H403</f>
        <v>0</v>
      </c>
      <c r="AR403" s="142" t="s">
        <v>187</v>
      </c>
      <c r="AT403" s="142" t="s">
        <v>182</v>
      </c>
      <c r="AU403" s="142" t="s">
        <v>81</v>
      </c>
      <c r="AY403" s="17" t="s">
        <v>180</v>
      </c>
      <c r="BE403" s="143">
        <f>IF(N403="základní",J403,0)</f>
        <v>0</v>
      </c>
      <c r="BF403" s="143">
        <f>IF(N403="snížená",J403,0)</f>
        <v>0</v>
      </c>
      <c r="BG403" s="143">
        <f>IF(N403="zákl. přenesená",J403,0)</f>
        <v>0</v>
      </c>
      <c r="BH403" s="143">
        <f>IF(N403="sníž. přenesená",J403,0)</f>
        <v>0</v>
      </c>
      <c r="BI403" s="143">
        <f>IF(N403="nulová",J403,0)</f>
        <v>0</v>
      </c>
      <c r="BJ403" s="17" t="s">
        <v>79</v>
      </c>
      <c r="BK403" s="143">
        <f>ROUND(I403*H403,2)</f>
        <v>0</v>
      </c>
      <c r="BL403" s="17" t="s">
        <v>187</v>
      </c>
      <c r="BM403" s="142" t="s">
        <v>1632</v>
      </c>
    </row>
    <row r="404" spans="2:65" s="1" customFormat="1">
      <c r="B404" s="32"/>
      <c r="D404" s="144" t="s">
        <v>189</v>
      </c>
      <c r="F404" s="145" t="s">
        <v>298</v>
      </c>
      <c r="I404" s="146"/>
      <c r="L404" s="32"/>
      <c r="M404" s="147"/>
      <c r="T404" s="53"/>
      <c r="AT404" s="17" t="s">
        <v>189</v>
      </c>
      <c r="AU404" s="17" t="s">
        <v>81</v>
      </c>
    </row>
    <row r="405" spans="2:65" s="1" customFormat="1" ht="24.2" customHeight="1">
      <c r="B405" s="32"/>
      <c r="C405" s="131" t="s">
        <v>979</v>
      </c>
      <c r="D405" s="131" t="s">
        <v>182</v>
      </c>
      <c r="E405" s="132" t="s">
        <v>320</v>
      </c>
      <c r="F405" s="133" t="s">
        <v>321</v>
      </c>
      <c r="G405" s="134" t="s">
        <v>257</v>
      </c>
      <c r="H405" s="135">
        <v>19329.935000000001</v>
      </c>
      <c r="I405" s="136"/>
      <c r="J405" s="137">
        <f>ROUND(I405*H405,2)</f>
        <v>0</v>
      </c>
      <c r="K405" s="133" t="s">
        <v>186</v>
      </c>
      <c r="L405" s="32"/>
      <c r="M405" s="138" t="s">
        <v>19</v>
      </c>
      <c r="N405" s="139" t="s">
        <v>43</v>
      </c>
      <c r="P405" s="140">
        <f>O405*H405</f>
        <v>0</v>
      </c>
      <c r="Q405" s="140">
        <v>0</v>
      </c>
      <c r="R405" s="140">
        <f>Q405*H405</f>
        <v>0</v>
      </c>
      <c r="S405" s="140">
        <v>0</v>
      </c>
      <c r="T405" s="141">
        <f>S405*H405</f>
        <v>0</v>
      </c>
      <c r="AR405" s="142" t="s">
        <v>187</v>
      </c>
      <c r="AT405" s="142" t="s">
        <v>182</v>
      </c>
      <c r="AU405" s="142" t="s">
        <v>81</v>
      </c>
      <c r="AY405" s="17" t="s">
        <v>180</v>
      </c>
      <c r="BE405" s="143">
        <f>IF(N405="základní",J405,0)</f>
        <v>0</v>
      </c>
      <c r="BF405" s="143">
        <f>IF(N405="snížená",J405,0)</f>
        <v>0</v>
      </c>
      <c r="BG405" s="143">
        <f>IF(N405="zákl. přenesená",J405,0)</f>
        <v>0</v>
      </c>
      <c r="BH405" s="143">
        <f>IF(N405="sníž. přenesená",J405,0)</f>
        <v>0</v>
      </c>
      <c r="BI405" s="143">
        <f>IF(N405="nulová",J405,0)</f>
        <v>0</v>
      </c>
      <c r="BJ405" s="17" t="s">
        <v>79</v>
      </c>
      <c r="BK405" s="143">
        <f>ROUND(I405*H405,2)</f>
        <v>0</v>
      </c>
      <c r="BL405" s="17" t="s">
        <v>187</v>
      </c>
      <c r="BM405" s="142" t="s">
        <v>1633</v>
      </c>
    </row>
    <row r="406" spans="2:65" s="1" customFormat="1">
      <c r="B406" s="32"/>
      <c r="D406" s="144" t="s">
        <v>189</v>
      </c>
      <c r="F406" s="145" t="s">
        <v>323</v>
      </c>
      <c r="I406" s="146"/>
      <c r="L406" s="32"/>
      <c r="M406" s="147"/>
      <c r="T406" s="53"/>
      <c r="AT406" s="17" t="s">
        <v>189</v>
      </c>
      <c r="AU406" s="17" t="s">
        <v>81</v>
      </c>
    </row>
    <row r="407" spans="2:65" s="12" customFormat="1">
      <c r="B407" s="148"/>
      <c r="D407" s="149" t="s">
        <v>191</v>
      </c>
      <c r="E407" s="150" t="s">
        <v>19</v>
      </c>
      <c r="F407" s="151" t="s">
        <v>1634</v>
      </c>
      <c r="H407" s="152">
        <v>19329.935000000001</v>
      </c>
      <c r="I407" s="153"/>
      <c r="L407" s="148"/>
      <c r="M407" s="154"/>
      <c r="T407" s="155"/>
      <c r="AT407" s="150" t="s">
        <v>191</v>
      </c>
      <c r="AU407" s="150" t="s">
        <v>81</v>
      </c>
      <c r="AV407" s="12" t="s">
        <v>81</v>
      </c>
      <c r="AW407" s="12" t="s">
        <v>33</v>
      </c>
      <c r="AX407" s="12" t="s">
        <v>79</v>
      </c>
      <c r="AY407" s="150" t="s">
        <v>180</v>
      </c>
    </row>
    <row r="408" spans="2:65" s="1" customFormat="1" ht="44.25" customHeight="1">
      <c r="B408" s="32"/>
      <c r="C408" s="131" t="s">
        <v>987</v>
      </c>
      <c r="D408" s="131" t="s">
        <v>182</v>
      </c>
      <c r="E408" s="132" t="s">
        <v>327</v>
      </c>
      <c r="F408" s="133" t="s">
        <v>328</v>
      </c>
      <c r="G408" s="134" t="s">
        <v>257</v>
      </c>
      <c r="H408" s="135">
        <v>449.78199999999998</v>
      </c>
      <c r="I408" s="136"/>
      <c r="J408" s="137">
        <f>ROUND(I408*H408,2)</f>
        <v>0</v>
      </c>
      <c r="K408" s="133" t="s">
        <v>186</v>
      </c>
      <c r="L408" s="32"/>
      <c r="M408" s="138" t="s">
        <v>19</v>
      </c>
      <c r="N408" s="139" t="s">
        <v>43</v>
      </c>
      <c r="P408" s="140">
        <f>O408*H408</f>
        <v>0</v>
      </c>
      <c r="Q408" s="140">
        <v>0</v>
      </c>
      <c r="R408" s="140">
        <f>Q408*H408</f>
        <v>0</v>
      </c>
      <c r="S408" s="140">
        <v>0</v>
      </c>
      <c r="T408" s="141">
        <f>S408*H408</f>
        <v>0</v>
      </c>
      <c r="AR408" s="142" t="s">
        <v>187</v>
      </c>
      <c r="AT408" s="142" t="s">
        <v>182</v>
      </c>
      <c r="AU408" s="142" t="s">
        <v>81</v>
      </c>
      <c r="AY408" s="17" t="s">
        <v>180</v>
      </c>
      <c r="BE408" s="143">
        <f>IF(N408="základní",J408,0)</f>
        <v>0</v>
      </c>
      <c r="BF408" s="143">
        <f>IF(N408="snížená",J408,0)</f>
        <v>0</v>
      </c>
      <c r="BG408" s="143">
        <f>IF(N408="zákl. přenesená",J408,0)</f>
        <v>0</v>
      </c>
      <c r="BH408" s="143">
        <f>IF(N408="sníž. přenesená",J408,0)</f>
        <v>0</v>
      </c>
      <c r="BI408" s="143">
        <f>IF(N408="nulová",J408,0)</f>
        <v>0</v>
      </c>
      <c r="BJ408" s="17" t="s">
        <v>79</v>
      </c>
      <c r="BK408" s="143">
        <f>ROUND(I408*H408,2)</f>
        <v>0</v>
      </c>
      <c r="BL408" s="17" t="s">
        <v>187</v>
      </c>
      <c r="BM408" s="142" t="s">
        <v>1635</v>
      </c>
    </row>
    <row r="409" spans="2:65" s="1" customFormat="1">
      <c r="B409" s="32"/>
      <c r="D409" s="144" t="s">
        <v>189</v>
      </c>
      <c r="F409" s="145" t="s">
        <v>330</v>
      </c>
      <c r="I409" s="146"/>
      <c r="L409" s="32"/>
      <c r="M409" s="147"/>
      <c r="T409" s="53"/>
      <c r="AT409" s="17" t="s">
        <v>189</v>
      </c>
      <c r="AU409" s="17" t="s">
        <v>81</v>
      </c>
    </row>
    <row r="410" spans="2:65" s="1" customFormat="1" ht="19.5">
      <c r="B410" s="32"/>
      <c r="D410" s="149" t="s">
        <v>250</v>
      </c>
      <c r="F410" s="169" t="s">
        <v>331</v>
      </c>
      <c r="I410" s="146"/>
      <c r="L410" s="32"/>
      <c r="M410" s="147"/>
      <c r="T410" s="53"/>
      <c r="AT410" s="17" t="s">
        <v>250</v>
      </c>
      <c r="AU410" s="17" t="s">
        <v>81</v>
      </c>
    </row>
    <row r="411" spans="2:65" s="12" customFormat="1">
      <c r="B411" s="148"/>
      <c r="D411" s="149" t="s">
        <v>191</v>
      </c>
      <c r="E411" s="150" t="s">
        <v>19</v>
      </c>
      <c r="F411" s="151" t="s">
        <v>1636</v>
      </c>
      <c r="H411" s="152">
        <v>449.78199999999998</v>
      </c>
      <c r="I411" s="153"/>
      <c r="L411" s="148"/>
      <c r="M411" s="154"/>
      <c r="T411" s="155"/>
      <c r="AT411" s="150" t="s">
        <v>191</v>
      </c>
      <c r="AU411" s="150" t="s">
        <v>81</v>
      </c>
      <c r="AV411" s="12" t="s">
        <v>81</v>
      </c>
      <c r="AW411" s="12" t="s">
        <v>33</v>
      </c>
      <c r="AX411" s="12" t="s">
        <v>79</v>
      </c>
      <c r="AY411" s="150" t="s">
        <v>180</v>
      </c>
    </row>
    <row r="412" spans="2:65" s="1" customFormat="1" ht="44.25" customHeight="1">
      <c r="B412" s="32"/>
      <c r="C412" s="131" t="s">
        <v>994</v>
      </c>
      <c r="D412" s="131" t="s">
        <v>182</v>
      </c>
      <c r="E412" s="132" t="s">
        <v>334</v>
      </c>
      <c r="F412" s="133" t="s">
        <v>335</v>
      </c>
      <c r="G412" s="134" t="s">
        <v>257</v>
      </c>
      <c r="H412" s="135">
        <v>567.58299999999997</v>
      </c>
      <c r="I412" s="136"/>
      <c r="J412" s="137">
        <f>ROUND(I412*H412,2)</f>
        <v>0</v>
      </c>
      <c r="K412" s="133" t="s">
        <v>186</v>
      </c>
      <c r="L412" s="32"/>
      <c r="M412" s="138" t="s">
        <v>19</v>
      </c>
      <c r="N412" s="139" t="s">
        <v>43</v>
      </c>
      <c r="P412" s="140">
        <f>O412*H412</f>
        <v>0</v>
      </c>
      <c r="Q412" s="140">
        <v>0</v>
      </c>
      <c r="R412" s="140">
        <f>Q412*H412</f>
        <v>0</v>
      </c>
      <c r="S412" s="140">
        <v>0</v>
      </c>
      <c r="T412" s="141">
        <f>S412*H412</f>
        <v>0</v>
      </c>
      <c r="AR412" s="142" t="s">
        <v>187</v>
      </c>
      <c r="AT412" s="142" t="s">
        <v>182</v>
      </c>
      <c r="AU412" s="142" t="s">
        <v>81</v>
      </c>
      <c r="AY412" s="17" t="s">
        <v>180</v>
      </c>
      <c r="BE412" s="143">
        <f>IF(N412="základní",J412,0)</f>
        <v>0</v>
      </c>
      <c r="BF412" s="143">
        <f>IF(N412="snížená",J412,0)</f>
        <v>0</v>
      </c>
      <c r="BG412" s="143">
        <f>IF(N412="zákl. přenesená",J412,0)</f>
        <v>0</v>
      </c>
      <c r="BH412" s="143">
        <f>IF(N412="sníž. přenesená",J412,0)</f>
        <v>0</v>
      </c>
      <c r="BI412" s="143">
        <f>IF(N412="nulová",J412,0)</f>
        <v>0</v>
      </c>
      <c r="BJ412" s="17" t="s">
        <v>79</v>
      </c>
      <c r="BK412" s="143">
        <f>ROUND(I412*H412,2)</f>
        <v>0</v>
      </c>
      <c r="BL412" s="17" t="s">
        <v>187</v>
      </c>
      <c r="BM412" s="142" t="s">
        <v>1637</v>
      </c>
    </row>
    <row r="413" spans="2:65" s="1" customFormat="1">
      <c r="B413" s="32"/>
      <c r="D413" s="144" t="s">
        <v>189</v>
      </c>
      <c r="F413" s="145" t="s">
        <v>337</v>
      </c>
      <c r="I413" s="146"/>
      <c r="L413" s="32"/>
      <c r="M413" s="147"/>
      <c r="T413" s="53"/>
      <c r="AT413" s="17" t="s">
        <v>189</v>
      </c>
      <c r="AU413" s="17" t="s">
        <v>81</v>
      </c>
    </row>
    <row r="414" spans="2:65" s="12" customFormat="1">
      <c r="B414" s="148"/>
      <c r="D414" s="149" t="s">
        <v>191</v>
      </c>
      <c r="E414" s="150" t="s">
        <v>19</v>
      </c>
      <c r="F414" s="151" t="s">
        <v>1638</v>
      </c>
      <c r="H414" s="152">
        <v>567.58299999999997</v>
      </c>
      <c r="I414" s="153"/>
      <c r="L414" s="148"/>
      <c r="M414" s="154"/>
      <c r="T414" s="155"/>
      <c r="AT414" s="150" t="s">
        <v>191</v>
      </c>
      <c r="AU414" s="150" t="s">
        <v>81</v>
      </c>
      <c r="AV414" s="12" t="s">
        <v>81</v>
      </c>
      <c r="AW414" s="12" t="s">
        <v>33</v>
      </c>
      <c r="AX414" s="12" t="s">
        <v>79</v>
      </c>
      <c r="AY414" s="150" t="s">
        <v>180</v>
      </c>
    </row>
    <row r="415" spans="2:65" s="1" customFormat="1" ht="24.2" customHeight="1">
      <c r="B415" s="32"/>
      <c r="C415" s="131" t="s">
        <v>1003</v>
      </c>
      <c r="D415" s="131" t="s">
        <v>182</v>
      </c>
      <c r="E415" s="132" t="s">
        <v>304</v>
      </c>
      <c r="F415" s="133" t="s">
        <v>305</v>
      </c>
      <c r="G415" s="134" t="s">
        <v>257</v>
      </c>
      <c r="H415" s="135">
        <v>1017.365</v>
      </c>
      <c r="I415" s="136"/>
      <c r="J415" s="137">
        <f>ROUND(I415*H415,2)</f>
        <v>0</v>
      </c>
      <c r="K415" s="133" t="s">
        <v>186</v>
      </c>
      <c r="L415" s="32"/>
      <c r="M415" s="138" t="s">
        <v>19</v>
      </c>
      <c r="N415" s="139" t="s">
        <v>43</v>
      </c>
      <c r="P415" s="140">
        <f>O415*H415</f>
        <v>0</v>
      </c>
      <c r="Q415" s="140">
        <v>0</v>
      </c>
      <c r="R415" s="140">
        <f>Q415*H415</f>
        <v>0</v>
      </c>
      <c r="S415" s="140">
        <v>0</v>
      </c>
      <c r="T415" s="141">
        <f>S415*H415</f>
        <v>0</v>
      </c>
      <c r="AR415" s="142" t="s">
        <v>187</v>
      </c>
      <c r="AT415" s="142" t="s">
        <v>182</v>
      </c>
      <c r="AU415" s="142" t="s">
        <v>81</v>
      </c>
      <c r="AY415" s="17" t="s">
        <v>180</v>
      </c>
      <c r="BE415" s="143">
        <f>IF(N415="základní",J415,0)</f>
        <v>0</v>
      </c>
      <c r="BF415" s="143">
        <f>IF(N415="snížená",J415,0)</f>
        <v>0</v>
      </c>
      <c r="BG415" s="143">
        <f>IF(N415="zákl. přenesená",J415,0)</f>
        <v>0</v>
      </c>
      <c r="BH415" s="143">
        <f>IF(N415="sníž. přenesená",J415,0)</f>
        <v>0</v>
      </c>
      <c r="BI415" s="143">
        <f>IF(N415="nulová",J415,0)</f>
        <v>0</v>
      </c>
      <c r="BJ415" s="17" t="s">
        <v>79</v>
      </c>
      <c r="BK415" s="143">
        <f>ROUND(I415*H415,2)</f>
        <v>0</v>
      </c>
      <c r="BL415" s="17" t="s">
        <v>187</v>
      </c>
      <c r="BM415" s="142" t="s">
        <v>1639</v>
      </c>
    </row>
    <row r="416" spans="2:65" s="1" customFormat="1">
      <c r="B416" s="32"/>
      <c r="D416" s="144" t="s">
        <v>189</v>
      </c>
      <c r="F416" s="145" t="s">
        <v>307</v>
      </c>
      <c r="I416" s="146"/>
      <c r="L416" s="32"/>
      <c r="M416" s="147"/>
      <c r="T416" s="53"/>
      <c r="AT416" s="17" t="s">
        <v>189</v>
      </c>
      <c r="AU416" s="17" t="s">
        <v>81</v>
      </c>
    </row>
    <row r="417" spans="2:65" s="11" customFormat="1" ht="22.9" customHeight="1">
      <c r="B417" s="119"/>
      <c r="D417" s="120" t="s">
        <v>71</v>
      </c>
      <c r="E417" s="129" t="s">
        <v>341</v>
      </c>
      <c r="F417" s="129" t="s">
        <v>342</v>
      </c>
      <c r="I417" s="122"/>
      <c r="J417" s="130">
        <f>BK417</f>
        <v>0</v>
      </c>
      <c r="L417" s="119"/>
      <c r="M417" s="124"/>
      <c r="P417" s="125">
        <f>SUM(P418:P419)</f>
        <v>0</v>
      </c>
      <c r="R417" s="125">
        <f>SUM(R418:R419)</f>
        <v>0</v>
      </c>
      <c r="T417" s="126">
        <f>SUM(T418:T419)</f>
        <v>0</v>
      </c>
      <c r="AR417" s="120" t="s">
        <v>79</v>
      </c>
      <c r="AT417" s="127" t="s">
        <v>71</v>
      </c>
      <c r="AU417" s="127" t="s">
        <v>79</v>
      </c>
      <c r="AY417" s="120" t="s">
        <v>180</v>
      </c>
      <c r="BK417" s="128">
        <f>SUM(BK418:BK419)</f>
        <v>0</v>
      </c>
    </row>
    <row r="418" spans="2:65" s="1" customFormat="1" ht="55.5" customHeight="1">
      <c r="B418" s="32"/>
      <c r="C418" s="131" t="s">
        <v>1011</v>
      </c>
      <c r="D418" s="131" t="s">
        <v>182</v>
      </c>
      <c r="E418" s="132" t="s">
        <v>1640</v>
      </c>
      <c r="F418" s="133" t="s">
        <v>1641</v>
      </c>
      <c r="G418" s="134" t="s">
        <v>257</v>
      </c>
      <c r="H418" s="135">
        <v>2799.9760000000001</v>
      </c>
      <c r="I418" s="136"/>
      <c r="J418" s="137">
        <f>ROUND(I418*H418,2)</f>
        <v>0</v>
      </c>
      <c r="K418" s="133" t="s">
        <v>186</v>
      </c>
      <c r="L418" s="32"/>
      <c r="M418" s="138" t="s">
        <v>19</v>
      </c>
      <c r="N418" s="139" t="s">
        <v>43</v>
      </c>
      <c r="P418" s="140">
        <f>O418*H418</f>
        <v>0</v>
      </c>
      <c r="Q418" s="140">
        <v>0</v>
      </c>
      <c r="R418" s="140">
        <f>Q418*H418</f>
        <v>0</v>
      </c>
      <c r="S418" s="140">
        <v>0</v>
      </c>
      <c r="T418" s="141">
        <f>S418*H418</f>
        <v>0</v>
      </c>
      <c r="AR418" s="142" t="s">
        <v>187</v>
      </c>
      <c r="AT418" s="142" t="s">
        <v>182</v>
      </c>
      <c r="AU418" s="142" t="s">
        <v>81</v>
      </c>
      <c r="AY418" s="17" t="s">
        <v>180</v>
      </c>
      <c r="BE418" s="143">
        <f>IF(N418="základní",J418,0)</f>
        <v>0</v>
      </c>
      <c r="BF418" s="143">
        <f>IF(N418="snížená",J418,0)</f>
        <v>0</v>
      </c>
      <c r="BG418" s="143">
        <f>IF(N418="zákl. přenesená",J418,0)</f>
        <v>0</v>
      </c>
      <c r="BH418" s="143">
        <f>IF(N418="sníž. přenesená",J418,0)</f>
        <v>0</v>
      </c>
      <c r="BI418" s="143">
        <f>IF(N418="nulová",J418,0)</f>
        <v>0</v>
      </c>
      <c r="BJ418" s="17" t="s">
        <v>79</v>
      </c>
      <c r="BK418" s="143">
        <f>ROUND(I418*H418,2)</f>
        <v>0</v>
      </c>
      <c r="BL418" s="17" t="s">
        <v>187</v>
      </c>
      <c r="BM418" s="142" t="s">
        <v>1642</v>
      </c>
    </row>
    <row r="419" spans="2:65" s="1" customFormat="1">
      <c r="B419" s="32"/>
      <c r="D419" s="144" t="s">
        <v>189</v>
      </c>
      <c r="F419" s="145" t="s">
        <v>1643</v>
      </c>
      <c r="I419" s="146"/>
      <c r="L419" s="32"/>
      <c r="M419" s="147"/>
      <c r="T419" s="53"/>
      <c r="AT419" s="17" t="s">
        <v>189</v>
      </c>
      <c r="AU419" s="17" t="s">
        <v>81</v>
      </c>
    </row>
    <row r="420" spans="2:65" s="11" customFormat="1" ht="25.9" customHeight="1">
      <c r="B420" s="119"/>
      <c r="D420" s="120" t="s">
        <v>71</v>
      </c>
      <c r="E420" s="121" t="s">
        <v>347</v>
      </c>
      <c r="F420" s="121" t="s">
        <v>348</v>
      </c>
      <c r="I420" s="122"/>
      <c r="J420" s="123">
        <f>BK420</f>
        <v>0</v>
      </c>
      <c r="L420" s="119"/>
      <c r="M420" s="124"/>
      <c r="P420" s="125">
        <f>P421+P466+P494+P514+P530</f>
        <v>0</v>
      </c>
      <c r="R420" s="125">
        <f>R421+R466+R494+R514+R530</f>
        <v>3.5280916300000005</v>
      </c>
      <c r="T420" s="126">
        <f>T421+T466+T494+T514+T530</f>
        <v>0</v>
      </c>
      <c r="AR420" s="120" t="s">
        <v>81</v>
      </c>
      <c r="AT420" s="127" t="s">
        <v>71</v>
      </c>
      <c r="AU420" s="127" t="s">
        <v>72</v>
      </c>
      <c r="AY420" s="120" t="s">
        <v>180</v>
      </c>
      <c r="BK420" s="128">
        <f>BK421+BK466+BK494+BK514+BK530</f>
        <v>0</v>
      </c>
    </row>
    <row r="421" spans="2:65" s="11" customFormat="1" ht="22.9" customHeight="1">
      <c r="B421" s="119"/>
      <c r="D421" s="120" t="s">
        <v>71</v>
      </c>
      <c r="E421" s="129" t="s">
        <v>881</v>
      </c>
      <c r="F421" s="129" t="s">
        <v>882</v>
      </c>
      <c r="I421" s="122"/>
      <c r="J421" s="130">
        <f>BK421</f>
        <v>0</v>
      </c>
      <c r="L421" s="119"/>
      <c r="M421" s="124"/>
      <c r="P421" s="125">
        <f>SUM(P422:P465)</f>
        <v>0</v>
      </c>
      <c r="R421" s="125">
        <f>SUM(R422:R465)</f>
        <v>2.3663999500000004</v>
      </c>
      <c r="T421" s="126">
        <f>SUM(T422:T465)</f>
        <v>0</v>
      </c>
      <c r="AR421" s="120" t="s">
        <v>81</v>
      </c>
      <c r="AT421" s="127" t="s">
        <v>71</v>
      </c>
      <c r="AU421" s="127" t="s">
        <v>79</v>
      </c>
      <c r="AY421" s="120" t="s">
        <v>180</v>
      </c>
      <c r="BK421" s="128">
        <f>SUM(BK422:BK465)</f>
        <v>0</v>
      </c>
    </row>
    <row r="422" spans="2:65" s="1" customFormat="1" ht="44.25" customHeight="1">
      <c r="B422" s="32"/>
      <c r="C422" s="131" t="s">
        <v>1644</v>
      </c>
      <c r="D422" s="131" t="s">
        <v>182</v>
      </c>
      <c r="E422" s="132" t="s">
        <v>1645</v>
      </c>
      <c r="F422" s="133" t="s">
        <v>1646</v>
      </c>
      <c r="G422" s="134" t="s">
        <v>185</v>
      </c>
      <c r="H422" s="135">
        <v>12.305999999999999</v>
      </c>
      <c r="I422" s="136"/>
      <c r="J422" s="137">
        <f>ROUND(I422*H422,2)</f>
        <v>0</v>
      </c>
      <c r="K422" s="133" t="s">
        <v>186</v>
      </c>
      <c r="L422" s="32"/>
      <c r="M422" s="138" t="s">
        <v>19</v>
      </c>
      <c r="N422" s="139" t="s">
        <v>43</v>
      </c>
      <c r="P422" s="140">
        <f>O422*H422</f>
        <v>0</v>
      </c>
      <c r="Q422" s="140">
        <v>4.0000000000000002E-4</v>
      </c>
      <c r="R422" s="140">
        <f>Q422*H422</f>
        <v>4.9223999999999995E-3</v>
      </c>
      <c r="S422" s="140">
        <v>0</v>
      </c>
      <c r="T422" s="141">
        <f>S422*H422</f>
        <v>0</v>
      </c>
      <c r="AR422" s="142" t="s">
        <v>311</v>
      </c>
      <c r="AT422" s="142" t="s">
        <v>182</v>
      </c>
      <c r="AU422" s="142" t="s">
        <v>81</v>
      </c>
      <c r="AY422" s="17" t="s">
        <v>180</v>
      </c>
      <c r="BE422" s="143">
        <f>IF(N422="základní",J422,0)</f>
        <v>0</v>
      </c>
      <c r="BF422" s="143">
        <f>IF(N422="snížená",J422,0)</f>
        <v>0</v>
      </c>
      <c r="BG422" s="143">
        <f>IF(N422="zákl. přenesená",J422,0)</f>
        <v>0</v>
      </c>
      <c r="BH422" s="143">
        <f>IF(N422="sníž. přenesená",J422,0)</f>
        <v>0</v>
      </c>
      <c r="BI422" s="143">
        <f>IF(N422="nulová",J422,0)</f>
        <v>0</v>
      </c>
      <c r="BJ422" s="17" t="s">
        <v>79</v>
      </c>
      <c r="BK422" s="143">
        <f>ROUND(I422*H422,2)</f>
        <v>0</v>
      </c>
      <c r="BL422" s="17" t="s">
        <v>311</v>
      </c>
      <c r="BM422" s="142" t="s">
        <v>1647</v>
      </c>
    </row>
    <row r="423" spans="2:65" s="1" customFormat="1">
      <c r="B423" s="32"/>
      <c r="D423" s="144" t="s">
        <v>189</v>
      </c>
      <c r="F423" s="145" t="s">
        <v>1648</v>
      </c>
      <c r="I423" s="146"/>
      <c r="L423" s="32"/>
      <c r="M423" s="147"/>
      <c r="T423" s="53"/>
      <c r="AT423" s="17" t="s">
        <v>189</v>
      </c>
      <c r="AU423" s="17" t="s">
        <v>81</v>
      </c>
    </row>
    <row r="424" spans="2:65" s="12" customFormat="1">
      <c r="B424" s="148"/>
      <c r="D424" s="149" t="s">
        <v>191</v>
      </c>
      <c r="E424" s="150" t="s">
        <v>19</v>
      </c>
      <c r="F424" s="151" t="s">
        <v>1649</v>
      </c>
      <c r="H424" s="152">
        <v>6.0960000000000001</v>
      </c>
      <c r="I424" s="153"/>
      <c r="L424" s="148"/>
      <c r="M424" s="154"/>
      <c r="T424" s="155"/>
      <c r="AT424" s="150" t="s">
        <v>191</v>
      </c>
      <c r="AU424" s="150" t="s">
        <v>81</v>
      </c>
      <c r="AV424" s="12" t="s">
        <v>81</v>
      </c>
      <c r="AW424" s="12" t="s">
        <v>33</v>
      </c>
      <c r="AX424" s="12" t="s">
        <v>72</v>
      </c>
      <c r="AY424" s="150" t="s">
        <v>180</v>
      </c>
    </row>
    <row r="425" spans="2:65" s="12" customFormat="1">
      <c r="B425" s="148"/>
      <c r="D425" s="149" t="s">
        <v>191</v>
      </c>
      <c r="E425" s="150" t="s">
        <v>19</v>
      </c>
      <c r="F425" s="151" t="s">
        <v>1562</v>
      </c>
      <c r="H425" s="152">
        <v>4.5599999999999996</v>
      </c>
      <c r="I425" s="153"/>
      <c r="L425" s="148"/>
      <c r="M425" s="154"/>
      <c r="T425" s="155"/>
      <c r="AT425" s="150" t="s">
        <v>191</v>
      </c>
      <c r="AU425" s="150" t="s">
        <v>81</v>
      </c>
      <c r="AV425" s="12" t="s">
        <v>81</v>
      </c>
      <c r="AW425" s="12" t="s">
        <v>33</v>
      </c>
      <c r="AX425" s="12" t="s">
        <v>72</v>
      </c>
      <c r="AY425" s="150" t="s">
        <v>180</v>
      </c>
    </row>
    <row r="426" spans="2:65" s="12" customFormat="1">
      <c r="B426" s="148"/>
      <c r="D426" s="149" t="s">
        <v>191</v>
      </c>
      <c r="E426" s="150" t="s">
        <v>19</v>
      </c>
      <c r="F426" s="151" t="s">
        <v>1650</v>
      </c>
      <c r="H426" s="152">
        <v>1.65</v>
      </c>
      <c r="I426" s="153"/>
      <c r="L426" s="148"/>
      <c r="M426" s="154"/>
      <c r="T426" s="155"/>
      <c r="AT426" s="150" t="s">
        <v>191</v>
      </c>
      <c r="AU426" s="150" t="s">
        <v>81</v>
      </c>
      <c r="AV426" s="12" t="s">
        <v>81</v>
      </c>
      <c r="AW426" s="12" t="s">
        <v>33</v>
      </c>
      <c r="AX426" s="12" t="s">
        <v>72</v>
      </c>
      <c r="AY426" s="150" t="s">
        <v>180</v>
      </c>
    </row>
    <row r="427" spans="2:65" s="14" customFormat="1">
      <c r="B427" s="162"/>
      <c r="D427" s="149" t="s">
        <v>191</v>
      </c>
      <c r="E427" s="163" t="s">
        <v>19</v>
      </c>
      <c r="F427" s="164" t="s">
        <v>215</v>
      </c>
      <c r="H427" s="165">
        <v>12.305999999999999</v>
      </c>
      <c r="I427" s="166"/>
      <c r="L427" s="162"/>
      <c r="M427" s="167"/>
      <c r="T427" s="168"/>
      <c r="AT427" s="163" t="s">
        <v>191</v>
      </c>
      <c r="AU427" s="163" t="s">
        <v>81</v>
      </c>
      <c r="AV427" s="14" t="s">
        <v>187</v>
      </c>
      <c r="AW427" s="14" t="s">
        <v>33</v>
      </c>
      <c r="AX427" s="14" t="s">
        <v>79</v>
      </c>
      <c r="AY427" s="163" t="s">
        <v>180</v>
      </c>
    </row>
    <row r="428" spans="2:65" s="1" customFormat="1" ht="24.2" customHeight="1">
      <c r="B428" s="32"/>
      <c r="C428" s="131" t="s">
        <v>1651</v>
      </c>
      <c r="D428" s="131" t="s">
        <v>182</v>
      </c>
      <c r="E428" s="132" t="s">
        <v>1652</v>
      </c>
      <c r="F428" s="133" t="s">
        <v>1653</v>
      </c>
      <c r="G428" s="134" t="s">
        <v>476</v>
      </c>
      <c r="H428" s="135">
        <v>51.64</v>
      </c>
      <c r="I428" s="136"/>
      <c r="J428" s="137">
        <f>ROUND(I428*H428,2)</f>
        <v>0</v>
      </c>
      <c r="K428" s="133" t="s">
        <v>186</v>
      </c>
      <c r="L428" s="32"/>
      <c r="M428" s="138" t="s">
        <v>19</v>
      </c>
      <c r="N428" s="139" t="s">
        <v>43</v>
      </c>
      <c r="P428" s="140">
        <f>O428*H428</f>
        <v>0</v>
      </c>
      <c r="Q428" s="140">
        <v>1.6000000000000001E-4</v>
      </c>
      <c r="R428" s="140">
        <f>Q428*H428</f>
        <v>8.2624000000000013E-3</v>
      </c>
      <c r="S428" s="140">
        <v>0</v>
      </c>
      <c r="T428" s="141">
        <f>S428*H428</f>
        <v>0</v>
      </c>
      <c r="AR428" s="142" t="s">
        <v>311</v>
      </c>
      <c r="AT428" s="142" t="s">
        <v>182</v>
      </c>
      <c r="AU428" s="142" t="s">
        <v>81</v>
      </c>
      <c r="AY428" s="17" t="s">
        <v>180</v>
      </c>
      <c r="BE428" s="143">
        <f>IF(N428="základní",J428,0)</f>
        <v>0</v>
      </c>
      <c r="BF428" s="143">
        <f>IF(N428="snížená",J428,0)</f>
        <v>0</v>
      </c>
      <c r="BG428" s="143">
        <f>IF(N428="zákl. přenesená",J428,0)</f>
        <v>0</v>
      </c>
      <c r="BH428" s="143">
        <f>IF(N428="sníž. přenesená",J428,0)</f>
        <v>0</v>
      </c>
      <c r="BI428" s="143">
        <f>IF(N428="nulová",J428,0)</f>
        <v>0</v>
      </c>
      <c r="BJ428" s="17" t="s">
        <v>79</v>
      </c>
      <c r="BK428" s="143">
        <f>ROUND(I428*H428,2)</f>
        <v>0</v>
      </c>
      <c r="BL428" s="17" t="s">
        <v>311</v>
      </c>
      <c r="BM428" s="142" t="s">
        <v>1654</v>
      </c>
    </row>
    <row r="429" spans="2:65" s="1" customFormat="1">
      <c r="B429" s="32"/>
      <c r="D429" s="144" t="s">
        <v>189</v>
      </c>
      <c r="F429" s="145" t="s">
        <v>1655</v>
      </c>
      <c r="I429" s="146"/>
      <c r="L429" s="32"/>
      <c r="M429" s="147"/>
      <c r="T429" s="53"/>
      <c r="AT429" s="17" t="s">
        <v>189</v>
      </c>
      <c r="AU429" s="17" t="s">
        <v>81</v>
      </c>
    </row>
    <row r="430" spans="2:65" s="12" customFormat="1">
      <c r="B430" s="148"/>
      <c r="D430" s="149" t="s">
        <v>191</v>
      </c>
      <c r="E430" s="150" t="s">
        <v>19</v>
      </c>
      <c r="F430" s="151" t="s">
        <v>1656</v>
      </c>
      <c r="H430" s="152">
        <v>40.64</v>
      </c>
      <c r="I430" s="153"/>
      <c r="L430" s="148"/>
      <c r="M430" s="154"/>
      <c r="T430" s="155"/>
      <c r="AT430" s="150" t="s">
        <v>191</v>
      </c>
      <c r="AU430" s="150" t="s">
        <v>81</v>
      </c>
      <c r="AV430" s="12" t="s">
        <v>81</v>
      </c>
      <c r="AW430" s="12" t="s">
        <v>33</v>
      </c>
      <c r="AX430" s="12" t="s">
        <v>72</v>
      </c>
      <c r="AY430" s="150" t="s">
        <v>180</v>
      </c>
    </row>
    <row r="431" spans="2:65" s="12" customFormat="1">
      <c r="B431" s="148"/>
      <c r="D431" s="149" t="s">
        <v>191</v>
      </c>
      <c r="E431" s="150" t="s">
        <v>19</v>
      </c>
      <c r="F431" s="151" t="s">
        <v>1657</v>
      </c>
      <c r="H431" s="152">
        <v>11</v>
      </c>
      <c r="I431" s="153"/>
      <c r="L431" s="148"/>
      <c r="M431" s="154"/>
      <c r="T431" s="155"/>
      <c r="AT431" s="150" t="s">
        <v>191</v>
      </c>
      <c r="AU431" s="150" t="s">
        <v>81</v>
      </c>
      <c r="AV431" s="12" t="s">
        <v>81</v>
      </c>
      <c r="AW431" s="12" t="s">
        <v>33</v>
      </c>
      <c r="AX431" s="12" t="s">
        <v>72</v>
      </c>
      <c r="AY431" s="150" t="s">
        <v>180</v>
      </c>
    </row>
    <row r="432" spans="2:65" s="14" customFormat="1">
      <c r="B432" s="162"/>
      <c r="D432" s="149" t="s">
        <v>191</v>
      </c>
      <c r="E432" s="163" t="s">
        <v>19</v>
      </c>
      <c r="F432" s="164" t="s">
        <v>215</v>
      </c>
      <c r="H432" s="165">
        <v>51.64</v>
      </c>
      <c r="I432" s="166"/>
      <c r="L432" s="162"/>
      <c r="M432" s="167"/>
      <c r="T432" s="168"/>
      <c r="AT432" s="163" t="s">
        <v>191</v>
      </c>
      <c r="AU432" s="163" t="s">
        <v>81</v>
      </c>
      <c r="AV432" s="14" t="s">
        <v>187</v>
      </c>
      <c r="AW432" s="14" t="s">
        <v>33</v>
      </c>
      <c r="AX432" s="14" t="s">
        <v>79</v>
      </c>
      <c r="AY432" s="163" t="s">
        <v>180</v>
      </c>
    </row>
    <row r="433" spans="2:65" s="1" customFormat="1" ht="37.9" customHeight="1">
      <c r="B433" s="32"/>
      <c r="C433" s="131" t="s">
        <v>1658</v>
      </c>
      <c r="D433" s="131" t="s">
        <v>182</v>
      </c>
      <c r="E433" s="132" t="s">
        <v>884</v>
      </c>
      <c r="F433" s="133" t="s">
        <v>885</v>
      </c>
      <c r="G433" s="134" t="s">
        <v>185</v>
      </c>
      <c r="H433" s="135">
        <v>981.54700000000003</v>
      </c>
      <c r="I433" s="136"/>
      <c r="J433" s="137">
        <f>ROUND(I433*H433,2)</f>
        <v>0</v>
      </c>
      <c r="K433" s="133" t="s">
        <v>186</v>
      </c>
      <c r="L433" s="32"/>
      <c r="M433" s="138" t="s">
        <v>19</v>
      </c>
      <c r="N433" s="139" t="s">
        <v>43</v>
      </c>
      <c r="P433" s="140">
        <f>O433*H433</f>
        <v>0</v>
      </c>
      <c r="Q433" s="140">
        <v>3.0000000000000001E-5</v>
      </c>
      <c r="R433" s="140">
        <f>Q433*H433</f>
        <v>2.9446410000000003E-2</v>
      </c>
      <c r="S433" s="140">
        <v>0</v>
      </c>
      <c r="T433" s="141">
        <f>S433*H433</f>
        <v>0</v>
      </c>
      <c r="AR433" s="142" t="s">
        <v>311</v>
      </c>
      <c r="AT433" s="142" t="s">
        <v>182</v>
      </c>
      <c r="AU433" s="142" t="s">
        <v>81</v>
      </c>
      <c r="AY433" s="17" t="s">
        <v>180</v>
      </c>
      <c r="BE433" s="143">
        <f>IF(N433="základní",J433,0)</f>
        <v>0</v>
      </c>
      <c r="BF433" s="143">
        <f>IF(N433="snížená",J433,0)</f>
        <v>0</v>
      </c>
      <c r="BG433" s="143">
        <f>IF(N433="zákl. přenesená",J433,0)</f>
        <v>0</v>
      </c>
      <c r="BH433" s="143">
        <f>IF(N433="sníž. přenesená",J433,0)</f>
        <v>0</v>
      </c>
      <c r="BI433" s="143">
        <f>IF(N433="nulová",J433,0)</f>
        <v>0</v>
      </c>
      <c r="BJ433" s="17" t="s">
        <v>79</v>
      </c>
      <c r="BK433" s="143">
        <f>ROUND(I433*H433,2)</f>
        <v>0</v>
      </c>
      <c r="BL433" s="17" t="s">
        <v>311</v>
      </c>
      <c r="BM433" s="142" t="s">
        <v>1659</v>
      </c>
    </row>
    <row r="434" spans="2:65" s="1" customFormat="1">
      <c r="B434" s="32"/>
      <c r="D434" s="144" t="s">
        <v>189</v>
      </c>
      <c r="F434" s="145" t="s">
        <v>887</v>
      </c>
      <c r="I434" s="146"/>
      <c r="L434" s="32"/>
      <c r="M434" s="147"/>
      <c r="T434" s="53"/>
      <c r="AT434" s="17" t="s">
        <v>189</v>
      </c>
      <c r="AU434" s="17" t="s">
        <v>81</v>
      </c>
    </row>
    <row r="435" spans="2:65" s="12" customFormat="1">
      <c r="B435" s="148"/>
      <c r="D435" s="149" t="s">
        <v>191</v>
      </c>
      <c r="E435" s="150" t="s">
        <v>19</v>
      </c>
      <c r="F435" s="151" t="s">
        <v>1660</v>
      </c>
      <c r="H435" s="152">
        <v>934.80700000000002</v>
      </c>
      <c r="I435" s="153"/>
      <c r="L435" s="148"/>
      <c r="M435" s="154"/>
      <c r="T435" s="155"/>
      <c r="AT435" s="150" t="s">
        <v>191</v>
      </c>
      <c r="AU435" s="150" t="s">
        <v>81</v>
      </c>
      <c r="AV435" s="12" t="s">
        <v>81</v>
      </c>
      <c r="AW435" s="12" t="s">
        <v>33</v>
      </c>
      <c r="AX435" s="12" t="s">
        <v>72</v>
      </c>
      <c r="AY435" s="150" t="s">
        <v>180</v>
      </c>
    </row>
    <row r="436" spans="2:65" s="13" customFormat="1">
      <c r="B436" s="156"/>
      <c r="D436" s="149" t="s">
        <v>191</v>
      </c>
      <c r="E436" s="157" t="s">
        <v>19</v>
      </c>
      <c r="F436" s="158" t="s">
        <v>1661</v>
      </c>
      <c r="H436" s="157" t="s">
        <v>19</v>
      </c>
      <c r="I436" s="159"/>
      <c r="L436" s="156"/>
      <c r="M436" s="160"/>
      <c r="T436" s="161"/>
      <c r="AT436" s="157" t="s">
        <v>191</v>
      </c>
      <c r="AU436" s="157" t="s">
        <v>81</v>
      </c>
      <c r="AV436" s="13" t="s">
        <v>79</v>
      </c>
      <c r="AW436" s="13" t="s">
        <v>33</v>
      </c>
      <c r="AX436" s="13" t="s">
        <v>72</v>
      </c>
      <c r="AY436" s="157" t="s">
        <v>180</v>
      </c>
    </row>
    <row r="437" spans="2:65" s="12" customFormat="1">
      <c r="B437" s="148"/>
      <c r="D437" s="149" t="s">
        <v>191</v>
      </c>
      <c r="E437" s="150" t="s">
        <v>19</v>
      </c>
      <c r="F437" s="151" t="s">
        <v>1662</v>
      </c>
      <c r="H437" s="152">
        <v>46.74</v>
      </c>
      <c r="I437" s="153"/>
      <c r="L437" s="148"/>
      <c r="M437" s="154"/>
      <c r="T437" s="155"/>
      <c r="AT437" s="150" t="s">
        <v>191</v>
      </c>
      <c r="AU437" s="150" t="s">
        <v>81</v>
      </c>
      <c r="AV437" s="12" t="s">
        <v>81</v>
      </c>
      <c r="AW437" s="12" t="s">
        <v>33</v>
      </c>
      <c r="AX437" s="12" t="s">
        <v>72</v>
      </c>
      <c r="AY437" s="150" t="s">
        <v>180</v>
      </c>
    </row>
    <row r="438" spans="2:65" s="14" customFormat="1">
      <c r="B438" s="162"/>
      <c r="D438" s="149" t="s">
        <v>191</v>
      </c>
      <c r="E438" s="163" t="s">
        <v>19</v>
      </c>
      <c r="F438" s="164" t="s">
        <v>215</v>
      </c>
      <c r="H438" s="165">
        <v>981.54700000000003</v>
      </c>
      <c r="I438" s="166"/>
      <c r="L438" s="162"/>
      <c r="M438" s="167"/>
      <c r="T438" s="168"/>
      <c r="AT438" s="163" t="s">
        <v>191</v>
      </c>
      <c r="AU438" s="163" t="s">
        <v>81</v>
      </c>
      <c r="AV438" s="14" t="s">
        <v>187</v>
      </c>
      <c r="AW438" s="14" t="s">
        <v>33</v>
      </c>
      <c r="AX438" s="14" t="s">
        <v>79</v>
      </c>
      <c r="AY438" s="163" t="s">
        <v>180</v>
      </c>
    </row>
    <row r="439" spans="2:65" s="1" customFormat="1" ht="21.75" customHeight="1">
      <c r="B439" s="32"/>
      <c r="C439" s="181" t="s">
        <v>1663</v>
      </c>
      <c r="D439" s="181" t="s">
        <v>570</v>
      </c>
      <c r="E439" s="182" t="s">
        <v>1664</v>
      </c>
      <c r="F439" s="183" t="s">
        <v>1665</v>
      </c>
      <c r="G439" s="184" t="s">
        <v>185</v>
      </c>
      <c r="H439" s="185">
        <v>1143.502</v>
      </c>
      <c r="I439" s="186"/>
      <c r="J439" s="187">
        <f>ROUND(I439*H439,2)</f>
        <v>0</v>
      </c>
      <c r="K439" s="183" t="s">
        <v>186</v>
      </c>
      <c r="L439" s="188"/>
      <c r="M439" s="189" t="s">
        <v>19</v>
      </c>
      <c r="N439" s="190" t="s">
        <v>43</v>
      </c>
      <c r="P439" s="140">
        <f>O439*H439</f>
        <v>0</v>
      </c>
      <c r="Q439" s="140">
        <v>1.2700000000000001E-3</v>
      </c>
      <c r="R439" s="140">
        <f>Q439*H439</f>
        <v>1.4522475400000001</v>
      </c>
      <c r="S439" s="140">
        <v>0</v>
      </c>
      <c r="T439" s="141">
        <f>S439*H439</f>
        <v>0</v>
      </c>
      <c r="AR439" s="142" t="s">
        <v>715</v>
      </c>
      <c r="AT439" s="142" t="s">
        <v>570</v>
      </c>
      <c r="AU439" s="142" t="s">
        <v>81</v>
      </c>
      <c r="AY439" s="17" t="s">
        <v>180</v>
      </c>
      <c r="BE439" s="143">
        <f>IF(N439="základní",J439,0)</f>
        <v>0</v>
      </c>
      <c r="BF439" s="143">
        <f>IF(N439="snížená",J439,0)</f>
        <v>0</v>
      </c>
      <c r="BG439" s="143">
        <f>IF(N439="zákl. přenesená",J439,0)</f>
        <v>0</v>
      </c>
      <c r="BH439" s="143">
        <f>IF(N439="sníž. přenesená",J439,0)</f>
        <v>0</v>
      </c>
      <c r="BI439" s="143">
        <f>IF(N439="nulová",J439,0)</f>
        <v>0</v>
      </c>
      <c r="BJ439" s="17" t="s">
        <v>79</v>
      </c>
      <c r="BK439" s="143">
        <f>ROUND(I439*H439,2)</f>
        <v>0</v>
      </c>
      <c r="BL439" s="17" t="s">
        <v>311</v>
      </c>
      <c r="BM439" s="142" t="s">
        <v>1666</v>
      </c>
    </row>
    <row r="440" spans="2:65" s="12" customFormat="1">
      <c r="B440" s="148"/>
      <c r="D440" s="149" t="s">
        <v>191</v>
      </c>
      <c r="E440" s="150" t="s">
        <v>19</v>
      </c>
      <c r="F440" s="151" t="s">
        <v>1667</v>
      </c>
      <c r="H440" s="152">
        <v>1143.502</v>
      </c>
      <c r="I440" s="153"/>
      <c r="L440" s="148"/>
      <c r="M440" s="154"/>
      <c r="T440" s="155"/>
      <c r="AT440" s="150" t="s">
        <v>191</v>
      </c>
      <c r="AU440" s="150" t="s">
        <v>81</v>
      </c>
      <c r="AV440" s="12" t="s">
        <v>81</v>
      </c>
      <c r="AW440" s="12" t="s">
        <v>33</v>
      </c>
      <c r="AX440" s="12" t="s">
        <v>79</v>
      </c>
      <c r="AY440" s="150" t="s">
        <v>180</v>
      </c>
    </row>
    <row r="441" spans="2:65" s="1" customFormat="1" ht="24.2" customHeight="1">
      <c r="B441" s="32"/>
      <c r="C441" s="131" t="s">
        <v>1668</v>
      </c>
      <c r="D441" s="131" t="s">
        <v>182</v>
      </c>
      <c r="E441" s="132" t="s">
        <v>897</v>
      </c>
      <c r="F441" s="133" t="s">
        <v>898</v>
      </c>
      <c r="G441" s="134" t="s">
        <v>185</v>
      </c>
      <c r="H441" s="135">
        <v>981.54700000000003</v>
      </c>
      <c r="I441" s="136"/>
      <c r="J441" s="137">
        <f>ROUND(I441*H441,2)</f>
        <v>0</v>
      </c>
      <c r="K441" s="133" t="s">
        <v>186</v>
      </c>
      <c r="L441" s="32"/>
      <c r="M441" s="138" t="s">
        <v>19</v>
      </c>
      <c r="N441" s="139" t="s">
        <v>43</v>
      </c>
      <c r="P441" s="140">
        <f>O441*H441</f>
        <v>0</v>
      </c>
      <c r="Q441" s="140">
        <v>0</v>
      </c>
      <c r="R441" s="140">
        <f>Q441*H441</f>
        <v>0</v>
      </c>
      <c r="S441" s="140">
        <v>0</v>
      </c>
      <c r="T441" s="141">
        <f>S441*H441</f>
        <v>0</v>
      </c>
      <c r="AR441" s="142" t="s">
        <v>311</v>
      </c>
      <c r="AT441" s="142" t="s">
        <v>182</v>
      </c>
      <c r="AU441" s="142" t="s">
        <v>81</v>
      </c>
      <c r="AY441" s="17" t="s">
        <v>180</v>
      </c>
      <c r="BE441" s="143">
        <f>IF(N441="základní",J441,0)</f>
        <v>0</v>
      </c>
      <c r="BF441" s="143">
        <f>IF(N441="snížená",J441,0)</f>
        <v>0</v>
      </c>
      <c r="BG441" s="143">
        <f>IF(N441="zákl. přenesená",J441,0)</f>
        <v>0</v>
      </c>
      <c r="BH441" s="143">
        <f>IF(N441="sníž. přenesená",J441,0)</f>
        <v>0</v>
      </c>
      <c r="BI441" s="143">
        <f>IF(N441="nulová",J441,0)</f>
        <v>0</v>
      </c>
      <c r="BJ441" s="17" t="s">
        <v>79</v>
      </c>
      <c r="BK441" s="143">
        <f>ROUND(I441*H441,2)</f>
        <v>0</v>
      </c>
      <c r="BL441" s="17" t="s">
        <v>311</v>
      </c>
      <c r="BM441" s="142" t="s">
        <v>1669</v>
      </c>
    </row>
    <row r="442" spans="2:65" s="1" customFormat="1">
      <c r="B442" s="32"/>
      <c r="D442" s="144" t="s">
        <v>189</v>
      </c>
      <c r="F442" s="145" t="s">
        <v>900</v>
      </c>
      <c r="I442" s="146"/>
      <c r="L442" s="32"/>
      <c r="M442" s="147"/>
      <c r="T442" s="53"/>
      <c r="AT442" s="17" t="s">
        <v>189</v>
      </c>
      <c r="AU442" s="17" t="s">
        <v>81</v>
      </c>
    </row>
    <row r="443" spans="2:65" s="12" customFormat="1">
      <c r="B443" s="148"/>
      <c r="D443" s="149" t="s">
        <v>191</v>
      </c>
      <c r="E443" s="150" t="s">
        <v>19</v>
      </c>
      <c r="F443" s="151" t="s">
        <v>1670</v>
      </c>
      <c r="H443" s="152">
        <v>981.54700000000003</v>
      </c>
      <c r="I443" s="153"/>
      <c r="L443" s="148"/>
      <c r="M443" s="154"/>
      <c r="T443" s="155"/>
      <c r="AT443" s="150" t="s">
        <v>191</v>
      </c>
      <c r="AU443" s="150" t="s">
        <v>81</v>
      </c>
      <c r="AV443" s="12" t="s">
        <v>81</v>
      </c>
      <c r="AW443" s="12" t="s">
        <v>33</v>
      </c>
      <c r="AX443" s="12" t="s">
        <v>79</v>
      </c>
      <c r="AY443" s="150" t="s">
        <v>180</v>
      </c>
    </row>
    <row r="444" spans="2:65" s="1" customFormat="1" ht="24.2" customHeight="1">
      <c r="B444" s="32"/>
      <c r="C444" s="181" t="s">
        <v>1671</v>
      </c>
      <c r="D444" s="181" t="s">
        <v>570</v>
      </c>
      <c r="E444" s="182" t="s">
        <v>902</v>
      </c>
      <c r="F444" s="183" t="s">
        <v>903</v>
      </c>
      <c r="G444" s="184" t="s">
        <v>185</v>
      </c>
      <c r="H444" s="185">
        <v>1079.702</v>
      </c>
      <c r="I444" s="186"/>
      <c r="J444" s="187">
        <f>ROUND(I444*H444,2)</f>
        <v>0</v>
      </c>
      <c r="K444" s="183" t="s">
        <v>186</v>
      </c>
      <c r="L444" s="188"/>
      <c r="M444" s="189" t="s">
        <v>19</v>
      </c>
      <c r="N444" s="190" t="s">
        <v>43</v>
      </c>
      <c r="P444" s="140">
        <f>O444*H444</f>
        <v>0</v>
      </c>
      <c r="Q444" s="140">
        <v>5.0000000000000001E-4</v>
      </c>
      <c r="R444" s="140">
        <f>Q444*H444</f>
        <v>0.53985099999999997</v>
      </c>
      <c r="S444" s="140">
        <v>0</v>
      </c>
      <c r="T444" s="141">
        <f>S444*H444</f>
        <v>0</v>
      </c>
      <c r="AR444" s="142" t="s">
        <v>715</v>
      </c>
      <c r="AT444" s="142" t="s">
        <v>570</v>
      </c>
      <c r="AU444" s="142" t="s">
        <v>81</v>
      </c>
      <c r="AY444" s="17" t="s">
        <v>180</v>
      </c>
      <c r="BE444" s="143">
        <f>IF(N444="základní",J444,0)</f>
        <v>0</v>
      </c>
      <c r="BF444" s="143">
        <f>IF(N444="snížená",J444,0)</f>
        <v>0</v>
      </c>
      <c r="BG444" s="143">
        <f>IF(N444="zákl. přenesená",J444,0)</f>
        <v>0</v>
      </c>
      <c r="BH444" s="143">
        <f>IF(N444="sníž. přenesená",J444,0)</f>
        <v>0</v>
      </c>
      <c r="BI444" s="143">
        <f>IF(N444="nulová",J444,0)</f>
        <v>0</v>
      </c>
      <c r="BJ444" s="17" t="s">
        <v>79</v>
      </c>
      <c r="BK444" s="143">
        <f>ROUND(I444*H444,2)</f>
        <v>0</v>
      </c>
      <c r="BL444" s="17" t="s">
        <v>311</v>
      </c>
      <c r="BM444" s="142" t="s">
        <v>1672</v>
      </c>
    </row>
    <row r="445" spans="2:65" s="12" customFormat="1">
      <c r="B445" s="148"/>
      <c r="D445" s="149" t="s">
        <v>191</v>
      </c>
      <c r="E445" s="150" t="s">
        <v>19</v>
      </c>
      <c r="F445" s="151" t="s">
        <v>1673</v>
      </c>
      <c r="H445" s="152">
        <v>1079.702</v>
      </c>
      <c r="I445" s="153"/>
      <c r="L445" s="148"/>
      <c r="M445" s="154"/>
      <c r="T445" s="155"/>
      <c r="AT445" s="150" t="s">
        <v>191</v>
      </c>
      <c r="AU445" s="150" t="s">
        <v>81</v>
      </c>
      <c r="AV445" s="12" t="s">
        <v>81</v>
      </c>
      <c r="AW445" s="12" t="s">
        <v>33</v>
      </c>
      <c r="AX445" s="12" t="s">
        <v>79</v>
      </c>
      <c r="AY445" s="150" t="s">
        <v>180</v>
      </c>
    </row>
    <row r="446" spans="2:65" s="1" customFormat="1" ht="24.2" customHeight="1">
      <c r="B446" s="32"/>
      <c r="C446" s="131" t="s">
        <v>1674</v>
      </c>
      <c r="D446" s="131" t="s">
        <v>182</v>
      </c>
      <c r="E446" s="132" t="s">
        <v>907</v>
      </c>
      <c r="F446" s="133" t="s">
        <v>908</v>
      </c>
      <c r="G446" s="134" t="s">
        <v>185</v>
      </c>
      <c r="H446" s="135">
        <v>981.54700000000003</v>
      </c>
      <c r="I446" s="136"/>
      <c r="J446" s="137">
        <f>ROUND(I446*H446,2)</f>
        <v>0</v>
      </c>
      <c r="K446" s="133" t="s">
        <v>186</v>
      </c>
      <c r="L446" s="32"/>
      <c r="M446" s="138" t="s">
        <v>19</v>
      </c>
      <c r="N446" s="139" t="s">
        <v>43</v>
      </c>
      <c r="P446" s="140">
        <f>O446*H446</f>
        <v>0</v>
      </c>
      <c r="Q446" s="140">
        <v>0</v>
      </c>
      <c r="R446" s="140">
        <f>Q446*H446</f>
        <v>0</v>
      </c>
      <c r="S446" s="140">
        <v>0</v>
      </c>
      <c r="T446" s="141">
        <f>S446*H446</f>
        <v>0</v>
      </c>
      <c r="AR446" s="142" t="s">
        <v>311</v>
      </c>
      <c r="AT446" s="142" t="s">
        <v>182</v>
      </c>
      <c r="AU446" s="142" t="s">
        <v>81</v>
      </c>
      <c r="AY446" s="17" t="s">
        <v>180</v>
      </c>
      <c r="BE446" s="143">
        <f>IF(N446="základní",J446,0)</f>
        <v>0</v>
      </c>
      <c r="BF446" s="143">
        <f>IF(N446="snížená",J446,0)</f>
        <v>0</v>
      </c>
      <c r="BG446" s="143">
        <f>IF(N446="zákl. přenesená",J446,0)</f>
        <v>0</v>
      </c>
      <c r="BH446" s="143">
        <f>IF(N446="sníž. přenesená",J446,0)</f>
        <v>0</v>
      </c>
      <c r="BI446" s="143">
        <f>IF(N446="nulová",J446,0)</f>
        <v>0</v>
      </c>
      <c r="BJ446" s="17" t="s">
        <v>79</v>
      </c>
      <c r="BK446" s="143">
        <f>ROUND(I446*H446,2)</f>
        <v>0</v>
      </c>
      <c r="BL446" s="17" t="s">
        <v>311</v>
      </c>
      <c r="BM446" s="142" t="s">
        <v>1675</v>
      </c>
    </row>
    <row r="447" spans="2:65" s="1" customFormat="1">
      <c r="B447" s="32"/>
      <c r="D447" s="144" t="s">
        <v>189</v>
      </c>
      <c r="F447" s="145" t="s">
        <v>910</v>
      </c>
      <c r="I447" s="146"/>
      <c r="L447" s="32"/>
      <c r="M447" s="147"/>
      <c r="T447" s="53"/>
      <c r="AT447" s="17" t="s">
        <v>189</v>
      </c>
      <c r="AU447" s="17" t="s">
        <v>81</v>
      </c>
    </row>
    <row r="448" spans="2:65" s="1" customFormat="1" ht="24.2" customHeight="1">
      <c r="B448" s="32"/>
      <c r="C448" s="181" t="s">
        <v>1676</v>
      </c>
      <c r="D448" s="181" t="s">
        <v>570</v>
      </c>
      <c r="E448" s="182" t="s">
        <v>912</v>
      </c>
      <c r="F448" s="183" t="s">
        <v>913</v>
      </c>
      <c r="G448" s="184" t="s">
        <v>185</v>
      </c>
      <c r="H448" s="185">
        <v>1079.702</v>
      </c>
      <c r="I448" s="186"/>
      <c r="J448" s="187">
        <f>ROUND(I448*H448,2)</f>
        <v>0</v>
      </c>
      <c r="K448" s="183" t="s">
        <v>186</v>
      </c>
      <c r="L448" s="188"/>
      <c r="M448" s="189" t="s">
        <v>19</v>
      </c>
      <c r="N448" s="190" t="s">
        <v>43</v>
      </c>
      <c r="P448" s="140">
        <f>O448*H448</f>
        <v>0</v>
      </c>
      <c r="Q448" s="140">
        <v>2.9999999999999997E-4</v>
      </c>
      <c r="R448" s="140">
        <f>Q448*H448</f>
        <v>0.32391059999999999</v>
      </c>
      <c r="S448" s="140">
        <v>0</v>
      </c>
      <c r="T448" s="141">
        <f>S448*H448</f>
        <v>0</v>
      </c>
      <c r="AR448" s="142" t="s">
        <v>715</v>
      </c>
      <c r="AT448" s="142" t="s">
        <v>570</v>
      </c>
      <c r="AU448" s="142" t="s">
        <v>81</v>
      </c>
      <c r="AY448" s="17" t="s">
        <v>180</v>
      </c>
      <c r="BE448" s="143">
        <f>IF(N448="základní",J448,0)</f>
        <v>0</v>
      </c>
      <c r="BF448" s="143">
        <f>IF(N448="snížená",J448,0)</f>
        <v>0</v>
      </c>
      <c r="BG448" s="143">
        <f>IF(N448="zákl. přenesená",J448,0)</f>
        <v>0</v>
      </c>
      <c r="BH448" s="143">
        <f>IF(N448="sníž. přenesená",J448,0)</f>
        <v>0</v>
      </c>
      <c r="BI448" s="143">
        <f>IF(N448="nulová",J448,0)</f>
        <v>0</v>
      </c>
      <c r="BJ448" s="17" t="s">
        <v>79</v>
      </c>
      <c r="BK448" s="143">
        <f>ROUND(I448*H448,2)</f>
        <v>0</v>
      </c>
      <c r="BL448" s="17" t="s">
        <v>311</v>
      </c>
      <c r="BM448" s="142" t="s">
        <v>1677</v>
      </c>
    </row>
    <row r="449" spans="2:65" s="12" customFormat="1">
      <c r="B449" s="148"/>
      <c r="D449" s="149" t="s">
        <v>191</v>
      </c>
      <c r="E449" s="150" t="s">
        <v>19</v>
      </c>
      <c r="F449" s="151" t="s">
        <v>1673</v>
      </c>
      <c r="H449" s="152">
        <v>1079.702</v>
      </c>
      <c r="I449" s="153"/>
      <c r="L449" s="148"/>
      <c r="M449" s="154"/>
      <c r="T449" s="155"/>
      <c r="AT449" s="150" t="s">
        <v>191</v>
      </c>
      <c r="AU449" s="150" t="s">
        <v>81</v>
      </c>
      <c r="AV449" s="12" t="s">
        <v>81</v>
      </c>
      <c r="AW449" s="12" t="s">
        <v>33</v>
      </c>
      <c r="AX449" s="12" t="s">
        <v>79</v>
      </c>
      <c r="AY449" s="150" t="s">
        <v>180</v>
      </c>
    </row>
    <row r="450" spans="2:65" s="1" customFormat="1" ht="21.75" customHeight="1">
      <c r="B450" s="32"/>
      <c r="C450" s="131" t="s">
        <v>1678</v>
      </c>
      <c r="D450" s="131" t="s">
        <v>182</v>
      </c>
      <c r="E450" s="132" t="s">
        <v>1679</v>
      </c>
      <c r="F450" s="133" t="s">
        <v>1680</v>
      </c>
      <c r="G450" s="134" t="s">
        <v>226</v>
      </c>
      <c r="H450" s="135">
        <v>37</v>
      </c>
      <c r="I450" s="136"/>
      <c r="J450" s="137">
        <f>ROUND(I450*H450,2)</f>
        <v>0</v>
      </c>
      <c r="K450" s="133" t="s">
        <v>186</v>
      </c>
      <c r="L450" s="32"/>
      <c r="M450" s="138" t="s">
        <v>19</v>
      </c>
      <c r="N450" s="139" t="s">
        <v>43</v>
      </c>
      <c r="P450" s="140">
        <f>O450*H450</f>
        <v>0</v>
      </c>
      <c r="Q450" s="140">
        <v>3.0000000000000001E-5</v>
      </c>
      <c r="R450" s="140">
        <f>Q450*H450</f>
        <v>1.1100000000000001E-3</v>
      </c>
      <c r="S450" s="140">
        <v>0</v>
      </c>
      <c r="T450" s="141">
        <f>S450*H450</f>
        <v>0</v>
      </c>
      <c r="AR450" s="142" t="s">
        <v>311</v>
      </c>
      <c r="AT450" s="142" t="s">
        <v>182</v>
      </c>
      <c r="AU450" s="142" t="s">
        <v>81</v>
      </c>
      <c r="AY450" s="17" t="s">
        <v>180</v>
      </c>
      <c r="BE450" s="143">
        <f>IF(N450="základní",J450,0)</f>
        <v>0</v>
      </c>
      <c r="BF450" s="143">
        <f>IF(N450="snížená",J450,0)</f>
        <v>0</v>
      </c>
      <c r="BG450" s="143">
        <f>IF(N450="zákl. přenesená",J450,0)</f>
        <v>0</v>
      </c>
      <c r="BH450" s="143">
        <f>IF(N450="sníž. přenesená",J450,0)</f>
        <v>0</v>
      </c>
      <c r="BI450" s="143">
        <f>IF(N450="nulová",J450,0)</f>
        <v>0</v>
      </c>
      <c r="BJ450" s="17" t="s">
        <v>79</v>
      </c>
      <c r="BK450" s="143">
        <f>ROUND(I450*H450,2)</f>
        <v>0</v>
      </c>
      <c r="BL450" s="17" t="s">
        <v>311</v>
      </c>
      <c r="BM450" s="142" t="s">
        <v>1681</v>
      </c>
    </row>
    <row r="451" spans="2:65" s="1" customFormat="1">
      <c r="B451" s="32"/>
      <c r="D451" s="144" t="s">
        <v>189</v>
      </c>
      <c r="F451" s="145" t="s">
        <v>1682</v>
      </c>
      <c r="I451" s="146"/>
      <c r="L451" s="32"/>
      <c r="M451" s="147"/>
      <c r="T451" s="53"/>
      <c r="AT451" s="17" t="s">
        <v>189</v>
      </c>
      <c r="AU451" s="17" t="s">
        <v>81</v>
      </c>
    </row>
    <row r="452" spans="2:65" s="13" customFormat="1">
      <c r="B452" s="156"/>
      <c r="D452" s="149" t="s">
        <v>191</v>
      </c>
      <c r="E452" s="157" t="s">
        <v>19</v>
      </c>
      <c r="F452" s="158" t="s">
        <v>1683</v>
      </c>
      <c r="H452" s="157" t="s">
        <v>19</v>
      </c>
      <c r="I452" s="159"/>
      <c r="L452" s="156"/>
      <c r="M452" s="160"/>
      <c r="T452" s="161"/>
      <c r="AT452" s="157" t="s">
        <v>191</v>
      </c>
      <c r="AU452" s="157" t="s">
        <v>81</v>
      </c>
      <c r="AV452" s="13" t="s">
        <v>79</v>
      </c>
      <c r="AW452" s="13" t="s">
        <v>33</v>
      </c>
      <c r="AX452" s="13" t="s">
        <v>72</v>
      </c>
      <c r="AY452" s="157" t="s">
        <v>180</v>
      </c>
    </row>
    <row r="453" spans="2:65" s="12" customFormat="1">
      <c r="B453" s="148"/>
      <c r="D453" s="149" t="s">
        <v>191</v>
      </c>
      <c r="E453" s="150" t="s">
        <v>19</v>
      </c>
      <c r="F453" s="151" t="s">
        <v>1684</v>
      </c>
      <c r="H453" s="152">
        <v>37</v>
      </c>
      <c r="I453" s="153"/>
      <c r="L453" s="148"/>
      <c r="M453" s="154"/>
      <c r="T453" s="155"/>
      <c r="AT453" s="150" t="s">
        <v>191</v>
      </c>
      <c r="AU453" s="150" t="s">
        <v>81</v>
      </c>
      <c r="AV453" s="12" t="s">
        <v>81</v>
      </c>
      <c r="AW453" s="12" t="s">
        <v>33</v>
      </c>
      <c r="AX453" s="12" t="s">
        <v>79</v>
      </c>
      <c r="AY453" s="150" t="s">
        <v>180</v>
      </c>
    </row>
    <row r="454" spans="2:65" s="1" customFormat="1" ht="16.5" customHeight="1">
      <c r="B454" s="32"/>
      <c r="C454" s="181" t="s">
        <v>1685</v>
      </c>
      <c r="D454" s="181" t="s">
        <v>570</v>
      </c>
      <c r="E454" s="182" t="s">
        <v>1686</v>
      </c>
      <c r="F454" s="183" t="s">
        <v>1687</v>
      </c>
      <c r="G454" s="184" t="s">
        <v>185</v>
      </c>
      <c r="H454" s="185">
        <v>14.688000000000001</v>
      </c>
      <c r="I454" s="186"/>
      <c r="J454" s="187">
        <f>ROUND(I454*H454,2)</f>
        <v>0</v>
      </c>
      <c r="K454" s="183" t="s">
        <v>186</v>
      </c>
      <c r="L454" s="188"/>
      <c r="M454" s="189" t="s">
        <v>19</v>
      </c>
      <c r="N454" s="190" t="s">
        <v>43</v>
      </c>
      <c r="P454" s="140">
        <f>O454*H454</f>
        <v>0</v>
      </c>
      <c r="Q454" s="140">
        <v>4.0000000000000002E-4</v>
      </c>
      <c r="R454" s="140">
        <f>Q454*H454</f>
        <v>5.8752000000000006E-3</v>
      </c>
      <c r="S454" s="140">
        <v>0</v>
      </c>
      <c r="T454" s="141">
        <f>S454*H454</f>
        <v>0</v>
      </c>
      <c r="AR454" s="142" t="s">
        <v>715</v>
      </c>
      <c r="AT454" s="142" t="s">
        <v>570</v>
      </c>
      <c r="AU454" s="142" t="s">
        <v>81</v>
      </c>
      <c r="AY454" s="17" t="s">
        <v>180</v>
      </c>
      <c r="BE454" s="143">
        <f>IF(N454="základní",J454,0)</f>
        <v>0</v>
      </c>
      <c r="BF454" s="143">
        <f>IF(N454="snížená",J454,0)</f>
        <v>0</v>
      </c>
      <c r="BG454" s="143">
        <f>IF(N454="zákl. přenesená",J454,0)</f>
        <v>0</v>
      </c>
      <c r="BH454" s="143">
        <f>IF(N454="sníž. přenesená",J454,0)</f>
        <v>0</v>
      </c>
      <c r="BI454" s="143">
        <f>IF(N454="nulová",J454,0)</f>
        <v>0</v>
      </c>
      <c r="BJ454" s="17" t="s">
        <v>79</v>
      </c>
      <c r="BK454" s="143">
        <f>ROUND(I454*H454,2)</f>
        <v>0</v>
      </c>
      <c r="BL454" s="17" t="s">
        <v>311</v>
      </c>
      <c r="BM454" s="142" t="s">
        <v>1688</v>
      </c>
    </row>
    <row r="455" spans="2:65" s="12" customFormat="1">
      <c r="B455" s="148"/>
      <c r="D455" s="149" t="s">
        <v>191</v>
      </c>
      <c r="E455" s="150" t="s">
        <v>19</v>
      </c>
      <c r="F455" s="151" t="s">
        <v>1689</v>
      </c>
      <c r="H455" s="152">
        <v>2.16</v>
      </c>
      <c r="I455" s="153"/>
      <c r="L455" s="148"/>
      <c r="M455" s="154"/>
      <c r="T455" s="155"/>
      <c r="AT455" s="150" t="s">
        <v>191</v>
      </c>
      <c r="AU455" s="150" t="s">
        <v>81</v>
      </c>
      <c r="AV455" s="12" t="s">
        <v>81</v>
      </c>
      <c r="AW455" s="12" t="s">
        <v>33</v>
      </c>
      <c r="AX455" s="12" t="s">
        <v>72</v>
      </c>
      <c r="AY455" s="150" t="s">
        <v>180</v>
      </c>
    </row>
    <row r="456" spans="2:65" s="12" customFormat="1">
      <c r="B456" s="148"/>
      <c r="D456" s="149" t="s">
        <v>191</v>
      </c>
      <c r="E456" s="150" t="s">
        <v>19</v>
      </c>
      <c r="F456" s="151" t="s">
        <v>1690</v>
      </c>
      <c r="H456" s="152">
        <v>9.0719999999999992</v>
      </c>
      <c r="I456" s="153"/>
      <c r="L456" s="148"/>
      <c r="M456" s="154"/>
      <c r="T456" s="155"/>
      <c r="AT456" s="150" t="s">
        <v>191</v>
      </c>
      <c r="AU456" s="150" t="s">
        <v>81</v>
      </c>
      <c r="AV456" s="12" t="s">
        <v>81</v>
      </c>
      <c r="AW456" s="12" t="s">
        <v>33</v>
      </c>
      <c r="AX456" s="12" t="s">
        <v>72</v>
      </c>
      <c r="AY456" s="150" t="s">
        <v>180</v>
      </c>
    </row>
    <row r="457" spans="2:65" s="12" customFormat="1">
      <c r="B457" s="148"/>
      <c r="D457" s="149" t="s">
        <v>191</v>
      </c>
      <c r="E457" s="150" t="s">
        <v>19</v>
      </c>
      <c r="F457" s="151" t="s">
        <v>1691</v>
      </c>
      <c r="H457" s="152">
        <v>3.456</v>
      </c>
      <c r="I457" s="153"/>
      <c r="L457" s="148"/>
      <c r="M457" s="154"/>
      <c r="T457" s="155"/>
      <c r="AT457" s="150" t="s">
        <v>191</v>
      </c>
      <c r="AU457" s="150" t="s">
        <v>81</v>
      </c>
      <c r="AV457" s="12" t="s">
        <v>81</v>
      </c>
      <c r="AW457" s="12" t="s">
        <v>33</v>
      </c>
      <c r="AX457" s="12" t="s">
        <v>72</v>
      </c>
      <c r="AY457" s="150" t="s">
        <v>180</v>
      </c>
    </row>
    <row r="458" spans="2:65" s="14" customFormat="1">
      <c r="B458" s="162"/>
      <c r="D458" s="149" t="s">
        <v>191</v>
      </c>
      <c r="E458" s="163" t="s">
        <v>19</v>
      </c>
      <c r="F458" s="164" t="s">
        <v>215</v>
      </c>
      <c r="H458" s="165">
        <v>14.688000000000001</v>
      </c>
      <c r="I458" s="166"/>
      <c r="L458" s="162"/>
      <c r="M458" s="167"/>
      <c r="T458" s="168"/>
      <c r="AT458" s="163" t="s">
        <v>191</v>
      </c>
      <c r="AU458" s="163" t="s">
        <v>81</v>
      </c>
      <c r="AV458" s="14" t="s">
        <v>187</v>
      </c>
      <c r="AW458" s="14" t="s">
        <v>33</v>
      </c>
      <c r="AX458" s="14" t="s">
        <v>79</v>
      </c>
      <c r="AY458" s="163" t="s">
        <v>180</v>
      </c>
    </row>
    <row r="459" spans="2:65" s="1" customFormat="1" ht="21.75" customHeight="1">
      <c r="B459" s="32"/>
      <c r="C459" s="181" t="s">
        <v>1692</v>
      </c>
      <c r="D459" s="181" t="s">
        <v>570</v>
      </c>
      <c r="E459" s="182" t="s">
        <v>1693</v>
      </c>
      <c r="F459" s="183" t="s">
        <v>1694</v>
      </c>
      <c r="G459" s="184" t="s">
        <v>476</v>
      </c>
      <c r="H459" s="185">
        <v>38.72</v>
      </c>
      <c r="I459" s="186"/>
      <c r="J459" s="187">
        <f>ROUND(I459*H459,2)</f>
        <v>0</v>
      </c>
      <c r="K459" s="183" t="s">
        <v>186</v>
      </c>
      <c r="L459" s="188"/>
      <c r="M459" s="189" t="s">
        <v>19</v>
      </c>
      <c r="N459" s="190" t="s">
        <v>43</v>
      </c>
      <c r="P459" s="140">
        <f>O459*H459</f>
        <v>0</v>
      </c>
      <c r="Q459" s="140">
        <v>2.0000000000000002E-5</v>
      </c>
      <c r="R459" s="140">
        <f>Q459*H459</f>
        <v>7.7440000000000007E-4</v>
      </c>
      <c r="S459" s="140">
        <v>0</v>
      </c>
      <c r="T459" s="141">
        <f>S459*H459</f>
        <v>0</v>
      </c>
      <c r="AR459" s="142" t="s">
        <v>715</v>
      </c>
      <c r="AT459" s="142" t="s">
        <v>570</v>
      </c>
      <c r="AU459" s="142" t="s">
        <v>81</v>
      </c>
      <c r="AY459" s="17" t="s">
        <v>180</v>
      </c>
      <c r="BE459" s="143">
        <f>IF(N459="základní",J459,0)</f>
        <v>0</v>
      </c>
      <c r="BF459" s="143">
        <f>IF(N459="snížená",J459,0)</f>
        <v>0</v>
      </c>
      <c r="BG459" s="143">
        <f>IF(N459="zákl. přenesená",J459,0)</f>
        <v>0</v>
      </c>
      <c r="BH459" s="143">
        <f>IF(N459="sníž. přenesená",J459,0)</f>
        <v>0</v>
      </c>
      <c r="BI459" s="143">
        <f>IF(N459="nulová",J459,0)</f>
        <v>0</v>
      </c>
      <c r="BJ459" s="17" t="s">
        <v>79</v>
      </c>
      <c r="BK459" s="143">
        <f>ROUND(I459*H459,2)</f>
        <v>0</v>
      </c>
      <c r="BL459" s="17" t="s">
        <v>311</v>
      </c>
      <c r="BM459" s="142" t="s">
        <v>1695</v>
      </c>
    </row>
    <row r="460" spans="2:65" s="12" customFormat="1">
      <c r="B460" s="148"/>
      <c r="D460" s="149" t="s">
        <v>191</v>
      </c>
      <c r="E460" s="150" t="s">
        <v>19</v>
      </c>
      <c r="F460" s="151" t="s">
        <v>1696</v>
      </c>
      <c r="H460" s="152">
        <v>4.4000000000000004</v>
      </c>
      <c r="I460" s="153"/>
      <c r="L460" s="148"/>
      <c r="M460" s="154"/>
      <c r="T460" s="155"/>
      <c r="AT460" s="150" t="s">
        <v>191</v>
      </c>
      <c r="AU460" s="150" t="s">
        <v>81</v>
      </c>
      <c r="AV460" s="12" t="s">
        <v>81</v>
      </c>
      <c r="AW460" s="12" t="s">
        <v>33</v>
      </c>
      <c r="AX460" s="12" t="s">
        <v>72</v>
      </c>
      <c r="AY460" s="150" t="s">
        <v>180</v>
      </c>
    </row>
    <row r="461" spans="2:65" s="12" customFormat="1">
      <c r="B461" s="148"/>
      <c r="D461" s="149" t="s">
        <v>191</v>
      </c>
      <c r="E461" s="150" t="s">
        <v>19</v>
      </c>
      <c r="F461" s="151" t="s">
        <v>1697</v>
      </c>
      <c r="H461" s="152">
        <v>18.48</v>
      </c>
      <c r="I461" s="153"/>
      <c r="L461" s="148"/>
      <c r="M461" s="154"/>
      <c r="T461" s="155"/>
      <c r="AT461" s="150" t="s">
        <v>191</v>
      </c>
      <c r="AU461" s="150" t="s">
        <v>81</v>
      </c>
      <c r="AV461" s="12" t="s">
        <v>81</v>
      </c>
      <c r="AW461" s="12" t="s">
        <v>33</v>
      </c>
      <c r="AX461" s="12" t="s">
        <v>72</v>
      </c>
      <c r="AY461" s="150" t="s">
        <v>180</v>
      </c>
    </row>
    <row r="462" spans="2:65" s="12" customFormat="1">
      <c r="B462" s="148"/>
      <c r="D462" s="149" t="s">
        <v>191</v>
      </c>
      <c r="E462" s="150" t="s">
        <v>19</v>
      </c>
      <c r="F462" s="151" t="s">
        <v>1698</v>
      </c>
      <c r="H462" s="152">
        <v>15.84</v>
      </c>
      <c r="I462" s="153"/>
      <c r="L462" s="148"/>
      <c r="M462" s="154"/>
      <c r="T462" s="155"/>
      <c r="AT462" s="150" t="s">
        <v>191</v>
      </c>
      <c r="AU462" s="150" t="s">
        <v>81</v>
      </c>
      <c r="AV462" s="12" t="s">
        <v>81</v>
      </c>
      <c r="AW462" s="12" t="s">
        <v>33</v>
      </c>
      <c r="AX462" s="12" t="s">
        <v>72</v>
      </c>
      <c r="AY462" s="150" t="s">
        <v>180</v>
      </c>
    </row>
    <row r="463" spans="2:65" s="14" customFormat="1">
      <c r="B463" s="162"/>
      <c r="D463" s="149" t="s">
        <v>191</v>
      </c>
      <c r="E463" s="163" t="s">
        <v>19</v>
      </c>
      <c r="F463" s="164" t="s">
        <v>215</v>
      </c>
      <c r="H463" s="165">
        <v>38.72</v>
      </c>
      <c r="I463" s="166"/>
      <c r="L463" s="162"/>
      <c r="M463" s="167"/>
      <c r="T463" s="168"/>
      <c r="AT463" s="163" t="s">
        <v>191</v>
      </c>
      <c r="AU463" s="163" t="s">
        <v>81</v>
      </c>
      <c r="AV463" s="14" t="s">
        <v>187</v>
      </c>
      <c r="AW463" s="14" t="s">
        <v>33</v>
      </c>
      <c r="AX463" s="14" t="s">
        <v>79</v>
      </c>
      <c r="AY463" s="163" t="s">
        <v>180</v>
      </c>
    </row>
    <row r="464" spans="2:65" s="1" customFormat="1" ht="49.15" customHeight="1">
      <c r="B464" s="32"/>
      <c r="C464" s="131" t="s">
        <v>1699</v>
      </c>
      <c r="D464" s="131" t="s">
        <v>182</v>
      </c>
      <c r="E464" s="132" t="s">
        <v>916</v>
      </c>
      <c r="F464" s="133" t="s">
        <v>917</v>
      </c>
      <c r="G464" s="134" t="s">
        <v>368</v>
      </c>
      <c r="H464" s="177"/>
      <c r="I464" s="136"/>
      <c r="J464" s="137">
        <f>ROUND(I464*H464,2)</f>
        <v>0</v>
      </c>
      <c r="K464" s="133" t="s">
        <v>186</v>
      </c>
      <c r="L464" s="32"/>
      <c r="M464" s="138" t="s">
        <v>19</v>
      </c>
      <c r="N464" s="139" t="s">
        <v>43</v>
      </c>
      <c r="P464" s="140">
        <f>O464*H464</f>
        <v>0</v>
      </c>
      <c r="Q464" s="140">
        <v>0</v>
      </c>
      <c r="R464" s="140">
        <f>Q464*H464</f>
        <v>0</v>
      </c>
      <c r="S464" s="140">
        <v>0</v>
      </c>
      <c r="T464" s="141">
        <f>S464*H464</f>
        <v>0</v>
      </c>
      <c r="AR464" s="142" t="s">
        <v>311</v>
      </c>
      <c r="AT464" s="142" t="s">
        <v>182</v>
      </c>
      <c r="AU464" s="142" t="s">
        <v>81</v>
      </c>
      <c r="AY464" s="17" t="s">
        <v>180</v>
      </c>
      <c r="BE464" s="143">
        <f>IF(N464="základní",J464,0)</f>
        <v>0</v>
      </c>
      <c r="BF464" s="143">
        <f>IF(N464="snížená",J464,0)</f>
        <v>0</v>
      </c>
      <c r="BG464" s="143">
        <f>IF(N464="zákl. přenesená",J464,0)</f>
        <v>0</v>
      </c>
      <c r="BH464" s="143">
        <f>IF(N464="sníž. přenesená",J464,0)</f>
        <v>0</v>
      </c>
      <c r="BI464" s="143">
        <f>IF(N464="nulová",J464,0)</f>
        <v>0</v>
      </c>
      <c r="BJ464" s="17" t="s">
        <v>79</v>
      </c>
      <c r="BK464" s="143">
        <f>ROUND(I464*H464,2)</f>
        <v>0</v>
      </c>
      <c r="BL464" s="17" t="s">
        <v>311</v>
      </c>
      <c r="BM464" s="142" t="s">
        <v>1700</v>
      </c>
    </row>
    <row r="465" spans="2:65" s="1" customFormat="1">
      <c r="B465" s="32"/>
      <c r="D465" s="144" t="s">
        <v>189</v>
      </c>
      <c r="F465" s="145" t="s">
        <v>919</v>
      </c>
      <c r="I465" s="146"/>
      <c r="L465" s="32"/>
      <c r="M465" s="147"/>
      <c r="T465" s="53"/>
      <c r="AT465" s="17" t="s">
        <v>189</v>
      </c>
      <c r="AU465" s="17" t="s">
        <v>81</v>
      </c>
    </row>
    <row r="466" spans="2:65" s="11" customFormat="1" ht="22.9" customHeight="1">
      <c r="B466" s="119"/>
      <c r="D466" s="120" t="s">
        <v>71</v>
      </c>
      <c r="E466" s="129" t="s">
        <v>472</v>
      </c>
      <c r="F466" s="129" t="s">
        <v>473</v>
      </c>
      <c r="I466" s="122"/>
      <c r="J466" s="130">
        <f>BK466</f>
        <v>0</v>
      </c>
      <c r="L466" s="119"/>
      <c r="M466" s="124"/>
      <c r="P466" s="125">
        <f>SUM(P467:P493)</f>
        <v>0</v>
      </c>
      <c r="R466" s="125">
        <f>SUM(R467:R493)</f>
        <v>0.35960199999999998</v>
      </c>
      <c r="T466" s="126">
        <f>SUM(T467:T493)</f>
        <v>0</v>
      </c>
      <c r="AR466" s="120" t="s">
        <v>81</v>
      </c>
      <c r="AT466" s="127" t="s">
        <v>71</v>
      </c>
      <c r="AU466" s="127" t="s">
        <v>79</v>
      </c>
      <c r="AY466" s="120" t="s">
        <v>180</v>
      </c>
      <c r="BK466" s="128">
        <f>SUM(BK467:BK493)</f>
        <v>0</v>
      </c>
    </row>
    <row r="467" spans="2:65" s="1" customFormat="1" ht="49.15" customHeight="1">
      <c r="B467" s="32"/>
      <c r="C467" s="131" t="s">
        <v>1701</v>
      </c>
      <c r="D467" s="131" t="s">
        <v>182</v>
      </c>
      <c r="E467" s="132" t="s">
        <v>472</v>
      </c>
      <c r="F467" s="133" t="s">
        <v>1702</v>
      </c>
      <c r="G467" s="134" t="s">
        <v>19</v>
      </c>
      <c r="H467" s="135">
        <v>0</v>
      </c>
      <c r="I467" s="136"/>
      <c r="J467" s="137">
        <f>ROUND(I467*H467,2)</f>
        <v>0</v>
      </c>
      <c r="K467" s="133" t="s">
        <v>19</v>
      </c>
      <c r="L467" s="32"/>
      <c r="M467" s="138" t="s">
        <v>19</v>
      </c>
      <c r="N467" s="139" t="s">
        <v>43</v>
      </c>
      <c r="P467" s="140">
        <f>O467*H467</f>
        <v>0</v>
      </c>
      <c r="Q467" s="140">
        <v>0</v>
      </c>
      <c r="R467" s="140">
        <f>Q467*H467</f>
        <v>0</v>
      </c>
      <c r="S467" s="140">
        <v>0</v>
      </c>
      <c r="T467" s="141">
        <f>S467*H467</f>
        <v>0</v>
      </c>
      <c r="AR467" s="142" t="s">
        <v>311</v>
      </c>
      <c r="AT467" s="142" t="s">
        <v>182</v>
      </c>
      <c r="AU467" s="142" t="s">
        <v>81</v>
      </c>
      <c r="AY467" s="17" t="s">
        <v>180</v>
      </c>
      <c r="BE467" s="143">
        <f>IF(N467="základní",J467,0)</f>
        <v>0</v>
      </c>
      <c r="BF467" s="143">
        <f>IF(N467="snížená",J467,0)</f>
        <v>0</v>
      </c>
      <c r="BG467" s="143">
        <f>IF(N467="zákl. přenesená",J467,0)</f>
        <v>0</v>
      </c>
      <c r="BH467" s="143">
        <f>IF(N467="sníž. přenesená",J467,0)</f>
        <v>0</v>
      </c>
      <c r="BI467" s="143">
        <f>IF(N467="nulová",J467,0)</f>
        <v>0</v>
      </c>
      <c r="BJ467" s="17" t="s">
        <v>79</v>
      </c>
      <c r="BK467" s="143">
        <f>ROUND(I467*H467,2)</f>
        <v>0</v>
      </c>
      <c r="BL467" s="17" t="s">
        <v>311</v>
      </c>
      <c r="BM467" s="142" t="s">
        <v>1703</v>
      </c>
    </row>
    <row r="468" spans="2:65" s="1" customFormat="1" ht="33" customHeight="1">
      <c r="B468" s="32"/>
      <c r="C468" s="131" t="s">
        <v>1704</v>
      </c>
      <c r="D468" s="131" t="s">
        <v>182</v>
      </c>
      <c r="E468" s="132" t="s">
        <v>1705</v>
      </c>
      <c r="F468" s="133" t="s">
        <v>1706</v>
      </c>
      <c r="G468" s="134" t="s">
        <v>476</v>
      </c>
      <c r="H468" s="135">
        <v>5.0999999999999996</v>
      </c>
      <c r="I468" s="136"/>
      <c r="J468" s="137">
        <f>ROUND(I468*H468,2)</f>
        <v>0</v>
      </c>
      <c r="K468" s="133" t="s">
        <v>186</v>
      </c>
      <c r="L468" s="32"/>
      <c r="M468" s="138" t="s">
        <v>19</v>
      </c>
      <c r="N468" s="139" t="s">
        <v>43</v>
      </c>
      <c r="P468" s="140">
        <f>O468*H468</f>
        <v>0</v>
      </c>
      <c r="Q468" s="140">
        <v>2.8900000000000002E-3</v>
      </c>
      <c r="R468" s="140">
        <f>Q468*H468</f>
        <v>1.4739E-2</v>
      </c>
      <c r="S468" s="140">
        <v>0</v>
      </c>
      <c r="T468" s="141">
        <f>S468*H468</f>
        <v>0</v>
      </c>
      <c r="AR468" s="142" t="s">
        <v>311</v>
      </c>
      <c r="AT468" s="142" t="s">
        <v>182</v>
      </c>
      <c r="AU468" s="142" t="s">
        <v>81</v>
      </c>
      <c r="AY468" s="17" t="s">
        <v>180</v>
      </c>
      <c r="BE468" s="143">
        <f>IF(N468="základní",J468,0)</f>
        <v>0</v>
      </c>
      <c r="BF468" s="143">
        <f>IF(N468="snížená",J468,0)</f>
        <v>0</v>
      </c>
      <c r="BG468" s="143">
        <f>IF(N468="zákl. přenesená",J468,0)</f>
        <v>0</v>
      </c>
      <c r="BH468" s="143">
        <f>IF(N468="sníž. přenesená",J468,0)</f>
        <v>0</v>
      </c>
      <c r="BI468" s="143">
        <f>IF(N468="nulová",J468,0)</f>
        <v>0</v>
      </c>
      <c r="BJ468" s="17" t="s">
        <v>79</v>
      </c>
      <c r="BK468" s="143">
        <f>ROUND(I468*H468,2)</f>
        <v>0</v>
      </c>
      <c r="BL468" s="17" t="s">
        <v>311</v>
      </c>
      <c r="BM468" s="142" t="s">
        <v>1707</v>
      </c>
    </row>
    <row r="469" spans="2:65" s="1" customFormat="1">
      <c r="B469" s="32"/>
      <c r="D469" s="144" t="s">
        <v>189</v>
      </c>
      <c r="F469" s="145" t="s">
        <v>1708</v>
      </c>
      <c r="I469" s="146"/>
      <c r="L469" s="32"/>
      <c r="M469" s="147"/>
      <c r="T469" s="53"/>
      <c r="AT469" s="17" t="s">
        <v>189</v>
      </c>
      <c r="AU469" s="17" t="s">
        <v>81</v>
      </c>
    </row>
    <row r="470" spans="2:65" s="13" customFormat="1">
      <c r="B470" s="156"/>
      <c r="D470" s="149" t="s">
        <v>191</v>
      </c>
      <c r="E470" s="157" t="s">
        <v>19</v>
      </c>
      <c r="F470" s="158" t="s">
        <v>1709</v>
      </c>
      <c r="H470" s="157" t="s">
        <v>19</v>
      </c>
      <c r="I470" s="159"/>
      <c r="L470" s="156"/>
      <c r="M470" s="160"/>
      <c r="T470" s="161"/>
      <c r="AT470" s="157" t="s">
        <v>191</v>
      </c>
      <c r="AU470" s="157" t="s">
        <v>81</v>
      </c>
      <c r="AV470" s="13" t="s">
        <v>79</v>
      </c>
      <c r="AW470" s="13" t="s">
        <v>33</v>
      </c>
      <c r="AX470" s="13" t="s">
        <v>72</v>
      </c>
      <c r="AY470" s="157" t="s">
        <v>180</v>
      </c>
    </row>
    <row r="471" spans="2:65" s="12" customFormat="1">
      <c r="B471" s="148"/>
      <c r="D471" s="149" t="s">
        <v>191</v>
      </c>
      <c r="E471" s="150" t="s">
        <v>19</v>
      </c>
      <c r="F471" s="151" t="s">
        <v>1710</v>
      </c>
      <c r="H471" s="152">
        <v>5.0999999999999996</v>
      </c>
      <c r="I471" s="153"/>
      <c r="L471" s="148"/>
      <c r="M471" s="154"/>
      <c r="T471" s="155"/>
      <c r="AT471" s="150" t="s">
        <v>191</v>
      </c>
      <c r="AU471" s="150" t="s">
        <v>81</v>
      </c>
      <c r="AV471" s="12" t="s">
        <v>81</v>
      </c>
      <c r="AW471" s="12" t="s">
        <v>33</v>
      </c>
      <c r="AX471" s="12" t="s">
        <v>79</v>
      </c>
      <c r="AY471" s="150" t="s">
        <v>180</v>
      </c>
    </row>
    <row r="472" spans="2:65" s="1" customFormat="1" ht="33" customHeight="1">
      <c r="B472" s="32"/>
      <c r="C472" s="131" t="s">
        <v>1711</v>
      </c>
      <c r="D472" s="131" t="s">
        <v>182</v>
      </c>
      <c r="E472" s="132" t="s">
        <v>1712</v>
      </c>
      <c r="F472" s="133" t="s">
        <v>1713</v>
      </c>
      <c r="G472" s="134" t="s">
        <v>476</v>
      </c>
      <c r="H472" s="135">
        <v>5.0999999999999996</v>
      </c>
      <c r="I472" s="136"/>
      <c r="J472" s="137">
        <f>ROUND(I472*H472,2)</f>
        <v>0</v>
      </c>
      <c r="K472" s="133" t="s">
        <v>186</v>
      </c>
      <c r="L472" s="32"/>
      <c r="M472" s="138" t="s">
        <v>19</v>
      </c>
      <c r="N472" s="139" t="s">
        <v>43</v>
      </c>
      <c r="P472" s="140">
        <f>O472*H472</f>
        <v>0</v>
      </c>
      <c r="Q472" s="140">
        <v>2.33E-3</v>
      </c>
      <c r="R472" s="140">
        <f>Q472*H472</f>
        <v>1.1882999999999999E-2</v>
      </c>
      <c r="S472" s="140">
        <v>0</v>
      </c>
      <c r="T472" s="141">
        <f>S472*H472</f>
        <v>0</v>
      </c>
      <c r="AR472" s="142" t="s">
        <v>311</v>
      </c>
      <c r="AT472" s="142" t="s">
        <v>182</v>
      </c>
      <c r="AU472" s="142" t="s">
        <v>81</v>
      </c>
      <c r="AY472" s="17" t="s">
        <v>180</v>
      </c>
      <c r="BE472" s="143">
        <f>IF(N472="základní",J472,0)</f>
        <v>0</v>
      </c>
      <c r="BF472" s="143">
        <f>IF(N472="snížená",J472,0)</f>
        <v>0</v>
      </c>
      <c r="BG472" s="143">
        <f>IF(N472="zákl. přenesená",J472,0)</f>
        <v>0</v>
      </c>
      <c r="BH472" s="143">
        <f>IF(N472="sníž. přenesená",J472,0)</f>
        <v>0</v>
      </c>
      <c r="BI472" s="143">
        <f>IF(N472="nulová",J472,0)</f>
        <v>0</v>
      </c>
      <c r="BJ472" s="17" t="s">
        <v>79</v>
      </c>
      <c r="BK472" s="143">
        <f>ROUND(I472*H472,2)</f>
        <v>0</v>
      </c>
      <c r="BL472" s="17" t="s">
        <v>311</v>
      </c>
      <c r="BM472" s="142" t="s">
        <v>1714</v>
      </c>
    </row>
    <row r="473" spans="2:65" s="1" customFormat="1">
      <c r="B473" s="32"/>
      <c r="D473" s="144" t="s">
        <v>189</v>
      </c>
      <c r="F473" s="145" t="s">
        <v>1715</v>
      </c>
      <c r="I473" s="146"/>
      <c r="L473" s="32"/>
      <c r="M473" s="147"/>
      <c r="T473" s="53"/>
      <c r="AT473" s="17" t="s">
        <v>189</v>
      </c>
      <c r="AU473" s="17" t="s">
        <v>81</v>
      </c>
    </row>
    <row r="474" spans="2:65" s="13" customFormat="1">
      <c r="B474" s="156"/>
      <c r="D474" s="149" t="s">
        <v>191</v>
      </c>
      <c r="E474" s="157" t="s">
        <v>19</v>
      </c>
      <c r="F474" s="158" t="s">
        <v>1716</v>
      </c>
      <c r="H474" s="157" t="s">
        <v>19</v>
      </c>
      <c r="I474" s="159"/>
      <c r="L474" s="156"/>
      <c r="M474" s="160"/>
      <c r="T474" s="161"/>
      <c r="AT474" s="157" t="s">
        <v>191</v>
      </c>
      <c r="AU474" s="157" t="s">
        <v>81</v>
      </c>
      <c r="AV474" s="13" t="s">
        <v>79</v>
      </c>
      <c r="AW474" s="13" t="s">
        <v>33</v>
      </c>
      <c r="AX474" s="13" t="s">
        <v>72</v>
      </c>
      <c r="AY474" s="157" t="s">
        <v>180</v>
      </c>
    </row>
    <row r="475" spans="2:65" s="12" customFormat="1">
      <c r="B475" s="148"/>
      <c r="D475" s="149" t="s">
        <v>191</v>
      </c>
      <c r="E475" s="150" t="s">
        <v>19</v>
      </c>
      <c r="F475" s="151" t="s">
        <v>1710</v>
      </c>
      <c r="H475" s="152">
        <v>5.0999999999999996</v>
      </c>
      <c r="I475" s="153"/>
      <c r="L475" s="148"/>
      <c r="M475" s="154"/>
      <c r="T475" s="155"/>
      <c r="AT475" s="150" t="s">
        <v>191</v>
      </c>
      <c r="AU475" s="150" t="s">
        <v>81</v>
      </c>
      <c r="AV475" s="12" t="s">
        <v>81</v>
      </c>
      <c r="AW475" s="12" t="s">
        <v>33</v>
      </c>
      <c r="AX475" s="12" t="s">
        <v>79</v>
      </c>
      <c r="AY475" s="150" t="s">
        <v>180</v>
      </c>
    </row>
    <row r="476" spans="2:65" s="1" customFormat="1" ht="33" customHeight="1">
      <c r="B476" s="32"/>
      <c r="C476" s="131" t="s">
        <v>1717</v>
      </c>
      <c r="D476" s="131" t="s">
        <v>182</v>
      </c>
      <c r="E476" s="132" t="s">
        <v>1718</v>
      </c>
      <c r="F476" s="133" t="s">
        <v>1719</v>
      </c>
      <c r="G476" s="134" t="s">
        <v>476</v>
      </c>
      <c r="H476" s="135">
        <v>91.2</v>
      </c>
      <c r="I476" s="136"/>
      <c r="J476" s="137">
        <f>ROUND(I476*H476,2)</f>
        <v>0</v>
      </c>
      <c r="K476" s="133" t="s">
        <v>186</v>
      </c>
      <c r="L476" s="32"/>
      <c r="M476" s="138" t="s">
        <v>19</v>
      </c>
      <c r="N476" s="139" t="s">
        <v>43</v>
      </c>
      <c r="P476" s="140">
        <f>O476*H476</f>
        <v>0</v>
      </c>
      <c r="Q476" s="140">
        <v>2.7399999999999998E-3</v>
      </c>
      <c r="R476" s="140">
        <f>Q476*H476</f>
        <v>0.249888</v>
      </c>
      <c r="S476" s="140">
        <v>0</v>
      </c>
      <c r="T476" s="141">
        <f>S476*H476</f>
        <v>0</v>
      </c>
      <c r="AR476" s="142" t="s">
        <v>311</v>
      </c>
      <c r="AT476" s="142" t="s">
        <v>182</v>
      </c>
      <c r="AU476" s="142" t="s">
        <v>81</v>
      </c>
      <c r="AY476" s="17" t="s">
        <v>180</v>
      </c>
      <c r="BE476" s="143">
        <f>IF(N476="základní",J476,0)</f>
        <v>0</v>
      </c>
      <c r="BF476" s="143">
        <f>IF(N476="snížená",J476,0)</f>
        <v>0</v>
      </c>
      <c r="BG476" s="143">
        <f>IF(N476="zákl. přenesená",J476,0)</f>
        <v>0</v>
      </c>
      <c r="BH476" s="143">
        <f>IF(N476="sníž. přenesená",J476,0)</f>
        <v>0</v>
      </c>
      <c r="BI476" s="143">
        <f>IF(N476="nulová",J476,0)</f>
        <v>0</v>
      </c>
      <c r="BJ476" s="17" t="s">
        <v>79</v>
      </c>
      <c r="BK476" s="143">
        <f>ROUND(I476*H476,2)</f>
        <v>0</v>
      </c>
      <c r="BL476" s="17" t="s">
        <v>311</v>
      </c>
      <c r="BM476" s="142" t="s">
        <v>1720</v>
      </c>
    </row>
    <row r="477" spans="2:65" s="1" customFormat="1">
      <c r="B477" s="32"/>
      <c r="D477" s="144" t="s">
        <v>189</v>
      </c>
      <c r="F477" s="145" t="s">
        <v>1721</v>
      </c>
      <c r="I477" s="146"/>
      <c r="L477" s="32"/>
      <c r="M477" s="147"/>
      <c r="T477" s="53"/>
      <c r="AT477" s="17" t="s">
        <v>189</v>
      </c>
      <c r="AU477" s="17" t="s">
        <v>81</v>
      </c>
    </row>
    <row r="478" spans="2:65" s="13" customFormat="1">
      <c r="B478" s="156"/>
      <c r="D478" s="149" t="s">
        <v>191</v>
      </c>
      <c r="E478" s="157" t="s">
        <v>19</v>
      </c>
      <c r="F478" s="158" t="s">
        <v>1722</v>
      </c>
      <c r="H478" s="157" t="s">
        <v>19</v>
      </c>
      <c r="I478" s="159"/>
      <c r="L478" s="156"/>
      <c r="M478" s="160"/>
      <c r="T478" s="161"/>
      <c r="AT478" s="157" t="s">
        <v>191</v>
      </c>
      <c r="AU478" s="157" t="s">
        <v>81</v>
      </c>
      <c r="AV478" s="13" t="s">
        <v>79</v>
      </c>
      <c r="AW478" s="13" t="s">
        <v>33</v>
      </c>
      <c r="AX478" s="13" t="s">
        <v>72</v>
      </c>
      <c r="AY478" s="157" t="s">
        <v>180</v>
      </c>
    </row>
    <row r="479" spans="2:65" s="12" customFormat="1">
      <c r="B479" s="148"/>
      <c r="D479" s="149" t="s">
        <v>191</v>
      </c>
      <c r="E479" s="150" t="s">
        <v>19</v>
      </c>
      <c r="F479" s="151" t="s">
        <v>1723</v>
      </c>
      <c r="H479" s="152">
        <v>91.2</v>
      </c>
      <c r="I479" s="153"/>
      <c r="L479" s="148"/>
      <c r="M479" s="154"/>
      <c r="T479" s="155"/>
      <c r="AT479" s="150" t="s">
        <v>191</v>
      </c>
      <c r="AU479" s="150" t="s">
        <v>81</v>
      </c>
      <c r="AV479" s="12" t="s">
        <v>81</v>
      </c>
      <c r="AW479" s="12" t="s">
        <v>33</v>
      </c>
      <c r="AX479" s="12" t="s">
        <v>79</v>
      </c>
      <c r="AY479" s="150" t="s">
        <v>180</v>
      </c>
    </row>
    <row r="480" spans="2:65" s="1" customFormat="1" ht="37.9" customHeight="1">
      <c r="B480" s="32"/>
      <c r="C480" s="131" t="s">
        <v>1724</v>
      </c>
      <c r="D480" s="131" t="s">
        <v>182</v>
      </c>
      <c r="E480" s="132" t="s">
        <v>1725</v>
      </c>
      <c r="F480" s="133" t="s">
        <v>1726</v>
      </c>
      <c r="G480" s="134" t="s">
        <v>226</v>
      </c>
      <c r="H480" s="135">
        <v>1</v>
      </c>
      <c r="I480" s="136"/>
      <c r="J480" s="137">
        <f>ROUND(I480*H480,2)</f>
        <v>0</v>
      </c>
      <c r="K480" s="133" t="s">
        <v>186</v>
      </c>
      <c r="L480" s="32"/>
      <c r="M480" s="138" t="s">
        <v>19</v>
      </c>
      <c r="N480" s="139" t="s">
        <v>43</v>
      </c>
      <c r="P480" s="140">
        <f>O480*H480</f>
        <v>0</v>
      </c>
      <c r="Q480" s="140">
        <v>3.1E-4</v>
      </c>
      <c r="R480" s="140">
        <f>Q480*H480</f>
        <v>3.1E-4</v>
      </c>
      <c r="S480" s="140">
        <v>0</v>
      </c>
      <c r="T480" s="141">
        <f>S480*H480</f>
        <v>0</v>
      </c>
      <c r="AR480" s="142" t="s">
        <v>311</v>
      </c>
      <c r="AT480" s="142" t="s">
        <v>182</v>
      </c>
      <c r="AU480" s="142" t="s">
        <v>81</v>
      </c>
      <c r="AY480" s="17" t="s">
        <v>180</v>
      </c>
      <c r="BE480" s="143">
        <f>IF(N480="základní",J480,0)</f>
        <v>0</v>
      </c>
      <c r="BF480" s="143">
        <f>IF(N480="snížená",J480,0)</f>
        <v>0</v>
      </c>
      <c r="BG480" s="143">
        <f>IF(N480="zákl. přenesená",J480,0)</f>
        <v>0</v>
      </c>
      <c r="BH480" s="143">
        <f>IF(N480="sníž. přenesená",J480,0)</f>
        <v>0</v>
      </c>
      <c r="BI480" s="143">
        <f>IF(N480="nulová",J480,0)</f>
        <v>0</v>
      </c>
      <c r="BJ480" s="17" t="s">
        <v>79</v>
      </c>
      <c r="BK480" s="143">
        <f>ROUND(I480*H480,2)</f>
        <v>0</v>
      </c>
      <c r="BL480" s="17" t="s">
        <v>311</v>
      </c>
      <c r="BM480" s="142" t="s">
        <v>1727</v>
      </c>
    </row>
    <row r="481" spans="2:65" s="1" customFormat="1">
      <c r="B481" s="32"/>
      <c r="D481" s="144" t="s">
        <v>189</v>
      </c>
      <c r="F481" s="145" t="s">
        <v>1728</v>
      </c>
      <c r="I481" s="146"/>
      <c r="L481" s="32"/>
      <c r="M481" s="147"/>
      <c r="T481" s="53"/>
      <c r="AT481" s="17" t="s">
        <v>189</v>
      </c>
      <c r="AU481" s="17" t="s">
        <v>81</v>
      </c>
    </row>
    <row r="482" spans="2:65" s="1" customFormat="1" ht="37.9" customHeight="1">
      <c r="B482" s="32"/>
      <c r="C482" s="131" t="s">
        <v>1729</v>
      </c>
      <c r="D482" s="131" t="s">
        <v>182</v>
      </c>
      <c r="E482" s="132" t="s">
        <v>1730</v>
      </c>
      <c r="F482" s="133" t="s">
        <v>1731</v>
      </c>
      <c r="G482" s="134" t="s">
        <v>226</v>
      </c>
      <c r="H482" s="135">
        <v>12</v>
      </c>
      <c r="I482" s="136"/>
      <c r="J482" s="137">
        <f>ROUND(I482*H482,2)</f>
        <v>0</v>
      </c>
      <c r="K482" s="133" t="s">
        <v>186</v>
      </c>
      <c r="L482" s="32"/>
      <c r="M482" s="138" t="s">
        <v>19</v>
      </c>
      <c r="N482" s="139" t="s">
        <v>43</v>
      </c>
      <c r="P482" s="140">
        <f>O482*H482</f>
        <v>0</v>
      </c>
      <c r="Q482" s="140">
        <v>4.4000000000000002E-4</v>
      </c>
      <c r="R482" s="140">
        <f>Q482*H482</f>
        <v>5.28E-3</v>
      </c>
      <c r="S482" s="140">
        <v>0</v>
      </c>
      <c r="T482" s="141">
        <f>S482*H482</f>
        <v>0</v>
      </c>
      <c r="AR482" s="142" t="s">
        <v>311</v>
      </c>
      <c r="AT482" s="142" t="s">
        <v>182</v>
      </c>
      <c r="AU482" s="142" t="s">
        <v>81</v>
      </c>
      <c r="AY482" s="17" t="s">
        <v>180</v>
      </c>
      <c r="BE482" s="143">
        <f>IF(N482="základní",J482,0)</f>
        <v>0</v>
      </c>
      <c r="BF482" s="143">
        <f>IF(N482="snížená",J482,0)</f>
        <v>0</v>
      </c>
      <c r="BG482" s="143">
        <f>IF(N482="zákl. přenesená",J482,0)</f>
        <v>0</v>
      </c>
      <c r="BH482" s="143">
        <f>IF(N482="sníž. přenesená",J482,0)</f>
        <v>0</v>
      </c>
      <c r="BI482" s="143">
        <f>IF(N482="nulová",J482,0)</f>
        <v>0</v>
      </c>
      <c r="BJ482" s="17" t="s">
        <v>79</v>
      </c>
      <c r="BK482" s="143">
        <f>ROUND(I482*H482,2)</f>
        <v>0</v>
      </c>
      <c r="BL482" s="17" t="s">
        <v>311</v>
      </c>
      <c r="BM482" s="142" t="s">
        <v>1732</v>
      </c>
    </row>
    <row r="483" spans="2:65" s="1" customFormat="1">
      <c r="B483" s="32"/>
      <c r="D483" s="144" t="s">
        <v>189</v>
      </c>
      <c r="F483" s="145" t="s">
        <v>1733</v>
      </c>
      <c r="I483" s="146"/>
      <c r="L483" s="32"/>
      <c r="M483" s="147"/>
      <c r="T483" s="53"/>
      <c r="AT483" s="17" t="s">
        <v>189</v>
      </c>
      <c r="AU483" s="17" t="s">
        <v>81</v>
      </c>
    </row>
    <row r="484" spans="2:65" s="1" customFormat="1" ht="37.9" customHeight="1">
      <c r="B484" s="32"/>
      <c r="C484" s="131" t="s">
        <v>1734</v>
      </c>
      <c r="D484" s="131" t="s">
        <v>182</v>
      </c>
      <c r="E484" s="132" t="s">
        <v>1735</v>
      </c>
      <c r="F484" s="133" t="s">
        <v>1736</v>
      </c>
      <c r="G484" s="134" t="s">
        <v>476</v>
      </c>
      <c r="H484" s="135">
        <v>3</v>
      </c>
      <c r="I484" s="136"/>
      <c r="J484" s="137">
        <f>ROUND(I484*H484,2)</f>
        <v>0</v>
      </c>
      <c r="K484" s="133" t="s">
        <v>186</v>
      </c>
      <c r="L484" s="32"/>
      <c r="M484" s="138" t="s">
        <v>19</v>
      </c>
      <c r="N484" s="139" t="s">
        <v>43</v>
      </c>
      <c r="P484" s="140">
        <f>O484*H484</f>
        <v>0</v>
      </c>
      <c r="Q484" s="140">
        <v>9.7000000000000005E-4</v>
      </c>
      <c r="R484" s="140">
        <f>Q484*H484</f>
        <v>2.9100000000000003E-3</v>
      </c>
      <c r="S484" s="140">
        <v>0</v>
      </c>
      <c r="T484" s="141">
        <f>S484*H484</f>
        <v>0</v>
      </c>
      <c r="AR484" s="142" t="s">
        <v>311</v>
      </c>
      <c r="AT484" s="142" t="s">
        <v>182</v>
      </c>
      <c r="AU484" s="142" t="s">
        <v>81</v>
      </c>
      <c r="AY484" s="17" t="s">
        <v>180</v>
      </c>
      <c r="BE484" s="143">
        <f>IF(N484="základní",J484,0)</f>
        <v>0</v>
      </c>
      <c r="BF484" s="143">
        <f>IF(N484="snížená",J484,0)</f>
        <v>0</v>
      </c>
      <c r="BG484" s="143">
        <f>IF(N484="zákl. přenesená",J484,0)</f>
        <v>0</v>
      </c>
      <c r="BH484" s="143">
        <f>IF(N484="sníž. přenesená",J484,0)</f>
        <v>0</v>
      </c>
      <c r="BI484" s="143">
        <f>IF(N484="nulová",J484,0)</f>
        <v>0</v>
      </c>
      <c r="BJ484" s="17" t="s">
        <v>79</v>
      </c>
      <c r="BK484" s="143">
        <f>ROUND(I484*H484,2)</f>
        <v>0</v>
      </c>
      <c r="BL484" s="17" t="s">
        <v>311</v>
      </c>
      <c r="BM484" s="142" t="s">
        <v>1737</v>
      </c>
    </row>
    <row r="485" spans="2:65" s="1" customFormat="1">
      <c r="B485" s="32"/>
      <c r="D485" s="144" t="s">
        <v>189</v>
      </c>
      <c r="F485" s="145" t="s">
        <v>1738</v>
      </c>
      <c r="I485" s="146"/>
      <c r="L485" s="32"/>
      <c r="M485" s="147"/>
      <c r="T485" s="53"/>
      <c r="AT485" s="17" t="s">
        <v>189</v>
      </c>
      <c r="AU485" s="17" t="s">
        <v>81</v>
      </c>
    </row>
    <row r="486" spans="2:65" s="13" customFormat="1">
      <c r="B486" s="156"/>
      <c r="D486" s="149" t="s">
        <v>191</v>
      </c>
      <c r="E486" s="157" t="s">
        <v>19</v>
      </c>
      <c r="F486" s="158" t="s">
        <v>1739</v>
      </c>
      <c r="H486" s="157" t="s">
        <v>19</v>
      </c>
      <c r="I486" s="159"/>
      <c r="L486" s="156"/>
      <c r="M486" s="160"/>
      <c r="T486" s="161"/>
      <c r="AT486" s="157" t="s">
        <v>191</v>
      </c>
      <c r="AU486" s="157" t="s">
        <v>81</v>
      </c>
      <c r="AV486" s="13" t="s">
        <v>79</v>
      </c>
      <c r="AW486" s="13" t="s">
        <v>33</v>
      </c>
      <c r="AX486" s="13" t="s">
        <v>72</v>
      </c>
      <c r="AY486" s="157" t="s">
        <v>180</v>
      </c>
    </row>
    <row r="487" spans="2:65" s="12" customFormat="1">
      <c r="B487" s="148"/>
      <c r="D487" s="149" t="s">
        <v>191</v>
      </c>
      <c r="E487" s="150" t="s">
        <v>19</v>
      </c>
      <c r="F487" s="151" t="s">
        <v>198</v>
      </c>
      <c r="H487" s="152">
        <v>3</v>
      </c>
      <c r="I487" s="153"/>
      <c r="L487" s="148"/>
      <c r="M487" s="154"/>
      <c r="T487" s="155"/>
      <c r="AT487" s="150" t="s">
        <v>191</v>
      </c>
      <c r="AU487" s="150" t="s">
        <v>81</v>
      </c>
      <c r="AV487" s="12" t="s">
        <v>81</v>
      </c>
      <c r="AW487" s="12" t="s">
        <v>33</v>
      </c>
      <c r="AX487" s="12" t="s">
        <v>79</v>
      </c>
      <c r="AY487" s="150" t="s">
        <v>180</v>
      </c>
    </row>
    <row r="488" spans="2:65" s="1" customFormat="1" ht="37.9" customHeight="1">
      <c r="B488" s="32"/>
      <c r="C488" s="131" t="s">
        <v>1740</v>
      </c>
      <c r="D488" s="131" t="s">
        <v>182</v>
      </c>
      <c r="E488" s="132" t="s">
        <v>1741</v>
      </c>
      <c r="F488" s="133" t="s">
        <v>1742</v>
      </c>
      <c r="G488" s="134" t="s">
        <v>476</v>
      </c>
      <c r="H488" s="135">
        <v>67.2</v>
      </c>
      <c r="I488" s="136"/>
      <c r="J488" s="137">
        <f>ROUND(I488*H488,2)</f>
        <v>0</v>
      </c>
      <c r="K488" s="133" t="s">
        <v>186</v>
      </c>
      <c r="L488" s="32"/>
      <c r="M488" s="138" t="s">
        <v>19</v>
      </c>
      <c r="N488" s="139" t="s">
        <v>43</v>
      </c>
      <c r="P488" s="140">
        <f>O488*H488</f>
        <v>0</v>
      </c>
      <c r="Q488" s="140">
        <v>1.1100000000000001E-3</v>
      </c>
      <c r="R488" s="140">
        <f>Q488*H488</f>
        <v>7.4592000000000006E-2</v>
      </c>
      <c r="S488" s="140">
        <v>0</v>
      </c>
      <c r="T488" s="141">
        <f>S488*H488</f>
        <v>0</v>
      </c>
      <c r="AR488" s="142" t="s">
        <v>311</v>
      </c>
      <c r="AT488" s="142" t="s">
        <v>182</v>
      </c>
      <c r="AU488" s="142" t="s">
        <v>81</v>
      </c>
      <c r="AY488" s="17" t="s">
        <v>180</v>
      </c>
      <c r="BE488" s="143">
        <f>IF(N488="základní",J488,0)</f>
        <v>0</v>
      </c>
      <c r="BF488" s="143">
        <f>IF(N488="snížená",J488,0)</f>
        <v>0</v>
      </c>
      <c r="BG488" s="143">
        <f>IF(N488="zákl. přenesená",J488,0)</f>
        <v>0</v>
      </c>
      <c r="BH488" s="143">
        <f>IF(N488="sníž. přenesená",J488,0)</f>
        <v>0</v>
      </c>
      <c r="BI488" s="143">
        <f>IF(N488="nulová",J488,0)</f>
        <v>0</v>
      </c>
      <c r="BJ488" s="17" t="s">
        <v>79</v>
      </c>
      <c r="BK488" s="143">
        <f>ROUND(I488*H488,2)</f>
        <v>0</v>
      </c>
      <c r="BL488" s="17" t="s">
        <v>311</v>
      </c>
      <c r="BM488" s="142" t="s">
        <v>1743</v>
      </c>
    </row>
    <row r="489" spans="2:65" s="1" customFormat="1">
      <c r="B489" s="32"/>
      <c r="D489" s="144" t="s">
        <v>189</v>
      </c>
      <c r="F489" s="145" t="s">
        <v>1744</v>
      </c>
      <c r="I489" s="146"/>
      <c r="L489" s="32"/>
      <c r="M489" s="147"/>
      <c r="T489" s="53"/>
      <c r="AT489" s="17" t="s">
        <v>189</v>
      </c>
      <c r="AU489" s="17" t="s">
        <v>81</v>
      </c>
    </row>
    <row r="490" spans="2:65" s="13" customFormat="1">
      <c r="B490" s="156"/>
      <c r="D490" s="149" t="s">
        <v>191</v>
      </c>
      <c r="E490" s="157" t="s">
        <v>19</v>
      </c>
      <c r="F490" s="158" t="s">
        <v>1745</v>
      </c>
      <c r="H490" s="157" t="s">
        <v>19</v>
      </c>
      <c r="I490" s="159"/>
      <c r="L490" s="156"/>
      <c r="M490" s="160"/>
      <c r="T490" s="161"/>
      <c r="AT490" s="157" t="s">
        <v>191</v>
      </c>
      <c r="AU490" s="157" t="s">
        <v>81</v>
      </c>
      <c r="AV490" s="13" t="s">
        <v>79</v>
      </c>
      <c r="AW490" s="13" t="s">
        <v>33</v>
      </c>
      <c r="AX490" s="13" t="s">
        <v>72</v>
      </c>
      <c r="AY490" s="157" t="s">
        <v>180</v>
      </c>
    </row>
    <row r="491" spans="2:65" s="12" customFormat="1">
      <c r="B491" s="148"/>
      <c r="D491" s="149" t="s">
        <v>191</v>
      </c>
      <c r="E491" s="150" t="s">
        <v>19</v>
      </c>
      <c r="F491" s="151" t="s">
        <v>1746</v>
      </c>
      <c r="H491" s="152">
        <v>67.2</v>
      </c>
      <c r="I491" s="153"/>
      <c r="L491" s="148"/>
      <c r="M491" s="154"/>
      <c r="T491" s="155"/>
      <c r="AT491" s="150" t="s">
        <v>191</v>
      </c>
      <c r="AU491" s="150" t="s">
        <v>81</v>
      </c>
      <c r="AV491" s="12" t="s">
        <v>81</v>
      </c>
      <c r="AW491" s="12" t="s">
        <v>33</v>
      </c>
      <c r="AX491" s="12" t="s">
        <v>79</v>
      </c>
      <c r="AY491" s="150" t="s">
        <v>180</v>
      </c>
    </row>
    <row r="492" spans="2:65" s="1" customFormat="1" ht="55.5" customHeight="1">
      <c r="B492" s="32"/>
      <c r="C492" s="131" t="s">
        <v>1747</v>
      </c>
      <c r="D492" s="131" t="s">
        <v>182</v>
      </c>
      <c r="E492" s="132" t="s">
        <v>1748</v>
      </c>
      <c r="F492" s="133" t="s">
        <v>1749</v>
      </c>
      <c r="G492" s="134" t="s">
        <v>368</v>
      </c>
      <c r="H492" s="177"/>
      <c r="I492" s="136"/>
      <c r="J492" s="137">
        <f>ROUND(I492*H492,2)</f>
        <v>0</v>
      </c>
      <c r="K492" s="133" t="s">
        <v>186</v>
      </c>
      <c r="L492" s="32"/>
      <c r="M492" s="138" t="s">
        <v>19</v>
      </c>
      <c r="N492" s="139" t="s">
        <v>43</v>
      </c>
      <c r="P492" s="140">
        <f>O492*H492</f>
        <v>0</v>
      </c>
      <c r="Q492" s="140">
        <v>0</v>
      </c>
      <c r="R492" s="140">
        <f>Q492*H492</f>
        <v>0</v>
      </c>
      <c r="S492" s="140">
        <v>0</v>
      </c>
      <c r="T492" s="141">
        <f>S492*H492</f>
        <v>0</v>
      </c>
      <c r="AR492" s="142" t="s">
        <v>311</v>
      </c>
      <c r="AT492" s="142" t="s">
        <v>182</v>
      </c>
      <c r="AU492" s="142" t="s">
        <v>81</v>
      </c>
      <c r="AY492" s="17" t="s">
        <v>180</v>
      </c>
      <c r="BE492" s="143">
        <f>IF(N492="základní",J492,0)</f>
        <v>0</v>
      </c>
      <c r="BF492" s="143">
        <f>IF(N492="snížená",J492,0)</f>
        <v>0</v>
      </c>
      <c r="BG492" s="143">
        <f>IF(N492="zákl. přenesená",J492,0)</f>
        <v>0</v>
      </c>
      <c r="BH492" s="143">
        <f>IF(N492="sníž. přenesená",J492,0)</f>
        <v>0</v>
      </c>
      <c r="BI492" s="143">
        <f>IF(N492="nulová",J492,0)</f>
        <v>0</v>
      </c>
      <c r="BJ492" s="17" t="s">
        <v>79</v>
      </c>
      <c r="BK492" s="143">
        <f>ROUND(I492*H492,2)</f>
        <v>0</v>
      </c>
      <c r="BL492" s="17" t="s">
        <v>311</v>
      </c>
      <c r="BM492" s="142" t="s">
        <v>1750</v>
      </c>
    </row>
    <row r="493" spans="2:65" s="1" customFormat="1">
      <c r="B493" s="32"/>
      <c r="D493" s="144" t="s">
        <v>189</v>
      </c>
      <c r="F493" s="145" t="s">
        <v>1751</v>
      </c>
      <c r="I493" s="146"/>
      <c r="L493" s="32"/>
      <c r="M493" s="147"/>
      <c r="T493" s="53"/>
      <c r="AT493" s="17" t="s">
        <v>189</v>
      </c>
      <c r="AU493" s="17" t="s">
        <v>81</v>
      </c>
    </row>
    <row r="494" spans="2:65" s="11" customFormat="1" ht="22.9" customHeight="1">
      <c r="B494" s="119"/>
      <c r="D494" s="120" t="s">
        <v>71</v>
      </c>
      <c r="E494" s="129" t="s">
        <v>349</v>
      </c>
      <c r="F494" s="129" t="s">
        <v>350</v>
      </c>
      <c r="I494" s="122"/>
      <c r="J494" s="130">
        <f>BK494</f>
        <v>0</v>
      </c>
      <c r="L494" s="119"/>
      <c r="M494" s="124"/>
      <c r="P494" s="125">
        <f>SUM(P495:P513)</f>
        <v>0</v>
      </c>
      <c r="R494" s="125">
        <f>SUM(R495:R513)</f>
        <v>0.24259549999999999</v>
      </c>
      <c r="T494" s="126">
        <f>SUM(T495:T513)</f>
        <v>0</v>
      </c>
      <c r="AR494" s="120" t="s">
        <v>81</v>
      </c>
      <c r="AT494" s="127" t="s">
        <v>71</v>
      </c>
      <c r="AU494" s="127" t="s">
        <v>79</v>
      </c>
      <c r="AY494" s="120" t="s">
        <v>180</v>
      </c>
      <c r="BK494" s="128">
        <f>SUM(BK495:BK513)</f>
        <v>0</v>
      </c>
    </row>
    <row r="495" spans="2:65" s="1" customFormat="1" ht="24.2" customHeight="1">
      <c r="B495" s="32"/>
      <c r="C495" s="131" t="s">
        <v>1752</v>
      </c>
      <c r="D495" s="131" t="s">
        <v>182</v>
      </c>
      <c r="E495" s="132" t="s">
        <v>939</v>
      </c>
      <c r="F495" s="133" t="s">
        <v>940</v>
      </c>
      <c r="G495" s="134" t="s">
        <v>941</v>
      </c>
      <c r="H495" s="135">
        <v>666.35</v>
      </c>
      <c r="I495" s="136"/>
      <c r="J495" s="137">
        <f>ROUND(I495*H495,2)</f>
        <v>0</v>
      </c>
      <c r="K495" s="133" t="s">
        <v>186</v>
      </c>
      <c r="L495" s="32"/>
      <c r="M495" s="138" t="s">
        <v>19</v>
      </c>
      <c r="N495" s="139" t="s">
        <v>43</v>
      </c>
      <c r="P495" s="140">
        <f>O495*H495</f>
        <v>0</v>
      </c>
      <c r="Q495" s="140">
        <v>1.3999999999999999E-4</v>
      </c>
      <c r="R495" s="140">
        <f>Q495*H495</f>
        <v>9.3288999999999997E-2</v>
      </c>
      <c r="S495" s="140">
        <v>0</v>
      </c>
      <c r="T495" s="141">
        <f>S495*H495</f>
        <v>0</v>
      </c>
      <c r="AR495" s="142" t="s">
        <v>187</v>
      </c>
      <c r="AT495" s="142" t="s">
        <v>182</v>
      </c>
      <c r="AU495" s="142" t="s">
        <v>81</v>
      </c>
      <c r="AY495" s="17" t="s">
        <v>180</v>
      </c>
      <c r="BE495" s="143">
        <f>IF(N495="základní",J495,0)</f>
        <v>0</v>
      </c>
      <c r="BF495" s="143">
        <f>IF(N495="snížená",J495,0)</f>
        <v>0</v>
      </c>
      <c r="BG495" s="143">
        <f>IF(N495="zákl. přenesená",J495,0)</f>
        <v>0</v>
      </c>
      <c r="BH495" s="143">
        <f>IF(N495="sníž. přenesená",J495,0)</f>
        <v>0</v>
      </c>
      <c r="BI495" s="143">
        <f>IF(N495="nulová",J495,0)</f>
        <v>0</v>
      </c>
      <c r="BJ495" s="17" t="s">
        <v>79</v>
      </c>
      <c r="BK495" s="143">
        <f>ROUND(I495*H495,2)</f>
        <v>0</v>
      </c>
      <c r="BL495" s="17" t="s">
        <v>187</v>
      </c>
      <c r="BM495" s="142" t="s">
        <v>1753</v>
      </c>
    </row>
    <row r="496" spans="2:65" s="1" customFormat="1">
      <c r="B496" s="32"/>
      <c r="D496" s="144" t="s">
        <v>189</v>
      </c>
      <c r="F496" s="145" t="s">
        <v>943</v>
      </c>
      <c r="I496" s="146"/>
      <c r="L496" s="32"/>
      <c r="M496" s="147"/>
      <c r="T496" s="53"/>
      <c r="AT496" s="17" t="s">
        <v>189</v>
      </c>
      <c r="AU496" s="17" t="s">
        <v>81</v>
      </c>
    </row>
    <row r="497" spans="2:65" s="13" customFormat="1">
      <c r="B497" s="156"/>
      <c r="D497" s="149" t="s">
        <v>191</v>
      </c>
      <c r="E497" s="157" t="s">
        <v>19</v>
      </c>
      <c r="F497" s="158" t="s">
        <v>1754</v>
      </c>
      <c r="H497" s="157" t="s">
        <v>19</v>
      </c>
      <c r="I497" s="159"/>
      <c r="L497" s="156"/>
      <c r="M497" s="160"/>
      <c r="T497" s="161"/>
      <c r="AT497" s="157" t="s">
        <v>191</v>
      </c>
      <c r="AU497" s="157" t="s">
        <v>81</v>
      </c>
      <c r="AV497" s="13" t="s">
        <v>79</v>
      </c>
      <c r="AW497" s="13" t="s">
        <v>33</v>
      </c>
      <c r="AX497" s="13" t="s">
        <v>72</v>
      </c>
      <c r="AY497" s="157" t="s">
        <v>180</v>
      </c>
    </row>
    <row r="498" spans="2:65" s="12" customFormat="1">
      <c r="B498" s="148"/>
      <c r="D498" s="149" t="s">
        <v>191</v>
      </c>
      <c r="E498" s="150" t="s">
        <v>19</v>
      </c>
      <c r="F498" s="151" t="s">
        <v>1755</v>
      </c>
      <c r="H498" s="152">
        <v>666.35</v>
      </c>
      <c r="I498" s="153"/>
      <c r="L498" s="148"/>
      <c r="M498" s="154"/>
      <c r="T498" s="155"/>
      <c r="AT498" s="150" t="s">
        <v>191</v>
      </c>
      <c r="AU498" s="150" t="s">
        <v>81</v>
      </c>
      <c r="AV498" s="12" t="s">
        <v>81</v>
      </c>
      <c r="AW498" s="12" t="s">
        <v>33</v>
      </c>
      <c r="AX498" s="12" t="s">
        <v>79</v>
      </c>
      <c r="AY498" s="150" t="s">
        <v>180</v>
      </c>
    </row>
    <row r="499" spans="2:65" s="1" customFormat="1" ht="24.2" customHeight="1">
      <c r="B499" s="32"/>
      <c r="C499" s="131" t="s">
        <v>1756</v>
      </c>
      <c r="D499" s="131" t="s">
        <v>182</v>
      </c>
      <c r="E499" s="132" t="s">
        <v>1757</v>
      </c>
      <c r="F499" s="133" t="s">
        <v>1758</v>
      </c>
      <c r="G499" s="134" t="s">
        <v>226</v>
      </c>
      <c r="H499" s="135">
        <v>2</v>
      </c>
      <c r="I499" s="136"/>
      <c r="J499" s="137">
        <f>ROUND(I499*H499,2)</f>
        <v>0</v>
      </c>
      <c r="K499" s="133" t="s">
        <v>186</v>
      </c>
      <c r="L499" s="32"/>
      <c r="M499" s="138" t="s">
        <v>19</v>
      </c>
      <c r="N499" s="139" t="s">
        <v>43</v>
      </c>
      <c r="P499" s="140">
        <f>O499*H499</f>
        <v>0</v>
      </c>
      <c r="Q499" s="140">
        <v>0</v>
      </c>
      <c r="R499" s="140">
        <f>Q499*H499</f>
        <v>0</v>
      </c>
      <c r="S499" s="140">
        <v>0</v>
      </c>
      <c r="T499" s="141">
        <f>S499*H499</f>
        <v>0</v>
      </c>
      <c r="AR499" s="142" t="s">
        <v>311</v>
      </c>
      <c r="AT499" s="142" t="s">
        <v>182</v>
      </c>
      <c r="AU499" s="142" t="s">
        <v>81</v>
      </c>
      <c r="AY499" s="17" t="s">
        <v>180</v>
      </c>
      <c r="BE499" s="143">
        <f>IF(N499="základní",J499,0)</f>
        <v>0</v>
      </c>
      <c r="BF499" s="143">
        <f>IF(N499="snížená",J499,0)</f>
        <v>0</v>
      </c>
      <c r="BG499" s="143">
        <f>IF(N499="zákl. přenesená",J499,0)</f>
        <v>0</v>
      </c>
      <c r="BH499" s="143">
        <f>IF(N499="sníž. přenesená",J499,0)</f>
        <v>0</v>
      </c>
      <c r="BI499" s="143">
        <f>IF(N499="nulová",J499,0)</f>
        <v>0</v>
      </c>
      <c r="BJ499" s="17" t="s">
        <v>79</v>
      </c>
      <c r="BK499" s="143">
        <f>ROUND(I499*H499,2)</f>
        <v>0</v>
      </c>
      <c r="BL499" s="17" t="s">
        <v>311</v>
      </c>
      <c r="BM499" s="142" t="s">
        <v>1759</v>
      </c>
    </row>
    <row r="500" spans="2:65" s="1" customFormat="1">
      <c r="B500" s="32"/>
      <c r="D500" s="144" t="s">
        <v>189</v>
      </c>
      <c r="F500" s="145" t="s">
        <v>1760</v>
      </c>
      <c r="I500" s="146"/>
      <c r="L500" s="32"/>
      <c r="M500" s="147"/>
      <c r="T500" s="53"/>
      <c r="AT500" s="17" t="s">
        <v>189</v>
      </c>
      <c r="AU500" s="17" t="s">
        <v>81</v>
      </c>
    </row>
    <row r="501" spans="2:65" s="1" customFormat="1" ht="24.2" customHeight="1">
      <c r="B501" s="32"/>
      <c r="C501" s="181" t="s">
        <v>1761</v>
      </c>
      <c r="D501" s="181" t="s">
        <v>570</v>
      </c>
      <c r="E501" s="182" t="s">
        <v>1762</v>
      </c>
      <c r="F501" s="183" t="s">
        <v>1763</v>
      </c>
      <c r="G501" s="184" t="s">
        <v>185</v>
      </c>
      <c r="H501" s="185">
        <v>4.3</v>
      </c>
      <c r="I501" s="186"/>
      <c r="J501" s="187">
        <f>ROUND(I501*H501,2)</f>
        <v>0</v>
      </c>
      <c r="K501" s="183" t="s">
        <v>186</v>
      </c>
      <c r="L501" s="188"/>
      <c r="M501" s="189" t="s">
        <v>19</v>
      </c>
      <c r="N501" s="190" t="s">
        <v>43</v>
      </c>
      <c r="P501" s="140">
        <f>O501*H501</f>
        <v>0</v>
      </c>
      <c r="Q501" s="140">
        <v>2.4230000000000002E-2</v>
      </c>
      <c r="R501" s="140">
        <f>Q501*H501</f>
        <v>0.104189</v>
      </c>
      <c r="S501" s="140">
        <v>0</v>
      </c>
      <c r="T501" s="141">
        <f>S501*H501</f>
        <v>0</v>
      </c>
      <c r="AR501" s="142" t="s">
        <v>715</v>
      </c>
      <c r="AT501" s="142" t="s">
        <v>570</v>
      </c>
      <c r="AU501" s="142" t="s">
        <v>81</v>
      </c>
      <c r="AY501" s="17" t="s">
        <v>180</v>
      </c>
      <c r="BE501" s="143">
        <f>IF(N501="základní",J501,0)</f>
        <v>0</v>
      </c>
      <c r="BF501" s="143">
        <f>IF(N501="snížená",J501,0)</f>
        <v>0</v>
      </c>
      <c r="BG501" s="143">
        <f>IF(N501="zákl. přenesená",J501,0)</f>
        <v>0</v>
      </c>
      <c r="BH501" s="143">
        <f>IF(N501="sníž. přenesená",J501,0)</f>
        <v>0</v>
      </c>
      <c r="BI501" s="143">
        <f>IF(N501="nulová",J501,0)</f>
        <v>0</v>
      </c>
      <c r="BJ501" s="17" t="s">
        <v>79</v>
      </c>
      <c r="BK501" s="143">
        <f>ROUND(I501*H501,2)</f>
        <v>0</v>
      </c>
      <c r="BL501" s="17" t="s">
        <v>311</v>
      </c>
      <c r="BM501" s="142" t="s">
        <v>1764</v>
      </c>
    </row>
    <row r="502" spans="2:65" s="13" customFormat="1">
      <c r="B502" s="156"/>
      <c r="D502" s="149" t="s">
        <v>191</v>
      </c>
      <c r="E502" s="157" t="s">
        <v>19</v>
      </c>
      <c r="F502" s="158" t="s">
        <v>966</v>
      </c>
      <c r="H502" s="157" t="s">
        <v>19</v>
      </c>
      <c r="I502" s="159"/>
      <c r="L502" s="156"/>
      <c r="M502" s="160"/>
      <c r="T502" s="161"/>
      <c r="AT502" s="157" t="s">
        <v>191</v>
      </c>
      <c r="AU502" s="157" t="s">
        <v>81</v>
      </c>
      <c r="AV502" s="13" t="s">
        <v>79</v>
      </c>
      <c r="AW502" s="13" t="s">
        <v>33</v>
      </c>
      <c r="AX502" s="13" t="s">
        <v>72</v>
      </c>
      <c r="AY502" s="157" t="s">
        <v>180</v>
      </c>
    </row>
    <row r="503" spans="2:65" s="12" customFormat="1">
      <c r="B503" s="148"/>
      <c r="D503" s="149" t="s">
        <v>191</v>
      </c>
      <c r="E503" s="150" t="s">
        <v>19</v>
      </c>
      <c r="F503" s="151" t="s">
        <v>1765</v>
      </c>
      <c r="H503" s="152">
        <v>4.3</v>
      </c>
      <c r="I503" s="153"/>
      <c r="L503" s="148"/>
      <c r="M503" s="154"/>
      <c r="T503" s="155"/>
      <c r="AT503" s="150" t="s">
        <v>191</v>
      </c>
      <c r="AU503" s="150" t="s">
        <v>81</v>
      </c>
      <c r="AV503" s="12" t="s">
        <v>81</v>
      </c>
      <c r="AW503" s="12" t="s">
        <v>33</v>
      </c>
      <c r="AX503" s="12" t="s">
        <v>79</v>
      </c>
      <c r="AY503" s="150" t="s">
        <v>180</v>
      </c>
    </row>
    <row r="504" spans="2:65" s="1" customFormat="1" ht="44.25" customHeight="1">
      <c r="B504" s="32"/>
      <c r="C504" s="131" t="s">
        <v>1766</v>
      </c>
      <c r="D504" s="131" t="s">
        <v>182</v>
      </c>
      <c r="E504" s="132" t="s">
        <v>946</v>
      </c>
      <c r="F504" s="133" t="s">
        <v>947</v>
      </c>
      <c r="G504" s="134" t="s">
        <v>226</v>
      </c>
      <c r="H504" s="135">
        <v>20</v>
      </c>
      <c r="I504" s="136"/>
      <c r="J504" s="137">
        <f>ROUND(I504*H504,2)</f>
        <v>0</v>
      </c>
      <c r="K504" s="133" t="s">
        <v>948</v>
      </c>
      <c r="L504" s="32"/>
      <c r="M504" s="138" t="s">
        <v>19</v>
      </c>
      <c r="N504" s="139" t="s">
        <v>43</v>
      </c>
      <c r="P504" s="140">
        <f>O504*H504</f>
        <v>0</v>
      </c>
      <c r="Q504" s="140">
        <v>5.9000000000000003E-4</v>
      </c>
      <c r="R504" s="140">
        <f>Q504*H504</f>
        <v>1.1800000000000001E-2</v>
      </c>
      <c r="S504" s="140">
        <v>0</v>
      </c>
      <c r="T504" s="141">
        <f>S504*H504</f>
        <v>0</v>
      </c>
      <c r="AR504" s="142" t="s">
        <v>311</v>
      </c>
      <c r="AT504" s="142" t="s">
        <v>182</v>
      </c>
      <c r="AU504" s="142" t="s">
        <v>81</v>
      </c>
      <c r="AY504" s="17" t="s">
        <v>180</v>
      </c>
      <c r="BE504" s="143">
        <f>IF(N504="základní",J504,0)</f>
        <v>0</v>
      </c>
      <c r="BF504" s="143">
        <f>IF(N504="snížená",J504,0)</f>
        <v>0</v>
      </c>
      <c r="BG504" s="143">
        <f>IF(N504="zákl. přenesená",J504,0)</f>
        <v>0</v>
      </c>
      <c r="BH504" s="143">
        <f>IF(N504="sníž. přenesená",J504,0)</f>
        <v>0</v>
      </c>
      <c r="BI504" s="143">
        <f>IF(N504="nulová",J504,0)</f>
        <v>0</v>
      </c>
      <c r="BJ504" s="17" t="s">
        <v>79</v>
      </c>
      <c r="BK504" s="143">
        <f>ROUND(I504*H504,2)</f>
        <v>0</v>
      </c>
      <c r="BL504" s="17" t="s">
        <v>311</v>
      </c>
      <c r="BM504" s="142" t="s">
        <v>1767</v>
      </c>
    </row>
    <row r="505" spans="2:65" s="1" customFormat="1" ht="29.25">
      <c r="B505" s="32"/>
      <c r="D505" s="149" t="s">
        <v>250</v>
      </c>
      <c r="F505" s="169" t="s">
        <v>950</v>
      </c>
      <c r="I505" s="146"/>
      <c r="L505" s="32"/>
      <c r="M505" s="147"/>
      <c r="T505" s="53"/>
      <c r="AT505" s="17" t="s">
        <v>250</v>
      </c>
      <c r="AU505" s="17" t="s">
        <v>81</v>
      </c>
    </row>
    <row r="506" spans="2:65" s="1" customFormat="1" ht="24.2" customHeight="1">
      <c r="B506" s="32"/>
      <c r="C506" s="131" t="s">
        <v>1768</v>
      </c>
      <c r="D506" s="131" t="s">
        <v>182</v>
      </c>
      <c r="E506" s="132" t="s">
        <v>962</v>
      </c>
      <c r="F506" s="133" t="s">
        <v>963</v>
      </c>
      <c r="G506" s="134" t="s">
        <v>941</v>
      </c>
      <c r="H506" s="135">
        <v>666.35</v>
      </c>
      <c r="I506" s="136"/>
      <c r="J506" s="137">
        <f>ROUND(I506*H506,2)</f>
        <v>0</v>
      </c>
      <c r="K506" s="133" t="s">
        <v>186</v>
      </c>
      <c r="L506" s="32"/>
      <c r="M506" s="138" t="s">
        <v>19</v>
      </c>
      <c r="N506" s="139" t="s">
        <v>43</v>
      </c>
      <c r="P506" s="140">
        <f>O506*H506</f>
        <v>0</v>
      </c>
      <c r="Q506" s="140">
        <v>5.0000000000000002E-5</v>
      </c>
      <c r="R506" s="140">
        <f>Q506*H506</f>
        <v>3.33175E-2</v>
      </c>
      <c r="S506" s="140">
        <v>0</v>
      </c>
      <c r="T506" s="141">
        <f>S506*H506</f>
        <v>0</v>
      </c>
      <c r="AR506" s="142" t="s">
        <v>311</v>
      </c>
      <c r="AT506" s="142" t="s">
        <v>182</v>
      </c>
      <c r="AU506" s="142" t="s">
        <v>81</v>
      </c>
      <c r="AY506" s="17" t="s">
        <v>180</v>
      </c>
      <c r="BE506" s="143">
        <f>IF(N506="základní",J506,0)</f>
        <v>0</v>
      </c>
      <c r="BF506" s="143">
        <f>IF(N506="snížená",J506,0)</f>
        <v>0</v>
      </c>
      <c r="BG506" s="143">
        <f>IF(N506="zákl. přenesená",J506,0)</f>
        <v>0</v>
      </c>
      <c r="BH506" s="143">
        <f>IF(N506="sníž. přenesená",J506,0)</f>
        <v>0</v>
      </c>
      <c r="BI506" s="143">
        <f>IF(N506="nulová",J506,0)</f>
        <v>0</v>
      </c>
      <c r="BJ506" s="17" t="s">
        <v>79</v>
      </c>
      <c r="BK506" s="143">
        <f>ROUND(I506*H506,2)</f>
        <v>0</v>
      </c>
      <c r="BL506" s="17" t="s">
        <v>311</v>
      </c>
      <c r="BM506" s="142" t="s">
        <v>1769</v>
      </c>
    </row>
    <row r="507" spans="2:65" s="1" customFormat="1">
      <c r="B507" s="32"/>
      <c r="D507" s="144" t="s">
        <v>189</v>
      </c>
      <c r="F507" s="145" t="s">
        <v>965</v>
      </c>
      <c r="I507" s="146"/>
      <c r="L507" s="32"/>
      <c r="M507" s="147"/>
      <c r="T507" s="53"/>
      <c r="AT507" s="17" t="s">
        <v>189</v>
      </c>
      <c r="AU507" s="17" t="s">
        <v>81</v>
      </c>
    </row>
    <row r="508" spans="2:65" s="13" customFormat="1">
      <c r="B508" s="156"/>
      <c r="D508" s="149" t="s">
        <v>191</v>
      </c>
      <c r="E508" s="157" t="s">
        <v>19</v>
      </c>
      <c r="F508" s="158" t="s">
        <v>1754</v>
      </c>
      <c r="H508" s="157" t="s">
        <v>19</v>
      </c>
      <c r="I508" s="159"/>
      <c r="L508" s="156"/>
      <c r="M508" s="160"/>
      <c r="T508" s="161"/>
      <c r="AT508" s="157" t="s">
        <v>191</v>
      </c>
      <c r="AU508" s="157" t="s">
        <v>81</v>
      </c>
      <c r="AV508" s="13" t="s">
        <v>79</v>
      </c>
      <c r="AW508" s="13" t="s">
        <v>33</v>
      </c>
      <c r="AX508" s="13" t="s">
        <v>72</v>
      </c>
      <c r="AY508" s="157" t="s">
        <v>180</v>
      </c>
    </row>
    <row r="509" spans="2:65" s="12" customFormat="1">
      <c r="B509" s="148"/>
      <c r="D509" s="149" t="s">
        <v>191</v>
      </c>
      <c r="E509" s="150" t="s">
        <v>19</v>
      </c>
      <c r="F509" s="151" t="s">
        <v>1770</v>
      </c>
      <c r="H509" s="152">
        <v>666.35</v>
      </c>
      <c r="I509" s="153"/>
      <c r="L509" s="148"/>
      <c r="M509" s="154"/>
      <c r="T509" s="155"/>
      <c r="AT509" s="150" t="s">
        <v>191</v>
      </c>
      <c r="AU509" s="150" t="s">
        <v>81</v>
      </c>
      <c r="AV509" s="12" t="s">
        <v>81</v>
      </c>
      <c r="AW509" s="12" t="s">
        <v>33</v>
      </c>
      <c r="AX509" s="12" t="s">
        <v>79</v>
      </c>
      <c r="AY509" s="150" t="s">
        <v>180</v>
      </c>
    </row>
    <row r="510" spans="2:65" s="1" customFormat="1" ht="16.5" customHeight="1">
      <c r="B510" s="32"/>
      <c r="C510" s="181" t="s">
        <v>1771</v>
      </c>
      <c r="D510" s="181" t="s">
        <v>570</v>
      </c>
      <c r="E510" s="182" t="s">
        <v>971</v>
      </c>
      <c r="F510" s="183" t="s">
        <v>1772</v>
      </c>
      <c r="G510" s="184" t="s">
        <v>941</v>
      </c>
      <c r="H510" s="185">
        <v>719.65800000000002</v>
      </c>
      <c r="I510" s="186"/>
      <c r="J510" s="187">
        <f>ROUND(I510*H510,2)</f>
        <v>0</v>
      </c>
      <c r="K510" s="183" t="s">
        <v>19</v>
      </c>
      <c r="L510" s="188"/>
      <c r="M510" s="189" t="s">
        <v>19</v>
      </c>
      <c r="N510" s="190" t="s">
        <v>43</v>
      </c>
      <c r="P510" s="140">
        <f>O510*H510</f>
        <v>0</v>
      </c>
      <c r="Q510" s="140">
        <v>0</v>
      </c>
      <c r="R510" s="140">
        <f>Q510*H510</f>
        <v>0</v>
      </c>
      <c r="S510" s="140">
        <v>0</v>
      </c>
      <c r="T510" s="141">
        <f>S510*H510</f>
        <v>0</v>
      </c>
      <c r="AR510" s="142" t="s">
        <v>715</v>
      </c>
      <c r="AT510" s="142" t="s">
        <v>570</v>
      </c>
      <c r="AU510" s="142" t="s">
        <v>81</v>
      </c>
      <c r="AY510" s="17" t="s">
        <v>180</v>
      </c>
      <c r="BE510" s="143">
        <f>IF(N510="základní",J510,0)</f>
        <v>0</v>
      </c>
      <c r="BF510" s="143">
        <f>IF(N510="snížená",J510,0)</f>
        <v>0</v>
      </c>
      <c r="BG510" s="143">
        <f>IF(N510="zákl. přenesená",J510,0)</f>
        <v>0</v>
      </c>
      <c r="BH510" s="143">
        <f>IF(N510="sníž. přenesená",J510,0)</f>
        <v>0</v>
      </c>
      <c r="BI510" s="143">
        <f>IF(N510="nulová",J510,0)</f>
        <v>0</v>
      </c>
      <c r="BJ510" s="17" t="s">
        <v>79</v>
      </c>
      <c r="BK510" s="143">
        <f>ROUND(I510*H510,2)</f>
        <v>0</v>
      </c>
      <c r="BL510" s="17" t="s">
        <v>311</v>
      </c>
      <c r="BM510" s="142" t="s">
        <v>1773</v>
      </c>
    </row>
    <row r="511" spans="2:65" s="12" customFormat="1">
      <c r="B511" s="148"/>
      <c r="D511" s="149" t="s">
        <v>191</v>
      </c>
      <c r="E511" s="150" t="s">
        <v>19</v>
      </c>
      <c r="F511" s="151" t="s">
        <v>1774</v>
      </c>
      <c r="H511" s="152">
        <v>719.65800000000002</v>
      </c>
      <c r="I511" s="153"/>
      <c r="L511" s="148"/>
      <c r="M511" s="154"/>
      <c r="T511" s="155"/>
      <c r="AT511" s="150" t="s">
        <v>191</v>
      </c>
      <c r="AU511" s="150" t="s">
        <v>81</v>
      </c>
      <c r="AV511" s="12" t="s">
        <v>81</v>
      </c>
      <c r="AW511" s="12" t="s">
        <v>33</v>
      </c>
      <c r="AX511" s="12" t="s">
        <v>79</v>
      </c>
      <c r="AY511" s="150" t="s">
        <v>180</v>
      </c>
    </row>
    <row r="512" spans="2:65" s="1" customFormat="1" ht="49.15" customHeight="1">
      <c r="B512" s="32"/>
      <c r="C512" s="131" t="s">
        <v>1775</v>
      </c>
      <c r="D512" s="131" t="s">
        <v>182</v>
      </c>
      <c r="E512" s="132" t="s">
        <v>1158</v>
      </c>
      <c r="F512" s="133" t="s">
        <v>1159</v>
      </c>
      <c r="G512" s="134" t="s">
        <v>368</v>
      </c>
      <c r="H512" s="177"/>
      <c r="I512" s="136"/>
      <c r="J512" s="137">
        <f>ROUND(I512*H512,2)</f>
        <v>0</v>
      </c>
      <c r="K512" s="133" t="s">
        <v>186</v>
      </c>
      <c r="L512" s="32"/>
      <c r="M512" s="138" t="s">
        <v>19</v>
      </c>
      <c r="N512" s="139" t="s">
        <v>43</v>
      </c>
      <c r="P512" s="140">
        <f>O512*H512</f>
        <v>0</v>
      </c>
      <c r="Q512" s="140">
        <v>0</v>
      </c>
      <c r="R512" s="140">
        <f>Q512*H512</f>
        <v>0</v>
      </c>
      <c r="S512" s="140">
        <v>0</v>
      </c>
      <c r="T512" s="141">
        <f>S512*H512</f>
        <v>0</v>
      </c>
      <c r="AR512" s="142" t="s">
        <v>311</v>
      </c>
      <c r="AT512" s="142" t="s">
        <v>182</v>
      </c>
      <c r="AU512" s="142" t="s">
        <v>81</v>
      </c>
      <c r="AY512" s="17" t="s">
        <v>180</v>
      </c>
      <c r="BE512" s="143">
        <f>IF(N512="základní",J512,0)</f>
        <v>0</v>
      </c>
      <c r="BF512" s="143">
        <f>IF(N512="snížená",J512,0)</f>
        <v>0</v>
      </c>
      <c r="BG512" s="143">
        <f>IF(N512="zákl. přenesená",J512,0)</f>
        <v>0</v>
      </c>
      <c r="BH512" s="143">
        <f>IF(N512="sníž. přenesená",J512,0)</f>
        <v>0</v>
      </c>
      <c r="BI512" s="143">
        <f>IF(N512="nulová",J512,0)</f>
        <v>0</v>
      </c>
      <c r="BJ512" s="17" t="s">
        <v>79</v>
      </c>
      <c r="BK512" s="143">
        <f>ROUND(I512*H512,2)</f>
        <v>0</v>
      </c>
      <c r="BL512" s="17" t="s">
        <v>311</v>
      </c>
      <c r="BM512" s="142" t="s">
        <v>1776</v>
      </c>
    </row>
    <row r="513" spans="2:65" s="1" customFormat="1">
      <c r="B513" s="32"/>
      <c r="D513" s="144" t="s">
        <v>189</v>
      </c>
      <c r="F513" s="145" t="s">
        <v>1161</v>
      </c>
      <c r="I513" s="146"/>
      <c r="L513" s="32"/>
      <c r="M513" s="147"/>
      <c r="T513" s="53"/>
      <c r="AT513" s="17" t="s">
        <v>189</v>
      </c>
      <c r="AU513" s="17" t="s">
        <v>81</v>
      </c>
    </row>
    <row r="514" spans="2:65" s="11" customFormat="1" ht="22.9" customHeight="1">
      <c r="B514" s="119"/>
      <c r="D514" s="120" t="s">
        <v>71</v>
      </c>
      <c r="E514" s="129" t="s">
        <v>977</v>
      </c>
      <c r="F514" s="129" t="s">
        <v>978</v>
      </c>
      <c r="I514" s="122"/>
      <c r="J514" s="130">
        <f>BK514</f>
        <v>0</v>
      </c>
      <c r="L514" s="119"/>
      <c r="M514" s="124"/>
      <c r="P514" s="125">
        <f>SUM(P515:P529)</f>
        <v>0</v>
      </c>
      <c r="R514" s="125">
        <f>SUM(R515:R529)</f>
        <v>0.54851327999999988</v>
      </c>
      <c r="T514" s="126">
        <f>SUM(T515:T529)</f>
        <v>0</v>
      </c>
      <c r="AR514" s="120" t="s">
        <v>81</v>
      </c>
      <c r="AT514" s="127" t="s">
        <v>71</v>
      </c>
      <c r="AU514" s="127" t="s">
        <v>79</v>
      </c>
      <c r="AY514" s="120" t="s">
        <v>180</v>
      </c>
      <c r="BK514" s="128">
        <f>SUM(BK515:BK529)</f>
        <v>0</v>
      </c>
    </row>
    <row r="515" spans="2:65" s="1" customFormat="1" ht="44.25" customHeight="1">
      <c r="B515" s="32"/>
      <c r="C515" s="131" t="s">
        <v>1777</v>
      </c>
      <c r="D515" s="131" t="s">
        <v>182</v>
      </c>
      <c r="E515" s="132" t="s">
        <v>1778</v>
      </c>
      <c r="F515" s="133" t="s">
        <v>1779</v>
      </c>
      <c r="G515" s="134" t="s">
        <v>185</v>
      </c>
      <c r="H515" s="135">
        <v>1443.4559999999999</v>
      </c>
      <c r="I515" s="136"/>
      <c r="J515" s="137">
        <f>ROUND(I515*H515,2)</f>
        <v>0</v>
      </c>
      <c r="K515" s="133" t="s">
        <v>186</v>
      </c>
      <c r="L515" s="32"/>
      <c r="M515" s="138" t="s">
        <v>19</v>
      </c>
      <c r="N515" s="139" t="s">
        <v>43</v>
      </c>
      <c r="P515" s="140">
        <f>O515*H515</f>
        <v>0</v>
      </c>
      <c r="Q515" s="140">
        <v>0</v>
      </c>
      <c r="R515" s="140">
        <f>Q515*H515</f>
        <v>0</v>
      </c>
      <c r="S515" s="140">
        <v>0</v>
      </c>
      <c r="T515" s="141">
        <f>S515*H515</f>
        <v>0</v>
      </c>
      <c r="AR515" s="142" t="s">
        <v>311</v>
      </c>
      <c r="AT515" s="142" t="s">
        <v>182</v>
      </c>
      <c r="AU515" s="142" t="s">
        <v>81</v>
      </c>
      <c r="AY515" s="17" t="s">
        <v>180</v>
      </c>
      <c r="BE515" s="143">
        <f>IF(N515="základní",J515,0)</f>
        <v>0</v>
      </c>
      <c r="BF515" s="143">
        <f>IF(N515="snížená",J515,0)</f>
        <v>0</v>
      </c>
      <c r="BG515" s="143">
        <f>IF(N515="zákl. přenesená",J515,0)</f>
        <v>0</v>
      </c>
      <c r="BH515" s="143">
        <f>IF(N515="sníž. přenesená",J515,0)</f>
        <v>0</v>
      </c>
      <c r="BI515" s="143">
        <f>IF(N515="nulová",J515,0)</f>
        <v>0</v>
      </c>
      <c r="BJ515" s="17" t="s">
        <v>79</v>
      </c>
      <c r="BK515" s="143">
        <f>ROUND(I515*H515,2)</f>
        <v>0</v>
      </c>
      <c r="BL515" s="17" t="s">
        <v>311</v>
      </c>
      <c r="BM515" s="142" t="s">
        <v>1780</v>
      </c>
    </row>
    <row r="516" spans="2:65" s="1" customFormat="1">
      <c r="B516" s="32"/>
      <c r="D516" s="144" t="s">
        <v>189</v>
      </c>
      <c r="F516" s="145" t="s">
        <v>1781</v>
      </c>
      <c r="I516" s="146"/>
      <c r="L516" s="32"/>
      <c r="M516" s="147"/>
      <c r="T516" s="53"/>
      <c r="AT516" s="17" t="s">
        <v>189</v>
      </c>
      <c r="AU516" s="17" t="s">
        <v>81</v>
      </c>
    </row>
    <row r="517" spans="2:65" s="13" customFormat="1">
      <c r="B517" s="156"/>
      <c r="D517" s="149" t="s">
        <v>191</v>
      </c>
      <c r="E517" s="157" t="s">
        <v>19</v>
      </c>
      <c r="F517" s="158" t="s">
        <v>1782</v>
      </c>
      <c r="H517" s="157" t="s">
        <v>19</v>
      </c>
      <c r="I517" s="159"/>
      <c r="L517" s="156"/>
      <c r="M517" s="160"/>
      <c r="T517" s="161"/>
      <c r="AT517" s="157" t="s">
        <v>191</v>
      </c>
      <c r="AU517" s="157" t="s">
        <v>81</v>
      </c>
      <c r="AV517" s="13" t="s">
        <v>79</v>
      </c>
      <c r="AW517" s="13" t="s">
        <v>33</v>
      </c>
      <c r="AX517" s="13" t="s">
        <v>72</v>
      </c>
      <c r="AY517" s="157" t="s">
        <v>180</v>
      </c>
    </row>
    <row r="518" spans="2:65" s="12" customFormat="1">
      <c r="B518" s="148"/>
      <c r="D518" s="149" t="s">
        <v>191</v>
      </c>
      <c r="E518" s="150" t="s">
        <v>19</v>
      </c>
      <c r="F518" s="151" t="s">
        <v>1783</v>
      </c>
      <c r="H518" s="152">
        <v>1443.4559999999999</v>
      </c>
      <c r="I518" s="153"/>
      <c r="L518" s="148"/>
      <c r="M518" s="154"/>
      <c r="T518" s="155"/>
      <c r="AT518" s="150" t="s">
        <v>191</v>
      </c>
      <c r="AU518" s="150" t="s">
        <v>81</v>
      </c>
      <c r="AV518" s="12" t="s">
        <v>81</v>
      </c>
      <c r="AW518" s="12" t="s">
        <v>33</v>
      </c>
      <c r="AX518" s="12" t="s">
        <v>79</v>
      </c>
      <c r="AY518" s="150" t="s">
        <v>180</v>
      </c>
    </row>
    <row r="519" spans="2:65" s="1" customFormat="1" ht="24.2" customHeight="1">
      <c r="B519" s="32"/>
      <c r="C519" s="131" t="s">
        <v>1784</v>
      </c>
      <c r="D519" s="131" t="s">
        <v>182</v>
      </c>
      <c r="E519" s="132" t="s">
        <v>1785</v>
      </c>
      <c r="F519" s="133" t="s">
        <v>1786</v>
      </c>
      <c r="G519" s="134" t="s">
        <v>185</v>
      </c>
      <c r="H519" s="135">
        <v>1443.4559999999999</v>
      </c>
      <c r="I519" s="136"/>
      <c r="J519" s="137">
        <f>ROUND(I519*H519,2)</f>
        <v>0</v>
      </c>
      <c r="K519" s="133" t="s">
        <v>186</v>
      </c>
      <c r="L519" s="32"/>
      <c r="M519" s="138" t="s">
        <v>19</v>
      </c>
      <c r="N519" s="139" t="s">
        <v>43</v>
      </c>
      <c r="P519" s="140">
        <f>O519*H519</f>
        <v>0</v>
      </c>
      <c r="Q519" s="140">
        <v>1.3999999999999999E-4</v>
      </c>
      <c r="R519" s="140">
        <f>Q519*H519</f>
        <v>0.20208383999999996</v>
      </c>
      <c r="S519" s="140">
        <v>0</v>
      </c>
      <c r="T519" s="141">
        <f>S519*H519</f>
        <v>0</v>
      </c>
      <c r="AR519" s="142" t="s">
        <v>311</v>
      </c>
      <c r="AT519" s="142" t="s">
        <v>182</v>
      </c>
      <c r="AU519" s="142" t="s">
        <v>81</v>
      </c>
      <c r="AY519" s="17" t="s">
        <v>180</v>
      </c>
      <c r="BE519" s="143">
        <f>IF(N519="základní",J519,0)</f>
        <v>0</v>
      </c>
      <c r="BF519" s="143">
        <f>IF(N519="snížená",J519,0)</f>
        <v>0</v>
      </c>
      <c r="BG519" s="143">
        <f>IF(N519="zákl. přenesená",J519,0)</f>
        <v>0</v>
      </c>
      <c r="BH519" s="143">
        <f>IF(N519="sníž. přenesená",J519,0)</f>
        <v>0</v>
      </c>
      <c r="BI519" s="143">
        <f>IF(N519="nulová",J519,0)</f>
        <v>0</v>
      </c>
      <c r="BJ519" s="17" t="s">
        <v>79</v>
      </c>
      <c r="BK519" s="143">
        <f>ROUND(I519*H519,2)</f>
        <v>0</v>
      </c>
      <c r="BL519" s="17" t="s">
        <v>311</v>
      </c>
      <c r="BM519" s="142" t="s">
        <v>1787</v>
      </c>
    </row>
    <row r="520" spans="2:65" s="1" customFormat="1">
      <c r="B520" s="32"/>
      <c r="D520" s="144" t="s">
        <v>189</v>
      </c>
      <c r="F520" s="145" t="s">
        <v>1788</v>
      </c>
      <c r="I520" s="146"/>
      <c r="L520" s="32"/>
      <c r="M520" s="147"/>
      <c r="T520" s="53"/>
      <c r="AT520" s="17" t="s">
        <v>189</v>
      </c>
      <c r="AU520" s="17" t="s">
        <v>81</v>
      </c>
    </row>
    <row r="521" spans="2:65" s="1" customFormat="1" ht="29.25">
      <c r="B521" s="32"/>
      <c r="D521" s="149" t="s">
        <v>250</v>
      </c>
      <c r="F521" s="169" t="s">
        <v>1789</v>
      </c>
      <c r="I521" s="146"/>
      <c r="L521" s="32"/>
      <c r="M521" s="147"/>
      <c r="T521" s="53"/>
      <c r="AT521" s="17" t="s">
        <v>250</v>
      </c>
      <c r="AU521" s="17" t="s">
        <v>81</v>
      </c>
    </row>
    <row r="522" spans="2:65" s="13" customFormat="1">
      <c r="B522" s="156"/>
      <c r="D522" s="149" t="s">
        <v>191</v>
      </c>
      <c r="E522" s="157" t="s">
        <v>19</v>
      </c>
      <c r="F522" s="158" t="s">
        <v>1782</v>
      </c>
      <c r="H522" s="157" t="s">
        <v>19</v>
      </c>
      <c r="I522" s="159"/>
      <c r="L522" s="156"/>
      <c r="M522" s="160"/>
      <c r="T522" s="161"/>
      <c r="AT522" s="157" t="s">
        <v>191</v>
      </c>
      <c r="AU522" s="157" t="s">
        <v>81</v>
      </c>
      <c r="AV522" s="13" t="s">
        <v>79</v>
      </c>
      <c r="AW522" s="13" t="s">
        <v>33</v>
      </c>
      <c r="AX522" s="13" t="s">
        <v>72</v>
      </c>
      <c r="AY522" s="157" t="s">
        <v>180</v>
      </c>
    </row>
    <row r="523" spans="2:65" s="12" customFormat="1">
      <c r="B523" s="148"/>
      <c r="D523" s="149" t="s">
        <v>191</v>
      </c>
      <c r="E523" s="150" t="s">
        <v>19</v>
      </c>
      <c r="F523" s="151" t="s">
        <v>1783</v>
      </c>
      <c r="H523" s="152">
        <v>1443.4559999999999</v>
      </c>
      <c r="I523" s="153"/>
      <c r="L523" s="148"/>
      <c r="M523" s="154"/>
      <c r="T523" s="155"/>
      <c r="AT523" s="150" t="s">
        <v>191</v>
      </c>
      <c r="AU523" s="150" t="s">
        <v>81</v>
      </c>
      <c r="AV523" s="12" t="s">
        <v>81</v>
      </c>
      <c r="AW523" s="12" t="s">
        <v>33</v>
      </c>
      <c r="AX523" s="12" t="s">
        <v>79</v>
      </c>
      <c r="AY523" s="150" t="s">
        <v>180</v>
      </c>
    </row>
    <row r="524" spans="2:65" s="1" customFormat="1" ht="24.2" customHeight="1">
      <c r="B524" s="32"/>
      <c r="C524" s="131" t="s">
        <v>1790</v>
      </c>
      <c r="D524" s="131" t="s">
        <v>182</v>
      </c>
      <c r="E524" s="132" t="s">
        <v>1791</v>
      </c>
      <c r="F524" s="133" t="s">
        <v>1792</v>
      </c>
      <c r="G524" s="134" t="s">
        <v>185</v>
      </c>
      <c r="H524" s="135">
        <v>1443.4559999999999</v>
      </c>
      <c r="I524" s="136"/>
      <c r="J524" s="137">
        <f>ROUND(I524*H524,2)</f>
        <v>0</v>
      </c>
      <c r="K524" s="133" t="s">
        <v>186</v>
      </c>
      <c r="L524" s="32"/>
      <c r="M524" s="138" t="s">
        <v>19</v>
      </c>
      <c r="N524" s="139" t="s">
        <v>43</v>
      </c>
      <c r="P524" s="140">
        <f>O524*H524</f>
        <v>0</v>
      </c>
      <c r="Q524" s="140">
        <v>1.2E-4</v>
      </c>
      <c r="R524" s="140">
        <f>Q524*H524</f>
        <v>0.17321471999999999</v>
      </c>
      <c r="S524" s="140">
        <v>0</v>
      </c>
      <c r="T524" s="141">
        <f>S524*H524</f>
        <v>0</v>
      </c>
      <c r="AR524" s="142" t="s">
        <v>311</v>
      </c>
      <c r="AT524" s="142" t="s">
        <v>182</v>
      </c>
      <c r="AU524" s="142" t="s">
        <v>81</v>
      </c>
      <c r="AY524" s="17" t="s">
        <v>180</v>
      </c>
      <c r="BE524" s="143">
        <f>IF(N524="základní",J524,0)</f>
        <v>0</v>
      </c>
      <c r="BF524" s="143">
        <f>IF(N524="snížená",J524,0)</f>
        <v>0</v>
      </c>
      <c r="BG524" s="143">
        <f>IF(N524="zákl. přenesená",J524,0)</f>
        <v>0</v>
      </c>
      <c r="BH524" s="143">
        <f>IF(N524="sníž. přenesená",J524,0)</f>
        <v>0</v>
      </c>
      <c r="BI524" s="143">
        <f>IF(N524="nulová",J524,0)</f>
        <v>0</v>
      </c>
      <c r="BJ524" s="17" t="s">
        <v>79</v>
      </c>
      <c r="BK524" s="143">
        <f>ROUND(I524*H524,2)</f>
        <v>0</v>
      </c>
      <c r="BL524" s="17" t="s">
        <v>311</v>
      </c>
      <c r="BM524" s="142" t="s">
        <v>1793</v>
      </c>
    </row>
    <row r="525" spans="2:65" s="1" customFormat="1">
      <c r="B525" s="32"/>
      <c r="D525" s="144" t="s">
        <v>189</v>
      </c>
      <c r="F525" s="145" t="s">
        <v>1794</v>
      </c>
      <c r="I525" s="146"/>
      <c r="L525" s="32"/>
      <c r="M525" s="147"/>
      <c r="T525" s="53"/>
      <c r="AT525" s="17" t="s">
        <v>189</v>
      </c>
      <c r="AU525" s="17" t="s">
        <v>81</v>
      </c>
    </row>
    <row r="526" spans="2:65" s="1" customFormat="1" ht="19.5">
      <c r="B526" s="32"/>
      <c r="D526" s="149" t="s">
        <v>250</v>
      </c>
      <c r="F526" s="169" t="s">
        <v>1795</v>
      </c>
      <c r="I526" s="146"/>
      <c r="L526" s="32"/>
      <c r="M526" s="147"/>
      <c r="T526" s="53"/>
      <c r="AT526" s="17" t="s">
        <v>250</v>
      </c>
      <c r="AU526" s="17" t="s">
        <v>81</v>
      </c>
    </row>
    <row r="527" spans="2:65" s="1" customFormat="1" ht="24.2" customHeight="1">
      <c r="B527" s="32"/>
      <c r="C527" s="131" t="s">
        <v>1796</v>
      </c>
      <c r="D527" s="131" t="s">
        <v>182</v>
      </c>
      <c r="E527" s="132" t="s">
        <v>1797</v>
      </c>
      <c r="F527" s="133" t="s">
        <v>1798</v>
      </c>
      <c r="G527" s="134" t="s">
        <v>185</v>
      </c>
      <c r="H527" s="135">
        <v>1443.4559999999999</v>
      </c>
      <c r="I527" s="136"/>
      <c r="J527" s="137">
        <f>ROUND(I527*H527,2)</f>
        <v>0</v>
      </c>
      <c r="K527" s="133" t="s">
        <v>186</v>
      </c>
      <c r="L527" s="32"/>
      <c r="M527" s="138" t="s">
        <v>19</v>
      </c>
      <c r="N527" s="139" t="s">
        <v>43</v>
      </c>
      <c r="P527" s="140">
        <f>O527*H527</f>
        <v>0</v>
      </c>
      <c r="Q527" s="140">
        <v>1.2E-4</v>
      </c>
      <c r="R527" s="140">
        <f>Q527*H527</f>
        <v>0.17321471999999999</v>
      </c>
      <c r="S527" s="140">
        <v>0</v>
      </c>
      <c r="T527" s="141">
        <f>S527*H527</f>
        <v>0</v>
      </c>
      <c r="AR527" s="142" t="s">
        <v>311</v>
      </c>
      <c r="AT527" s="142" t="s">
        <v>182</v>
      </c>
      <c r="AU527" s="142" t="s">
        <v>81</v>
      </c>
      <c r="AY527" s="17" t="s">
        <v>180</v>
      </c>
      <c r="BE527" s="143">
        <f>IF(N527="základní",J527,0)</f>
        <v>0</v>
      </c>
      <c r="BF527" s="143">
        <f>IF(N527="snížená",J527,0)</f>
        <v>0</v>
      </c>
      <c r="BG527" s="143">
        <f>IF(N527="zákl. přenesená",J527,0)</f>
        <v>0</v>
      </c>
      <c r="BH527" s="143">
        <f>IF(N527="sníž. přenesená",J527,0)</f>
        <v>0</v>
      </c>
      <c r="BI527" s="143">
        <f>IF(N527="nulová",J527,0)</f>
        <v>0</v>
      </c>
      <c r="BJ527" s="17" t="s">
        <v>79</v>
      </c>
      <c r="BK527" s="143">
        <f>ROUND(I527*H527,2)</f>
        <v>0</v>
      </c>
      <c r="BL527" s="17" t="s">
        <v>311</v>
      </c>
      <c r="BM527" s="142" t="s">
        <v>1799</v>
      </c>
    </row>
    <row r="528" spans="2:65" s="1" customFormat="1">
      <c r="B528" s="32"/>
      <c r="D528" s="144" t="s">
        <v>189</v>
      </c>
      <c r="F528" s="145" t="s">
        <v>1800</v>
      </c>
      <c r="I528" s="146"/>
      <c r="L528" s="32"/>
      <c r="M528" s="147"/>
      <c r="T528" s="53"/>
      <c r="AT528" s="17" t="s">
        <v>189</v>
      </c>
      <c r="AU528" s="17" t="s">
        <v>81</v>
      </c>
    </row>
    <row r="529" spans="2:65" s="1" customFormat="1" ht="19.5">
      <c r="B529" s="32"/>
      <c r="D529" s="149" t="s">
        <v>250</v>
      </c>
      <c r="F529" s="169" t="s">
        <v>1795</v>
      </c>
      <c r="I529" s="146"/>
      <c r="L529" s="32"/>
      <c r="M529" s="147"/>
      <c r="T529" s="53"/>
      <c r="AT529" s="17" t="s">
        <v>250</v>
      </c>
      <c r="AU529" s="17" t="s">
        <v>81</v>
      </c>
    </row>
    <row r="530" spans="2:65" s="11" customFormat="1" ht="22.9" customHeight="1">
      <c r="B530" s="119"/>
      <c r="D530" s="120" t="s">
        <v>71</v>
      </c>
      <c r="E530" s="129" t="s">
        <v>992</v>
      </c>
      <c r="F530" s="129" t="s">
        <v>993</v>
      </c>
      <c r="I530" s="122"/>
      <c r="J530" s="130">
        <f>BK530</f>
        <v>0</v>
      </c>
      <c r="L530" s="119"/>
      <c r="M530" s="124"/>
      <c r="P530" s="125">
        <f>SUM(P531:P535)</f>
        <v>0</v>
      </c>
      <c r="R530" s="125">
        <f>SUM(R531:R535)</f>
        <v>1.09809E-2</v>
      </c>
      <c r="T530" s="126">
        <f>SUM(T531:T535)</f>
        <v>0</v>
      </c>
      <c r="AR530" s="120" t="s">
        <v>81</v>
      </c>
      <c r="AT530" s="127" t="s">
        <v>71</v>
      </c>
      <c r="AU530" s="127" t="s">
        <v>79</v>
      </c>
      <c r="AY530" s="120" t="s">
        <v>180</v>
      </c>
      <c r="BK530" s="128">
        <f>SUM(BK531:BK535)</f>
        <v>0</v>
      </c>
    </row>
    <row r="531" spans="2:65" s="1" customFormat="1" ht="33" customHeight="1">
      <c r="B531" s="32"/>
      <c r="C531" s="131" t="s">
        <v>1801</v>
      </c>
      <c r="D531" s="131" t="s">
        <v>182</v>
      </c>
      <c r="E531" s="132" t="s">
        <v>1802</v>
      </c>
      <c r="F531" s="133" t="s">
        <v>1803</v>
      </c>
      <c r="G531" s="134" t="s">
        <v>185</v>
      </c>
      <c r="H531" s="135">
        <v>22.41</v>
      </c>
      <c r="I531" s="136"/>
      <c r="J531" s="137">
        <f>ROUND(I531*H531,2)</f>
        <v>0</v>
      </c>
      <c r="K531" s="133" t="s">
        <v>186</v>
      </c>
      <c r="L531" s="32"/>
      <c r="M531" s="138" t="s">
        <v>19</v>
      </c>
      <c r="N531" s="139" t="s">
        <v>43</v>
      </c>
      <c r="P531" s="140">
        <f>O531*H531</f>
        <v>0</v>
      </c>
      <c r="Q531" s="140">
        <v>2.0000000000000001E-4</v>
      </c>
      <c r="R531" s="140">
        <f>Q531*H531</f>
        <v>4.4819999999999999E-3</v>
      </c>
      <c r="S531" s="140">
        <v>0</v>
      </c>
      <c r="T531" s="141">
        <f>S531*H531</f>
        <v>0</v>
      </c>
      <c r="AR531" s="142" t="s">
        <v>311</v>
      </c>
      <c r="AT531" s="142" t="s">
        <v>182</v>
      </c>
      <c r="AU531" s="142" t="s">
        <v>81</v>
      </c>
      <c r="AY531" s="17" t="s">
        <v>180</v>
      </c>
      <c r="BE531" s="143">
        <f>IF(N531="základní",J531,0)</f>
        <v>0</v>
      </c>
      <c r="BF531" s="143">
        <f>IF(N531="snížená",J531,0)</f>
        <v>0</v>
      </c>
      <c r="BG531" s="143">
        <f>IF(N531="zákl. přenesená",J531,0)</f>
        <v>0</v>
      </c>
      <c r="BH531" s="143">
        <f>IF(N531="sníž. přenesená",J531,0)</f>
        <v>0</v>
      </c>
      <c r="BI531" s="143">
        <f>IF(N531="nulová",J531,0)</f>
        <v>0</v>
      </c>
      <c r="BJ531" s="17" t="s">
        <v>79</v>
      </c>
      <c r="BK531" s="143">
        <f>ROUND(I531*H531,2)</f>
        <v>0</v>
      </c>
      <c r="BL531" s="17" t="s">
        <v>311</v>
      </c>
      <c r="BM531" s="142" t="s">
        <v>1804</v>
      </c>
    </row>
    <row r="532" spans="2:65" s="1" customFormat="1">
      <c r="B532" s="32"/>
      <c r="D532" s="144" t="s">
        <v>189</v>
      </c>
      <c r="F532" s="145" t="s">
        <v>1805</v>
      </c>
      <c r="I532" s="146"/>
      <c r="L532" s="32"/>
      <c r="M532" s="147"/>
      <c r="T532" s="53"/>
      <c r="AT532" s="17" t="s">
        <v>189</v>
      </c>
      <c r="AU532" s="17" t="s">
        <v>81</v>
      </c>
    </row>
    <row r="533" spans="2:65" s="12" customFormat="1">
      <c r="B533" s="148"/>
      <c r="D533" s="149" t="s">
        <v>191</v>
      </c>
      <c r="E533" s="150" t="s">
        <v>19</v>
      </c>
      <c r="F533" s="151" t="s">
        <v>1806</v>
      </c>
      <c r="H533" s="152">
        <v>22.41</v>
      </c>
      <c r="I533" s="153"/>
      <c r="L533" s="148"/>
      <c r="M533" s="154"/>
      <c r="T533" s="155"/>
      <c r="AT533" s="150" t="s">
        <v>191</v>
      </c>
      <c r="AU533" s="150" t="s">
        <v>81</v>
      </c>
      <c r="AV533" s="12" t="s">
        <v>81</v>
      </c>
      <c r="AW533" s="12" t="s">
        <v>33</v>
      </c>
      <c r="AX533" s="12" t="s">
        <v>79</v>
      </c>
      <c r="AY533" s="150" t="s">
        <v>180</v>
      </c>
    </row>
    <row r="534" spans="2:65" s="1" customFormat="1" ht="37.9" customHeight="1">
      <c r="B534" s="32"/>
      <c r="C534" s="131" t="s">
        <v>1807</v>
      </c>
      <c r="D534" s="131" t="s">
        <v>182</v>
      </c>
      <c r="E534" s="132" t="s">
        <v>1808</v>
      </c>
      <c r="F534" s="133" t="s">
        <v>1809</v>
      </c>
      <c r="G534" s="134" t="s">
        <v>185</v>
      </c>
      <c r="H534" s="135">
        <v>22.41</v>
      </c>
      <c r="I534" s="136"/>
      <c r="J534" s="137">
        <f>ROUND(I534*H534,2)</f>
        <v>0</v>
      </c>
      <c r="K534" s="133" t="s">
        <v>186</v>
      </c>
      <c r="L534" s="32"/>
      <c r="M534" s="138" t="s">
        <v>19</v>
      </c>
      <c r="N534" s="139" t="s">
        <v>43</v>
      </c>
      <c r="P534" s="140">
        <f>O534*H534</f>
        <v>0</v>
      </c>
      <c r="Q534" s="140">
        <v>2.9E-4</v>
      </c>
      <c r="R534" s="140">
        <f>Q534*H534</f>
        <v>6.4989000000000002E-3</v>
      </c>
      <c r="S534" s="140">
        <v>0</v>
      </c>
      <c r="T534" s="141">
        <f>S534*H534</f>
        <v>0</v>
      </c>
      <c r="AR534" s="142" t="s">
        <v>311</v>
      </c>
      <c r="AT534" s="142" t="s">
        <v>182</v>
      </c>
      <c r="AU534" s="142" t="s">
        <v>81</v>
      </c>
      <c r="AY534" s="17" t="s">
        <v>180</v>
      </c>
      <c r="BE534" s="143">
        <f>IF(N534="základní",J534,0)</f>
        <v>0</v>
      </c>
      <c r="BF534" s="143">
        <f>IF(N534="snížená",J534,0)</f>
        <v>0</v>
      </c>
      <c r="BG534" s="143">
        <f>IF(N534="zákl. přenesená",J534,0)</f>
        <v>0</v>
      </c>
      <c r="BH534" s="143">
        <f>IF(N534="sníž. přenesená",J534,0)</f>
        <v>0</v>
      </c>
      <c r="BI534" s="143">
        <f>IF(N534="nulová",J534,0)</f>
        <v>0</v>
      </c>
      <c r="BJ534" s="17" t="s">
        <v>79</v>
      </c>
      <c r="BK534" s="143">
        <f>ROUND(I534*H534,2)</f>
        <v>0</v>
      </c>
      <c r="BL534" s="17" t="s">
        <v>311</v>
      </c>
      <c r="BM534" s="142" t="s">
        <v>1810</v>
      </c>
    </row>
    <row r="535" spans="2:65" s="1" customFormat="1">
      <c r="B535" s="32"/>
      <c r="D535" s="144" t="s">
        <v>189</v>
      </c>
      <c r="F535" s="145" t="s">
        <v>1811</v>
      </c>
      <c r="I535" s="146"/>
      <c r="L535" s="32"/>
      <c r="M535" s="147"/>
      <c r="T535" s="53"/>
      <c r="AT535" s="17" t="s">
        <v>189</v>
      </c>
      <c r="AU535" s="17" t="s">
        <v>81</v>
      </c>
    </row>
    <row r="536" spans="2:65" s="11" customFormat="1" ht="25.9" customHeight="1">
      <c r="B536" s="119"/>
      <c r="D536" s="120" t="s">
        <v>71</v>
      </c>
      <c r="E536" s="121" t="s">
        <v>570</v>
      </c>
      <c r="F536" s="121" t="s">
        <v>1812</v>
      </c>
      <c r="I536" s="122"/>
      <c r="J536" s="123">
        <f>BK536</f>
        <v>0</v>
      </c>
      <c r="L536" s="119"/>
      <c r="M536" s="124"/>
      <c r="P536" s="125">
        <f>P537</f>
        <v>0</v>
      </c>
      <c r="R536" s="125">
        <f>R537</f>
        <v>37.120896600000002</v>
      </c>
      <c r="T536" s="126">
        <f>T537</f>
        <v>0</v>
      </c>
      <c r="AR536" s="120" t="s">
        <v>198</v>
      </c>
      <c r="AT536" s="127" t="s">
        <v>71</v>
      </c>
      <c r="AU536" s="127" t="s">
        <v>72</v>
      </c>
      <c r="AY536" s="120" t="s">
        <v>180</v>
      </c>
      <c r="BK536" s="128">
        <f>BK537</f>
        <v>0</v>
      </c>
    </row>
    <row r="537" spans="2:65" s="11" customFormat="1" ht="22.9" customHeight="1">
      <c r="B537" s="119"/>
      <c r="D537" s="120" t="s">
        <v>71</v>
      </c>
      <c r="E537" s="129" t="s">
        <v>1813</v>
      </c>
      <c r="F537" s="129" t="s">
        <v>1814</v>
      </c>
      <c r="I537" s="122"/>
      <c r="J537" s="130">
        <f>BK537</f>
        <v>0</v>
      </c>
      <c r="L537" s="119"/>
      <c r="M537" s="124"/>
      <c r="P537" s="125">
        <f>SUM(P538:P575)</f>
        <v>0</v>
      </c>
      <c r="R537" s="125">
        <f>SUM(R538:R575)</f>
        <v>37.120896600000002</v>
      </c>
      <c r="T537" s="126">
        <f>SUM(T538:T575)</f>
        <v>0</v>
      </c>
      <c r="AR537" s="120" t="s">
        <v>198</v>
      </c>
      <c r="AT537" s="127" t="s">
        <v>71</v>
      </c>
      <c r="AU537" s="127" t="s">
        <v>79</v>
      </c>
      <c r="AY537" s="120" t="s">
        <v>180</v>
      </c>
      <c r="BK537" s="128">
        <f>SUM(BK538:BK575)</f>
        <v>0</v>
      </c>
    </row>
    <row r="538" spans="2:65" s="1" customFormat="1" ht="37.9" customHeight="1">
      <c r="B538" s="32"/>
      <c r="C538" s="131" t="s">
        <v>1815</v>
      </c>
      <c r="D538" s="131" t="s">
        <v>182</v>
      </c>
      <c r="E538" s="132" t="s">
        <v>1816</v>
      </c>
      <c r="F538" s="133" t="s">
        <v>1817</v>
      </c>
      <c r="G538" s="134" t="s">
        <v>257</v>
      </c>
      <c r="H538" s="135">
        <v>42.107999999999997</v>
      </c>
      <c r="I538" s="136"/>
      <c r="J538" s="137">
        <f>ROUND(I538*H538,2)</f>
        <v>0</v>
      </c>
      <c r="K538" s="133" t="s">
        <v>186</v>
      </c>
      <c r="L538" s="32"/>
      <c r="M538" s="138" t="s">
        <v>19</v>
      </c>
      <c r="N538" s="139" t="s">
        <v>43</v>
      </c>
      <c r="P538" s="140">
        <f>O538*H538</f>
        <v>0</v>
      </c>
      <c r="Q538" s="140">
        <v>0</v>
      </c>
      <c r="R538" s="140">
        <f>Q538*H538</f>
        <v>0</v>
      </c>
      <c r="S538" s="140">
        <v>0</v>
      </c>
      <c r="T538" s="141">
        <f>S538*H538</f>
        <v>0</v>
      </c>
      <c r="AR538" s="142" t="s">
        <v>187</v>
      </c>
      <c r="AT538" s="142" t="s">
        <v>182</v>
      </c>
      <c r="AU538" s="142" t="s">
        <v>81</v>
      </c>
      <c r="AY538" s="17" t="s">
        <v>180</v>
      </c>
      <c r="BE538" s="143">
        <f>IF(N538="základní",J538,0)</f>
        <v>0</v>
      </c>
      <c r="BF538" s="143">
        <f>IF(N538="snížená",J538,0)</f>
        <v>0</v>
      </c>
      <c r="BG538" s="143">
        <f>IF(N538="zákl. přenesená",J538,0)</f>
        <v>0</v>
      </c>
      <c r="BH538" s="143">
        <f>IF(N538="sníž. přenesená",J538,0)</f>
        <v>0</v>
      </c>
      <c r="BI538" s="143">
        <f>IF(N538="nulová",J538,0)</f>
        <v>0</v>
      </c>
      <c r="BJ538" s="17" t="s">
        <v>79</v>
      </c>
      <c r="BK538" s="143">
        <f>ROUND(I538*H538,2)</f>
        <v>0</v>
      </c>
      <c r="BL538" s="17" t="s">
        <v>187</v>
      </c>
      <c r="BM538" s="142" t="s">
        <v>1818</v>
      </c>
    </row>
    <row r="539" spans="2:65" s="1" customFormat="1">
      <c r="B539" s="32"/>
      <c r="D539" s="144" t="s">
        <v>189</v>
      </c>
      <c r="F539" s="145" t="s">
        <v>1819</v>
      </c>
      <c r="I539" s="146"/>
      <c r="L539" s="32"/>
      <c r="M539" s="147"/>
      <c r="T539" s="53"/>
      <c r="AT539" s="17" t="s">
        <v>189</v>
      </c>
      <c r="AU539" s="17" t="s">
        <v>81</v>
      </c>
    </row>
    <row r="540" spans="2:65" s="1" customFormat="1" ht="19.5">
      <c r="B540" s="32"/>
      <c r="D540" s="149" t="s">
        <v>250</v>
      </c>
      <c r="F540" s="169" t="s">
        <v>1820</v>
      </c>
      <c r="I540" s="146"/>
      <c r="L540" s="32"/>
      <c r="M540" s="147"/>
      <c r="T540" s="53"/>
      <c r="AT540" s="17" t="s">
        <v>250</v>
      </c>
      <c r="AU540" s="17" t="s">
        <v>81</v>
      </c>
    </row>
    <row r="541" spans="2:65" s="12" customFormat="1">
      <c r="B541" s="148"/>
      <c r="D541" s="149" t="s">
        <v>191</v>
      </c>
      <c r="E541" s="150" t="s">
        <v>19</v>
      </c>
      <c r="F541" s="151" t="s">
        <v>1821</v>
      </c>
      <c r="H541" s="152">
        <v>42.107999999999997</v>
      </c>
      <c r="I541" s="153"/>
      <c r="L541" s="148"/>
      <c r="M541" s="154"/>
      <c r="T541" s="155"/>
      <c r="AT541" s="150" t="s">
        <v>191</v>
      </c>
      <c r="AU541" s="150" t="s">
        <v>81</v>
      </c>
      <c r="AV541" s="12" t="s">
        <v>81</v>
      </c>
      <c r="AW541" s="12" t="s">
        <v>33</v>
      </c>
      <c r="AX541" s="12" t="s">
        <v>79</v>
      </c>
      <c r="AY541" s="150" t="s">
        <v>180</v>
      </c>
    </row>
    <row r="542" spans="2:65" s="1" customFormat="1" ht="16.5" customHeight="1">
      <c r="B542" s="32"/>
      <c r="C542" s="181" t="s">
        <v>1822</v>
      </c>
      <c r="D542" s="181" t="s">
        <v>570</v>
      </c>
      <c r="E542" s="182" t="s">
        <v>1823</v>
      </c>
      <c r="F542" s="183" t="s">
        <v>1824</v>
      </c>
      <c r="G542" s="184" t="s">
        <v>941</v>
      </c>
      <c r="H542" s="185">
        <v>44112.673000000003</v>
      </c>
      <c r="I542" s="186"/>
      <c r="J542" s="187">
        <f>ROUND(I542*H542,2)</f>
        <v>0</v>
      </c>
      <c r="K542" s="183" t="s">
        <v>948</v>
      </c>
      <c r="L542" s="188"/>
      <c r="M542" s="189" t="s">
        <v>19</v>
      </c>
      <c r="N542" s="190" t="s">
        <v>43</v>
      </c>
      <c r="P542" s="140">
        <f>O542*H542</f>
        <v>0</v>
      </c>
      <c r="Q542" s="140">
        <v>0</v>
      </c>
      <c r="R542" s="140">
        <f>Q542*H542</f>
        <v>0</v>
      </c>
      <c r="S542" s="140">
        <v>0</v>
      </c>
      <c r="T542" s="141">
        <f>S542*H542</f>
        <v>0</v>
      </c>
      <c r="AR542" s="142" t="s">
        <v>235</v>
      </c>
      <c r="AT542" s="142" t="s">
        <v>570</v>
      </c>
      <c r="AU542" s="142" t="s">
        <v>81</v>
      </c>
      <c r="AY542" s="17" t="s">
        <v>180</v>
      </c>
      <c r="BE542" s="143">
        <f>IF(N542="základní",J542,0)</f>
        <v>0</v>
      </c>
      <c r="BF542" s="143">
        <f>IF(N542="snížená",J542,0)</f>
        <v>0</v>
      </c>
      <c r="BG542" s="143">
        <f>IF(N542="zákl. přenesená",J542,0)</f>
        <v>0</v>
      </c>
      <c r="BH542" s="143">
        <f>IF(N542="sníž. přenesená",J542,0)</f>
        <v>0</v>
      </c>
      <c r="BI542" s="143">
        <f>IF(N542="nulová",J542,0)</f>
        <v>0</v>
      </c>
      <c r="BJ542" s="17" t="s">
        <v>79</v>
      </c>
      <c r="BK542" s="143">
        <f>ROUND(I542*H542,2)</f>
        <v>0</v>
      </c>
      <c r="BL542" s="17" t="s">
        <v>187</v>
      </c>
      <c r="BM542" s="142" t="s">
        <v>1825</v>
      </c>
    </row>
    <row r="543" spans="2:65" s="1" customFormat="1" ht="29.25">
      <c r="B543" s="32"/>
      <c r="D543" s="149" t="s">
        <v>250</v>
      </c>
      <c r="F543" s="169" t="s">
        <v>1826</v>
      </c>
      <c r="I543" s="146"/>
      <c r="L543" s="32"/>
      <c r="M543" s="147"/>
      <c r="T543" s="53"/>
      <c r="AT543" s="17" t="s">
        <v>250</v>
      </c>
      <c r="AU543" s="17" t="s">
        <v>81</v>
      </c>
    </row>
    <row r="544" spans="2:65" s="13" customFormat="1">
      <c r="B544" s="156"/>
      <c r="D544" s="149" t="s">
        <v>191</v>
      </c>
      <c r="E544" s="157" t="s">
        <v>19</v>
      </c>
      <c r="F544" s="158" t="s">
        <v>1827</v>
      </c>
      <c r="H544" s="157" t="s">
        <v>19</v>
      </c>
      <c r="I544" s="159"/>
      <c r="L544" s="156"/>
      <c r="M544" s="160"/>
      <c r="T544" s="161"/>
      <c r="AT544" s="157" t="s">
        <v>191</v>
      </c>
      <c r="AU544" s="157" t="s">
        <v>81</v>
      </c>
      <c r="AV544" s="13" t="s">
        <v>79</v>
      </c>
      <c r="AW544" s="13" t="s">
        <v>33</v>
      </c>
      <c r="AX544" s="13" t="s">
        <v>72</v>
      </c>
      <c r="AY544" s="157" t="s">
        <v>180</v>
      </c>
    </row>
    <row r="545" spans="2:65" s="12" customFormat="1">
      <c r="B545" s="148"/>
      <c r="D545" s="149" t="s">
        <v>191</v>
      </c>
      <c r="E545" s="150" t="s">
        <v>19</v>
      </c>
      <c r="F545" s="151" t="s">
        <v>1828</v>
      </c>
      <c r="H545" s="152">
        <v>44112.673000000003</v>
      </c>
      <c r="I545" s="153"/>
      <c r="L545" s="148"/>
      <c r="M545" s="154"/>
      <c r="T545" s="155"/>
      <c r="AT545" s="150" t="s">
        <v>191</v>
      </c>
      <c r="AU545" s="150" t="s">
        <v>81</v>
      </c>
      <c r="AV545" s="12" t="s">
        <v>81</v>
      </c>
      <c r="AW545" s="12" t="s">
        <v>33</v>
      </c>
      <c r="AX545" s="12" t="s">
        <v>79</v>
      </c>
      <c r="AY545" s="150" t="s">
        <v>180</v>
      </c>
    </row>
    <row r="546" spans="2:65" s="1" customFormat="1" ht="37.9" customHeight="1">
      <c r="B546" s="32"/>
      <c r="C546" s="131" t="s">
        <v>1829</v>
      </c>
      <c r="D546" s="131" t="s">
        <v>182</v>
      </c>
      <c r="E546" s="132" t="s">
        <v>1830</v>
      </c>
      <c r="F546" s="133" t="s">
        <v>1831</v>
      </c>
      <c r="G546" s="134" t="s">
        <v>185</v>
      </c>
      <c r="H546" s="135">
        <v>391.35300000000001</v>
      </c>
      <c r="I546" s="136"/>
      <c r="J546" s="137">
        <f>ROUND(I546*H546,2)</f>
        <v>0</v>
      </c>
      <c r="K546" s="133" t="s">
        <v>186</v>
      </c>
      <c r="L546" s="32"/>
      <c r="M546" s="138" t="s">
        <v>19</v>
      </c>
      <c r="N546" s="139" t="s">
        <v>43</v>
      </c>
      <c r="P546" s="140">
        <f>O546*H546</f>
        <v>0</v>
      </c>
      <c r="Q546" s="140">
        <v>0</v>
      </c>
      <c r="R546" s="140">
        <f>Q546*H546</f>
        <v>0</v>
      </c>
      <c r="S546" s="140">
        <v>0</v>
      </c>
      <c r="T546" s="141">
        <f>S546*H546</f>
        <v>0</v>
      </c>
      <c r="AR546" s="142" t="s">
        <v>187</v>
      </c>
      <c r="AT546" s="142" t="s">
        <v>182</v>
      </c>
      <c r="AU546" s="142" t="s">
        <v>81</v>
      </c>
      <c r="AY546" s="17" t="s">
        <v>180</v>
      </c>
      <c r="BE546" s="143">
        <f>IF(N546="základní",J546,0)</f>
        <v>0</v>
      </c>
      <c r="BF546" s="143">
        <f>IF(N546="snížená",J546,0)</f>
        <v>0</v>
      </c>
      <c r="BG546" s="143">
        <f>IF(N546="zákl. přenesená",J546,0)</f>
        <v>0</v>
      </c>
      <c r="BH546" s="143">
        <f>IF(N546="sníž. přenesená",J546,0)</f>
        <v>0</v>
      </c>
      <c r="BI546" s="143">
        <f>IF(N546="nulová",J546,0)</f>
        <v>0</v>
      </c>
      <c r="BJ546" s="17" t="s">
        <v>79</v>
      </c>
      <c r="BK546" s="143">
        <f>ROUND(I546*H546,2)</f>
        <v>0</v>
      </c>
      <c r="BL546" s="17" t="s">
        <v>187</v>
      </c>
      <c r="BM546" s="142" t="s">
        <v>1832</v>
      </c>
    </row>
    <row r="547" spans="2:65" s="1" customFormat="1">
      <c r="B547" s="32"/>
      <c r="D547" s="144" t="s">
        <v>189</v>
      </c>
      <c r="F547" s="145" t="s">
        <v>1833</v>
      </c>
      <c r="I547" s="146"/>
      <c r="L547" s="32"/>
      <c r="M547" s="147"/>
      <c r="T547" s="53"/>
      <c r="AT547" s="17" t="s">
        <v>189</v>
      </c>
      <c r="AU547" s="17" t="s">
        <v>81</v>
      </c>
    </row>
    <row r="548" spans="2:65" s="1" customFormat="1" ht="29.25">
      <c r="B548" s="32"/>
      <c r="D548" s="149" t="s">
        <v>250</v>
      </c>
      <c r="F548" s="169" t="s">
        <v>1834</v>
      </c>
      <c r="I548" s="146"/>
      <c r="L548" s="32"/>
      <c r="M548" s="147"/>
      <c r="T548" s="53"/>
      <c r="AT548" s="17" t="s">
        <v>250</v>
      </c>
      <c r="AU548" s="17" t="s">
        <v>81</v>
      </c>
    </row>
    <row r="549" spans="2:65" s="12" customFormat="1">
      <c r="B549" s="148"/>
      <c r="D549" s="149" t="s">
        <v>191</v>
      </c>
      <c r="E549" s="150" t="s">
        <v>19</v>
      </c>
      <c r="F549" s="151" t="s">
        <v>1835</v>
      </c>
      <c r="H549" s="152">
        <v>715.65300000000002</v>
      </c>
      <c r="I549" s="153"/>
      <c r="L549" s="148"/>
      <c r="M549" s="154"/>
      <c r="T549" s="155"/>
      <c r="AT549" s="150" t="s">
        <v>191</v>
      </c>
      <c r="AU549" s="150" t="s">
        <v>81</v>
      </c>
      <c r="AV549" s="12" t="s">
        <v>81</v>
      </c>
      <c r="AW549" s="12" t="s">
        <v>33</v>
      </c>
      <c r="AX549" s="12" t="s">
        <v>72</v>
      </c>
      <c r="AY549" s="150" t="s">
        <v>180</v>
      </c>
    </row>
    <row r="550" spans="2:65" s="12" customFormat="1">
      <c r="B550" s="148"/>
      <c r="D550" s="149" t="s">
        <v>191</v>
      </c>
      <c r="E550" s="150" t="s">
        <v>19</v>
      </c>
      <c r="F550" s="151" t="s">
        <v>1836</v>
      </c>
      <c r="H550" s="152">
        <v>-324.3</v>
      </c>
      <c r="I550" s="153"/>
      <c r="L550" s="148"/>
      <c r="M550" s="154"/>
      <c r="T550" s="155"/>
      <c r="AT550" s="150" t="s">
        <v>191</v>
      </c>
      <c r="AU550" s="150" t="s">
        <v>81</v>
      </c>
      <c r="AV550" s="12" t="s">
        <v>81</v>
      </c>
      <c r="AW550" s="12" t="s">
        <v>33</v>
      </c>
      <c r="AX550" s="12" t="s">
        <v>72</v>
      </c>
      <c r="AY550" s="150" t="s">
        <v>180</v>
      </c>
    </row>
    <row r="551" spans="2:65" s="14" customFormat="1">
      <c r="B551" s="162"/>
      <c r="D551" s="149" t="s">
        <v>191</v>
      </c>
      <c r="E551" s="163" t="s">
        <v>19</v>
      </c>
      <c r="F551" s="164" t="s">
        <v>215</v>
      </c>
      <c r="H551" s="165">
        <v>391.35300000000001</v>
      </c>
      <c r="I551" s="166"/>
      <c r="L551" s="162"/>
      <c r="M551" s="167"/>
      <c r="T551" s="168"/>
      <c r="AT551" s="163" t="s">
        <v>191</v>
      </c>
      <c r="AU551" s="163" t="s">
        <v>81</v>
      </c>
      <c r="AV551" s="14" t="s">
        <v>187</v>
      </c>
      <c r="AW551" s="14" t="s">
        <v>33</v>
      </c>
      <c r="AX551" s="14" t="s">
        <v>79</v>
      </c>
      <c r="AY551" s="163" t="s">
        <v>180</v>
      </c>
    </row>
    <row r="552" spans="2:65" s="1" customFormat="1" ht="37.9" customHeight="1">
      <c r="B552" s="32"/>
      <c r="C552" s="181" t="s">
        <v>1837</v>
      </c>
      <c r="D552" s="181" t="s">
        <v>570</v>
      </c>
      <c r="E552" s="182" t="s">
        <v>1838</v>
      </c>
      <c r="F552" s="183" t="s">
        <v>1839</v>
      </c>
      <c r="G552" s="184" t="s">
        <v>185</v>
      </c>
      <c r="H552" s="185">
        <v>477.45100000000002</v>
      </c>
      <c r="I552" s="186"/>
      <c r="J552" s="187">
        <f>ROUND(I552*H552,2)</f>
        <v>0</v>
      </c>
      <c r="K552" s="183" t="s">
        <v>186</v>
      </c>
      <c r="L552" s="188"/>
      <c r="M552" s="189" t="s">
        <v>19</v>
      </c>
      <c r="N552" s="190" t="s">
        <v>43</v>
      </c>
      <c r="P552" s="140">
        <f>O552*H552</f>
        <v>0</v>
      </c>
      <c r="Q552" s="140">
        <v>2.1000000000000001E-2</v>
      </c>
      <c r="R552" s="140">
        <f>Q552*H552</f>
        <v>10.026471000000001</v>
      </c>
      <c r="S552" s="140">
        <v>0</v>
      </c>
      <c r="T552" s="141">
        <f>S552*H552</f>
        <v>0</v>
      </c>
      <c r="AR552" s="142" t="s">
        <v>235</v>
      </c>
      <c r="AT552" s="142" t="s">
        <v>570</v>
      </c>
      <c r="AU552" s="142" t="s">
        <v>81</v>
      </c>
      <c r="AY552" s="17" t="s">
        <v>180</v>
      </c>
      <c r="BE552" s="143">
        <f>IF(N552="základní",J552,0)</f>
        <v>0</v>
      </c>
      <c r="BF552" s="143">
        <f>IF(N552="snížená",J552,0)</f>
        <v>0</v>
      </c>
      <c r="BG552" s="143">
        <f>IF(N552="zákl. přenesená",J552,0)</f>
        <v>0</v>
      </c>
      <c r="BH552" s="143">
        <f>IF(N552="sníž. přenesená",J552,0)</f>
        <v>0</v>
      </c>
      <c r="BI552" s="143">
        <f>IF(N552="nulová",J552,0)</f>
        <v>0</v>
      </c>
      <c r="BJ552" s="17" t="s">
        <v>79</v>
      </c>
      <c r="BK552" s="143">
        <f>ROUND(I552*H552,2)</f>
        <v>0</v>
      </c>
      <c r="BL552" s="17" t="s">
        <v>187</v>
      </c>
      <c r="BM552" s="142" t="s">
        <v>1840</v>
      </c>
    </row>
    <row r="553" spans="2:65" s="1" customFormat="1" ht="29.25">
      <c r="B553" s="32"/>
      <c r="D553" s="149" t="s">
        <v>250</v>
      </c>
      <c r="F553" s="169" t="s">
        <v>1841</v>
      </c>
      <c r="I553" s="146"/>
      <c r="L553" s="32"/>
      <c r="M553" s="147"/>
      <c r="T553" s="53"/>
      <c r="AT553" s="17" t="s">
        <v>250</v>
      </c>
      <c r="AU553" s="17" t="s">
        <v>81</v>
      </c>
    </row>
    <row r="554" spans="2:65" s="13" customFormat="1" ht="22.5">
      <c r="B554" s="156"/>
      <c r="D554" s="149" t="s">
        <v>191</v>
      </c>
      <c r="E554" s="157" t="s">
        <v>19</v>
      </c>
      <c r="F554" s="158" t="s">
        <v>1842</v>
      </c>
      <c r="H554" s="157" t="s">
        <v>19</v>
      </c>
      <c r="I554" s="159"/>
      <c r="L554" s="156"/>
      <c r="M554" s="160"/>
      <c r="T554" s="161"/>
      <c r="AT554" s="157" t="s">
        <v>191</v>
      </c>
      <c r="AU554" s="157" t="s">
        <v>81</v>
      </c>
      <c r="AV554" s="13" t="s">
        <v>79</v>
      </c>
      <c r="AW554" s="13" t="s">
        <v>33</v>
      </c>
      <c r="AX554" s="13" t="s">
        <v>72</v>
      </c>
      <c r="AY554" s="157" t="s">
        <v>180</v>
      </c>
    </row>
    <row r="555" spans="2:65" s="12" customFormat="1">
      <c r="B555" s="148"/>
      <c r="D555" s="149" t="s">
        <v>191</v>
      </c>
      <c r="E555" s="150" t="s">
        <v>19</v>
      </c>
      <c r="F555" s="151" t="s">
        <v>1843</v>
      </c>
      <c r="H555" s="152">
        <v>391.35300000000001</v>
      </c>
      <c r="I555" s="153"/>
      <c r="L555" s="148"/>
      <c r="M555" s="154"/>
      <c r="T555" s="155"/>
      <c r="AT555" s="150" t="s">
        <v>191</v>
      </c>
      <c r="AU555" s="150" t="s">
        <v>81</v>
      </c>
      <c r="AV555" s="12" t="s">
        <v>81</v>
      </c>
      <c r="AW555" s="12" t="s">
        <v>33</v>
      </c>
      <c r="AX555" s="12" t="s">
        <v>79</v>
      </c>
      <c r="AY555" s="150" t="s">
        <v>180</v>
      </c>
    </row>
    <row r="556" spans="2:65" s="12" customFormat="1">
      <c r="B556" s="148"/>
      <c r="D556" s="149" t="s">
        <v>191</v>
      </c>
      <c r="F556" s="151" t="s">
        <v>1844</v>
      </c>
      <c r="H556" s="152">
        <v>477.45100000000002</v>
      </c>
      <c r="I556" s="153"/>
      <c r="L556" s="148"/>
      <c r="M556" s="154"/>
      <c r="T556" s="155"/>
      <c r="AT556" s="150" t="s">
        <v>191</v>
      </c>
      <c r="AU556" s="150" t="s">
        <v>81</v>
      </c>
      <c r="AV556" s="12" t="s">
        <v>81</v>
      </c>
      <c r="AW556" s="12" t="s">
        <v>4</v>
      </c>
      <c r="AX556" s="12" t="s">
        <v>79</v>
      </c>
      <c r="AY556" s="150" t="s">
        <v>180</v>
      </c>
    </row>
    <row r="557" spans="2:65" s="1" customFormat="1" ht="24.2" customHeight="1">
      <c r="B557" s="32"/>
      <c r="C557" s="131" t="s">
        <v>1845</v>
      </c>
      <c r="D557" s="131" t="s">
        <v>182</v>
      </c>
      <c r="E557" s="132" t="s">
        <v>1846</v>
      </c>
      <c r="F557" s="133" t="s">
        <v>1847</v>
      </c>
      <c r="G557" s="134" t="s">
        <v>257</v>
      </c>
      <c r="H557" s="135">
        <v>3</v>
      </c>
      <c r="I557" s="136"/>
      <c r="J557" s="137">
        <f>ROUND(I557*H557,2)</f>
        <v>0</v>
      </c>
      <c r="K557" s="133" t="s">
        <v>186</v>
      </c>
      <c r="L557" s="32"/>
      <c r="M557" s="138" t="s">
        <v>19</v>
      </c>
      <c r="N557" s="139" t="s">
        <v>43</v>
      </c>
      <c r="P557" s="140">
        <f>O557*H557</f>
        <v>0</v>
      </c>
      <c r="Q557" s="140">
        <v>0</v>
      </c>
      <c r="R557" s="140">
        <f>Q557*H557</f>
        <v>0</v>
      </c>
      <c r="S557" s="140">
        <v>0</v>
      </c>
      <c r="T557" s="141">
        <f>S557*H557</f>
        <v>0</v>
      </c>
      <c r="AR557" s="142" t="s">
        <v>187</v>
      </c>
      <c r="AT557" s="142" t="s">
        <v>182</v>
      </c>
      <c r="AU557" s="142" t="s">
        <v>81</v>
      </c>
      <c r="AY557" s="17" t="s">
        <v>180</v>
      </c>
      <c r="BE557" s="143">
        <f>IF(N557="základní",J557,0)</f>
        <v>0</v>
      </c>
      <c r="BF557" s="143">
        <f>IF(N557="snížená",J557,0)</f>
        <v>0</v>
      </c>
      <c r="BG557" s="143">
        <f>IF(N557="zákl. přenesená",J557,0)</f>
        <v>0</v>
      </c>
      <c r="BH557" s="143">
        <f>IF(N557="sníž. přenesená",J557,0)</f>
        <v>0</v>
      </c>
      <c r="BI557" s="143">
        <f>IF(N557="nulová",J557,0)</f>
        <v>0</v>
      </c>
      <c r="BJ557" s="17" t="s">
        <v>79</v>
      </c>
      <c r="BK557" s="143">
        <f>ROUND(I557*H557,2)</f>
        <v>0</v>
      </c>
      <c r="BL557" s="17" t="s">
        <v>187</v>
      </c>
      <c r="BM557" s="142" t="s">
        <v>1848</v>
      </c>
    </row>
    <row r="558" spans="2:65" s="1" customFormat="1">
      <c r="B558" s="32"/>
      <c r="D558" s="144" t="s">
        <v>189</v>
      </c>
      <c r="F558" s="145" t="s">
        <v>1849</v>
      </c>
      <c r="I558" s="146"/>
      <c r="L558" s="32"/>
      <c r="M558" s="147"/>
      <c r="T558" s="53"/>
      <c r="AT558" s="17" t="s">
        <v>189</v>
      </c>
      <c r="AU558" s="17" t="s">
        <v>81</v>
      </c>
    </row>
    <row r="559" spans="2:65" s="13" customFormat="1">
      <c r="B559" s="156"/>
      <c r="D559" s="149" t="s">
        <v>191</v>
      </c>
      <c r="E559" s="157" t="s">
        <v>19</v>
      </c>
      <c r="F559" s="158" t="s">
        <v>1850</v>
      </c>
      <c r="H559" s="157" t="s">
        <v>19</v>
      </c>
      <c r="I559" s="159"/>
      <c r="L559" s="156"/>
      <c r="M559" s="160"/>
      <c r="T559" s="161"/>
      <c r="AT559" s="157" t="s">
        <v>191</v>
      </c>
      <c r="AU559" s="157" t="s">
        <v>81</v>
      </c>
      <c r="AV559" s="13" t="s">
        <v>79</v>
      </c>
      <c r="AW559" s="13" t="s">
        <v>33</v>
      </c>
      <c r="AX559" s="13" t="s">
        <v>72</v>
      </c>
      <c r="AY559" s="157" t="s">
        <v>180</v>
      </c>
    </row>
    <row r="560" spans="2:65" s="12" customFormat="1">
      <c r="B560" s="148"/>
      <c r="D560" s="149" t="s">
        <v>191</v>
      </c>
      <c r="E560" s="150" t="s">
        <v>19</v>
      </c>
      <c r="F560" s="151" t="s">
        <v>198</v>
      </c>
      <c r="H560" s="152">
        <v>3</v>
      </c>
      <c r="I560" s="153"/>
      <c r="L560" s="148"/>
      <c r="M560" s="154"/>
      <c r="T560" s="155"/>
      <c r="AT560" s="150" t="s">
        <v>191</v>
      </c>
      <c r="AU560" s="150" t="s">
        <v>81</v>
      </c>
      <c r="AV560" s="12" t="s">
        <v>81</v>
      </c>
      <c r="AW560" s="12" t="s">
        <v>33</v>
      </c>
      <c r="AX560" s="12" t="s">
        <v>79</v>
      </c>
      <c r="AY560" s="150" t="s">
        <v>180</v>
      </c>
    </row>
    <row r="561" spans="2:65" s="1" customFormat="1" ht="16.5" customHeight="1">
      <c r="B561" s="32"/>
      <c r="C561" s="181" t="s">
        <v>1851</v>
      </c>
      <c r="D561" s="181" t="s">
        <v>570</v>
      </c>
      <c r="E561" s="182" t="s">
        <v>1270</v>
      </c>
      <c r="F561" s="183" t="s">
        <v>1852</v>
      </c>
      <c r="G561" s="184" t="s">
        <v>941</v>
      </c>
      <c r="H561" s="185">
        <v>3150</v>
      </c>
      <c r="I561" s="186"/>
      <c r="J561" s="187">
        <f>ROUND(I561*H561,2)</f>
        <v>0</v>
      </c>
      <c r="K561" s="183" t="s">
        <v>19</v>
      </c>
      <c r="L561" s="188"/>
      <c r="M561" s="189" t="s">
        <v>19</v>
      </c>
      <c r="N561" s="190" t="s">
        <v>43</v>
      </c>
      <c r="P561" s="140">
        <f>O561*H561</f>
        <v>0</v>
      </c>
      <c r="Q561" s="140">
        <v>0</v>
      </c>
      <c r="R561" s="140">
        <f>Q561*H561</f>
        <v>0</v>
      </c>
      <c r="S561" s="140">
        <v>0</v>
      </c>
      <c r="T561" s="141">
        <f>S561*H561</f>
        <v>0</v>
      </c>
      <c r="AR561" s="142" t="s">
        <v>235</v>
      </c>
      <c r="AT561" s="142" t="s">
        <v>570</v>
      </c>
      <c r="AU561" s="142" t="s">
        <v>81</v>
      </c>
      <c r="AY561" s="17" t="s">
        <v>180</v>
      </c>
      <c r="BE561" s="143">
        <f>IF(N561="základní",J561,0)</f>
        <v>0</v>
      </c>
      <c r="BF561" s="143">
        <f>IF(N561="snížená",J561,0)</f>
        <v>0</v>
      </c>
      <c r="BG561" s="143">
        <f>IF(N561="zákl. přenesená",J561,0)</f>
        <v>0</v>
      </c>
      <c r="BH561" s="143">
        <f>IF(N561="sníž. přenesená",J561,0)</f>
        <v>0</v>
      </c>
      <c r="BI561" s="143">
        <f>IF(N561="nulová",J561,0)</f>
        <v>0</v>
      </c>
      <c r="BJ561" s="17" t="s">
        <v>79</v>
      </c>
      <c r="BK561" s="143">
        <f>ROUND(I561*H561,2)</f>
        <v>0</v>
      </c>
      <c r="BL561" s="17" t="s">
        <v>187</v>
      </c>
      <c r="BM561" s="142" t="s">
        <v>1853</v>
      </c>
    </row>
    <row r="562" spans="2:65" s="13" customFormat="1">
      <c r="B562" s="156"/>
      <c r="D562" s="149" t="s">
        <v>191</v>
      </c>
      <c r="E562" s="157" t="s">
        <v>19</v>
      </c>
      <c r="F562" s="158" t="s">
        <v>1850</v>
      </c>
      <c r="H562" s="157" t="s">
        <v>19</v>
      </c>
      <c r="I562" s="159"/>
      <c r="L562" s="156"/>
      <c r="M562" s="160"/>
      <c r="T562" s="161"/>
      <c r="AT562" s="157" t="s">
        <v>191</v>
      </c>
      <c r="AU562" s="157" t="s">
        <v>81</v>
      </c>
      <c r="AV562" s="13" t="s">
        <v>79</v>
      </c>
      <c r="AW562" s="13" t="s">
        <v>33</v>
      </c>
      <c r="AX562" s="13" t="s">
        <v>72</v>
      </c>
      <c r="AY562" s="157" t="s">
        <v>180</v>
      </c>
    </row>
    <row r="563" spans="2:65" s="12" customFormat="1">
      <c r="B563" s="148"/>
      <c r="D563" s="149" t="s">
        <v>191</v>
      </c>
      <c r="E563" s="150" t="s">
        <v>19</v>
      </c>
      <c r="F563" s="151" t="s">
        <v>1854</v>
      </c>
      <c r="H563" s="152">
        <v>3150</v>
      </c>
      <c r="I563" s="153"/>
      <c r="L563" s="148"/>
      <c r="M563" s="154"/>
      <c r="T563" s="155"/>
      <c r="AT563" s="150" t="s">
        <v>191</v>
      </c>
      <c r="AU563" s="150" t="s">
        <v>81</v>
      </c>
      <c r="AV563" s="12" t="s">
        <v>81</v>
      </c>
      <c r="AW563" s="12" t="s">
        <v>33</v>
      </c>
      <c r="AX563" s="12" t="s">
        <v>79</v>
      </c>
      <c r="AY563" s="150" t="s">
        <v>180</v>
      </c>
    </row>
    <row r="564" spans="2:65" s="1" customFormat="1" ht="37.9" customHeight="1">
      <c r="B564" s="32"/>
      <c r="C564" s="131" t="s">
        <v>1855</v>
      </c>
      <c r="D564" s="131" t="s">
        <v>182</v>
      </c>
      <c r="E564" s="132" t="s">
        <v>1856</v>
      </c>
      <c r="F564" s="133" t="s">
        <v>1857</v>
      </c>
      <c r="G564" s="134" t="s">
        <v>185</v>
      </c>
      <c r="H564" s="135">
        <v>962.16</v>
      </c>
      <c r="I564" s="136"/>
      <c r="J564" s="137">
        <f>ROUND(I564*H564,2)</f>
        <v>0</v>
      </c>
      <c r="K564" s="133" t="s">
        <v>186</v>
      </c>
      <c r="L564" s="32"/>
      <c r="M564" s="138" t="s">
        <v>19</v>
      </c>
      <c r="N564" s="139" t="s">
        <v>43</v>
      </c>
      <c r="P564" s="140">
        <f>O564*H564</f>
        <v>0</v>
      </c>
      <c r="Q564" s="140">
        <v>0</v>
      </c>
      <c r="R564" s="140">
        <f>Q564*H564</f>
        <v>0</v>
      </c>
      <c r="S564" s="140">
        <v>0</v>
      </c>
      <c r="T564" s="141">
        <f>S564*H564</f>
        <v>0</v>
      </c>
      <c r="AR564" s="142" t="s">
        <v>187</v>
      </c>
      <c r="AT564" s="142" t="s">
        <v>182</v>
      </c>
      <c r="AU564" s="142" t="s">
        <v>81</v>
      </c>
      <c r="AY564" s="17" t="s">
        <v>180</v>
      </c>
      <c r="BE564" s="143">
        <f>IF(N564="základní",J564,0)</f>
        <v>0</v>
      </c>
      <c r="BF564" s="143">
        <f>IF(N564="snížená",J564,0)</f>
        <v>0</v>
      </c>
      <c r="BG564" s="143">
        <f>IF(N564="zákl. přenesená",J564,0)</f>
        <v>0</v>
      </c>
      <c r="BH564" s="143">
        <f>IF(N564="sníž. přenesená",J564,0)</f>
        <v>0</v>
      </c>
      <c r="BI564" s="143">
        <f>IF(N564="nulová",J564,0)</f>
        <v>0</v>
      </c>
      <c r="BJ564" s="17" t="s">
        <v>79</v>
      </c>
      <c r="BK564" s="143">
        <f>ROUND(I564*H564,2)</f>
        <v>0</v>
      </c>
      <c r="BL564" s="17" t="s">
        <v>187</v>
      </c>
      <c r="BM564" s="142" t="s">
        <v>1858</v>
      </c>
    </row>
    <row r="565" spans="2:65" s="1" customFormat="1">
      <c r="B565" s="32"/>
      <c r="D565" s="144" t="s">
        <v>189</v>
      </c>
      <c r="F565" s="145" t="s">
        <v>1859</v>
      </c>
      <c r="I565" s="146"/>
      <c r="L565" s="32"/>
      <c r="M565" s="147"/>
      <c r="T565" s="53"/>
      <c r="AT565" s="17" t="s">
        <v>189</v>
      </c>
      <c r="AU565" s="17" t="s">
        <v>81</v>
      </c>
    </row>
    <row r="566" spans="2:65" s="1" customFormat="1" ht="29.25">
      <c r="B566" s="32"/>
      <c r="D566" s="149" t="s">
        <v>250</v>
      </c>
      <c r="F566" s="169" t="s">
        <v>1834</v>
      </c>
      <c r="I566" s="146"/>
      <c r="L566" s="32"/>
      <c r="M566" s="147"/>
      <c r="T566" s="53"/>
      <c r="AT566" s="17" t="s">
        <v>250</v>
      </c>
      <c r="AU566" s="17" t="s">
        <v>81</v>
      </c>
    </row>
    <row r="567" spans="2:65" s="12" customFormat="1">
      <c r="B567" s="148"/>
      <c r="D567" s="149" t="s">
        <v>191</v>
      </c>
      <c r="E567" s="150" t="s">
        <v>19</v>
      </c>
      <c r="F567" s="151" t="s">
        <v>1860</v>
      </c>
      <c r="H567" s="152">
        <v>962.16</v>
      </c>
      <c r="I567" s="153"/>
      <c r="L567" s="148"/>
      <c r="M567" s="154"/>
      <c r="T567" s="155"/>
      <c r="AT567" s="150" t="s">
        <v>191</v>
      </c>
      <c r="AU567" s="150" t="s">
        <v>81</v>
      </c>
      <c r="AV567" s="12" t="s">
        <v>81</v>
      </c>
      <c r="AW567" s="12" t="s">
        <v>33</v>
      </c>
      <c r="AX567" s="12" t="s">
        <v>79</v>
      </c>
      <c r="AY567" s="150" t="s">
        <v>180</v>
      </c>
    </row>
    <row r="568" spans="2:65" s="1" customFormat="1" ht="37.9" customHeight="1">
      <c r="B568" s="32"/>
      <c r="C568" s="181" t="s">
        <v>1861</v>
      </c>
      <c r="D568" s="181" t="s">
        <v>570</v>
      </c>
      <c r="E568" s="182" t="s">
        <v>1862</v>
      </c>
      <c r="F568" s="183" t="s">
        <v>1863</v>
      </c>
      <c r="G568" s="184" t="s">
        <v>185</v>
      </c>
      <c r="H568" s="185">
        <v>1058.376</v>
      </c>
      <c r="I568" s="186"/>
      <c r="J568" s="187">
        <f>ROUND(I568*H568,2)</f>
        <v>0</v>
      </c>
      <c r="K568" s="183" t="s">
        <v>186</v>
      </c>
      <c r="L568" s="188"/>
      <c r="M568" s="189" t="s">
        <v>19</v>
      </c>
      <c r="N568" s="190" t="s">
        <v>43</v>
      </c>
      <c r="P568" s="140">
        <f>O568*H568</f>
        <v>0</v>
      </c>
      <c r="Q568" s="140">
        <v>2.5600000000000001E-2</v>
      </c>
      <c r="R568" s="140">
        <f>Q568*H568</f>
        <v>27.094425600000001</v>
      </c>
      <c r="S568" s="140">
        <v>0</v>
      </c>
      <c r="T568" s="141">
        <f>S568*H568</f>
        <v>0</v>
      </c>
      <c r="AR568" s="142" t="s">
        <v>235</v>
      </c>
      <c r="AT568" s="142" t="s">
        <v>570</v>
      </c>
      <c r="AU568" s="142" t="s">
        <v>81</v>
      </c>
      <c r="AY568" s="17" t="s">
        <v>180</v>
      </c>
      <c r="BE568" s="143">
        <f>IF(N568="základní",J568,0)</f>
        <v>0</v>
      </c>
      <c r="BF568" s="143">
        <f>IF(N568="snížená",J568,0)</f>
        <v>0</v>
      </c>
      <c r="BG568" s="143">
        <f>IF(N568="zákl. přenesená",J568,0)</f>
        <v>0</v>
      </c>
      <c r="BH568" s="143">
        <f>IF(N568="sníž. přenesená",J568,0)</f>
        <v>0</v>
      </c>
      <c r="BI568" s="143">
        <f>IF(N568="nulová",J568,0)</f>
        <v>0</v>
      </c>
      <c r="BJ568" s="17" t="s">
        <v>79</v>
      </c>
      <c r="BK568" s="143">
        <f>ROUND(I568*H568,2)</f>
        <v>0</v>
      </c>
      <c r="BL568" s="17" t="s">
        <v>187</v>
      </c>
      <c r="BM568" s="142" t="s">
        <v>1864</v>
      </c>
    </row>
    <row r="569" spans="2:65" s="1" customFormat="1" ht="29.25">
      <c r="B569" s="32"/>
      <c r="D569" s="149" t="s">
        <v>250</v>
      </c>
      <c r="F569" s="169" t="s">
        <v>1841</v>
      </c>
      <c r="I569" s="146"/>
      <c r="L569" s="32"/>
      <c r="M569" s="147"/>
      <c r="T569" s="53"/>
      <c r="AT569" s="17" t="s">
        <v>250</v>
      </c>
      <c r="AU569" s="17" t="s">
        <v>81</v>
      </c>
    </row>
    <row r="570" spans="2:65" s="13" customFormat="1" ht="22.5">
      <c r="B570" s="156"/>
      <c r="D570" s="149" t="s">
        <v>191</v>
      </c>
      <c r="E570" s="157" t="s">
        <v>19</v>
      </c>
      <c r="F570" s="158" t="s">
        <v>1842</v>
      </c>
      <c r="H570" s="157" t="s">
        <v>19</v>
      </c>
      <c r="I570" s="159"/>
      <c r="L570" s="156"/>
      <c r="M570" s="160"/>
      <c r="T570" s="161"/>
      <c r="AT570" s="157" t="s">
        <v>191</v>
      </c>
      <c r="AU570" s="157" t="s">
        <v>81</v>
      </c>
      <c r="AV570" s="13" t="s">
        <v>79</v>
      </c>
      <c r="AW570" s="13" t="s">
        <v>33</v>
      </c>
      <c r="AX570" s="13" t="s">
        <v>72</v>
      </c>
      <c r="AY570" s="157" t="s">
        <v>180</v>
      </c>
    </row>
    <row r="571" spans="2:65" s="12" customFormat="1">
      <c r="B571" s="148"/>
      <c r="D571" s="149" t="s">
        <v>191</v>
      </c>
      <c r="E571" s="150" t="s">
        <v>19</v>
      </c>
      <c r="F571" s="151" t="s">
        <v>1865</v>
      </c>
      <c r="H571" s="152">
        <v>962.16</v>
      </c>
      <c r="I571" s="153"/>
      <c r="L571" s="148"/>
      <c r="M571" s="154"/>
      <c r="T571" s="155"/>
      <c r="AT571" s="150" t="s">
        <v>191</v>
      </c>
      <c r="AU571" s="150" t="s">
        <v>81</v>
      </c>
      <c r="AV571" s="12" t="s">
        <v>81</v>
      </c>
      <c r="AW571" s="12" t="s">
        <v>33</v>
      </c>
      <c r="AX571" s="12" t="s">
        <v>79</v>
      </c>
      <c r="AY571" s="150" t="s">
        <v>180</v>
      </c>
    </row>
    <row r="572" spans="2:65" s="12" customFormat="1">
      <c r="B572" s="148"/>
      <c r="D572" s="149" t="s">
        <v>191</v>
      </c>
      <c r="F572" s="151" t="s">
        <v>1866</v>
      </c>
      <c r="H572" s="152">
        <v>1058.376</v>
      </c>
      <c r="I572" s="153"/>
      <c r="L572" s="148"/>
      <c r="M572" s="154"/>
      <c r="T572" s="155"/>
      <c r="AT572" s="150" t="s">
        <v>191</v>
      </c>
      <c r="AU572" s="150" t="s">
        <v>81</v>
      </c>
      <c r="AV572" s="12" t="s">
        <v>81</v>
      </c>
      <c r="AW572" s="12" t="s">
        <v>4</v>
      </c>
      <c r="AX572" s="12" t="s">
        <v>79</v>
      </c>
      <c r="AY572" s="150" t="s">
        <v>180</v>
      </c>
    </row>
    <row r="573" spans="2:65" s="1" customFormat="1" ht="24.2" customHeight="1">
      <c r="B573" s="32"/>
      <c r="C573" s="131" t="s">
        <v>1867</v>
      </c>
      <c r="D573" s="131" t="s">
        <v>182</v>
      </c>
      <c r="E573" s="132" t="s">
        <v>1868</v>
      </c>
      <c r="F573" s="133" t="s">
        <v>1869</v>
      </c>
      <c r="G573" s="134" t="s">
        <v>257</v>
      </c>
      <c r="H573" s="135">
        <v>82.227999999999994</v>
      </c>
      <c r="I573" s="136"/>
      <c r="J573" s="137">
        <f>ROUND(I573*H573,2)</f>
        <v>0</v>
      </c>
      <c r="K573" s="133" t="s">
        <v>186</v>
      </c>
      <c r="L573" s="32"/>
      <c r="M573" s="138" t="s">
        <v>19</v>
      </c>
      <c r="N573" s="139" t="s">
        <v>43</v>
      </c>
      <c r="P573" s="140">
        <f>O573*H573</f>
        <v>0</v>
      </c>
      <c r="Q573" s="140">
        <v>0</v>
      </c>
      <c r="R573" s="140">
        <f>Q573*H573</f>
        <v>0</v>
      </c>
      <c r="S573" s="140">
        <v>0</v>
      </c>
      <c r="T573" s="141">
        <f>S573*H573</f>
        <v>0</v>
      </c>
      <c r="AR573" s="142" t="s">
        <v>311</v>
      </c>
      <c r="AT573" s="142" t="s">
        <v>182</v>
      </c>
      <c r="AU573" s="142" t="s">
        <v>81</v>
      </c>
      <c r="AY573" s="17" t="s">
        <v>180</v>
      </c>
      <c r="BE573" s="143">
        <f>IF(N573="základní",J573,0)</f>
        <v>0</v>
      </c>
      <c r="BF573" s="143">
        <f>IF(N573="snížená",J573,0)</f>
        <v>0</v>
      </c>
      <c r="BG573" s="143">
        <f>IF(N573="zákl. přenesená",J573,0)</f>
        <v>0</v>
      </c>
      <c r="BH573" s="143">
        <f>IF(N573="sníž. přenesená",J573,0)</f>
        <v>0</v>
      </c>
      <c r="BI573" s="143">
        <f>IF(N573="nulová",J573,0)</f>
        <v>0</v>
      </c>
      <c r="BJ573" s="17" t="s">
        <v>79</v>
      </c>
      <c r="BK573" s="143">
        <f>ROUND(I573*H573,2)</f>
        <v>0</v>
      </c>
      <c r="BL573" s="17" t="s">
        <v>311</v>
      </c>
      <c r="BM573" s="142" t="s">
        <v>1870</v>
      </c>
    </row>
    <row r="574" spans="2:65" s="1" customFormat="1">
      <c r="B574" s="32"/>
      <c r="D574" s="144" t="s">
        <v>189</v>
      </c>
      <c r="F574" s="145" t="s">
        <v>1871</v>
      </c>
      <c r="I574" s="146"/>
      <c r="L574" s="32"/>
      <c r="M574" s="147"/>
      <c r="T574" s="53"/>
      <c r="AT574" s="17" t="s">
        <v>189</v>
      </c>
      <c r="AU574" s="17" t="s">
        <v>81</v>
      </c>
    </row>
    <row r="575" spans="2:65" s="12" customFormat="1">
      <c r="B575" s="148"/>
      <c r="D575" s="149" t="s">
        <v>191</v>
      </c>
      <c r="E575" s="150" t="s">
        <v>19</v>
      </c>
      <c r="F575" s="151" t="s">
        <v>1872</v>
      </c>
      <c r="H575" s="152">
        <v>82.227999999999994</v>
      </c>
      <c r="I575" s="153"/>
      <c r="L575" s="148"/>
      <c r="M575" s="154"/>
      <c r="T575" s="155"/>
      <c r="AT575" s="150" t="s">
        <v>191</v>
      </c>
      <c r="AU575" s="150" t="s">
        <v>81</v>
      </c>
      <c r="AV575" s="12" t="s">
        <v>81</v>
      </c>
      <c r="AW575" s="12" t="s">
        <v>33</v>
      </c>
      <c r="AX575" s="12" t="s">
        <v>79</v>
      </c>
      <c r="AY575" s="150" t="s">
        <v>180</v>
      </c>
    </row>
    <row r="576" spans="2:65" s="11" customFormat="1" ht="25.9" customHeight="1">
      <c r="B576" s="119"/>
      <c r="D576" s="120" t="s">
        <v>71</v>
      </c>
      <c r="E576" s="121" t="s">
        <v>1009</v>
      </c>
      <c r="F576" s="121" t="s">
        <v>1010</v>
      </c>
      <c r="I576" s="122"/>
      <c r="J576" s="123">
        <f>BK576</f>
        <v>0</v>
      </c>
      <c r="L576" s="119"/>
      <c r="M576" s="124"/>
      <c r="P576" s="125">
        <f>SUM(P577:P581)</f>
        <v>0</v>
      </c>
      <c r="R576" s="125">
        <f>SUM(R577:R581)</f>
        <v>0</v>
      </c>
      <c r="T576" s="126">
        <f>SUM(T577:T581)</f>
        <v>0</v>
      </c>
      <c r="AR576" s="120" t="s">
        <v>187</v>
      </c>
      <c r="AT576" s="127" t="s">
        <v>71</v>
      </c>
      <c r="AU576" s="127" t="s">
        <v>72</v>
      </c>
      <c r="AY576" s="120" t="s">
        <v>180</v>
      </c>
      <c r="BK576" s="128">
        <f>SUM(BK577:BK581)</f>
        <v>0</v>
      </c>
    </row>
    <row r="577" spans="2:65" s="1" customFormat="1" ht="24.2" customHeight="1">
      <c r="B577" s="32"/>
      <c r="C577" s="131" t="s">
        <v>1873</v>
      </c>
      <c r="D577" s="131" t="s">
        <v>182</v>
      </c>
      <c r="E577" s="132" t="s">
        <v>1012</v>
      </c>
      <c r="F577" s="133" t="s">
        <v>1013</v>
      </c>
      <c r="G577" s="134" t="s">
        <v>1014</v>
      </c>
      <c r="H577" s="135">
        <v>40</v>
      </c>
      <c r="I577" s="136"/>
      <c r="J577" s="137">
        <f>ROUND(I577*H577,2)</f>
        <v>0</v>
      </c>
      <c r="K577" s="133" t="s">
        <v>186</v>
      </c>
      <c r="L577" s="32"/>
      <c r="M577" s="138" t="s">
        <v>19</v>
      </c>
      <c r="N577" s="139" t="s">
        <v>43</v>
      </c>
      <c r="P577" s="140">
        <f>O577*H577</f>
        <v>0</v>
      </c>
      <c r="Q577" s="140">
        <v>0</v>
      </c>
      <c r="R577" s="140">
        <f>Q577*H577</f>
        <v>0</v>
      </c>
      <c r="S577" s="140">
        <v>0</v>
      </c>
      <c r="T577" s="141">
        <f>S577*H577</f>
        <v>0</v>
      </c>
      <c r="AR577" s="142" t="s">
        <v>1015</v>
      </c>
      <c r="AT577" s="142" t="s">
        <v>182</v>
      </c>
      <c r="AU577" s="142" t="s">
        <v>79</v>
      </c>
      <c r="AY577" s="17" t="s">
        <v>180</v>
      </c>
      <c r="BE577" s="143">
        <f>IF(N577="základní",J577,0)</f>
        <v>0</v>
      </c>
      <c r="BF577" s="143">
        <f>IF(N577="snížená",J577,0)</f>
        <v>0</v>
      </c>
      <c r="BG577" s="143">
        <f>IF(N577="zákl. přenesená",J577,0)</f>
        <v>0</v>
      </c>
      <c r="BH577" s="143">
        <f>IF(N577="sníž. přenesená",J577,0)</f>
        <v>0</v>
      </c>
      <c r="BI577" s="143">
        <f>IF(N577="nulová",J577,0)</f>
        <v>0</v>
      </c>
      <c r="BJ577" s="17" t="s">
        <v>79</v>
      </c>
      <c r="BK577" s="143">
        <f>ROUND(I577*H577,2)</f>
        <v>0</v>
      </c>
      <c r="BL577" s="17" t="s">
        <v>1015</v>
      </c>
      <c r="BM577" s="142" t="s">
        <v>1874</v>
      </c>
    </row>
    <row r="578" spans="2:65" s="1" customFormat="1">
      <c r="B578" s="32"/>
      <c r="D578" s="144" t="s">
        <v>189</v>
      </c>
      <c r="F578" s="145" t="s">
        <v>1017</v>
      </c>
      <c r="I578" s="146"/>
      <c r="L578" s="32"/>
      <c r="M578" s="147"/>
      <c r="T578" s="53"/>
      <c r="AT578" s="17" t="s">
        <v>189</v>
      </c>
      <c r="AU578" s="17" t="s">
        <v>79</v>
      </c>
    </row>
    <row r="579" spans="2:65" s="1" customFormat="1" ht="19.5">
      <c r="B579" s="32"/>
      <c r="D579" s="149" t="s">
        <v>250</v>
      </c>
      <c r="F579" s="169" t="s">
        <v>1875</v>
      </c>
      <c r="I579" s="146"/>
      <c r="L579" s="32"/>
      <c r="M579" s="147"/>
      <c r="T579" s="53"/>
      <c r="AT579" s="17" t="s">
        <v>250</v>
      </c>
      <c r="AU579" s="17" t="s">
        <v>79</v>
      </c>
    </row>
    <row r="580" spans="2:65" s="13" customFormat="1">
      <c r="B580" s="156"/>
      <c r="D580" s="149" t="s">
        <v>191</v>
      </c>
      <c r="E580" s="157" t="s">
        <v>19</v>
      </c>
      <c r="F580" s="158" t="s">
        <v>1876</v>
      </c>
      <c r="H580" s="157" t="s">
        <v>19</v>
      </c>
      <c r="I580" s="159"/>
      <c r="L580" s="156"/>
      <c r="M580" s="160"/>
      <c r="T580" s="161"/>
      <c r="AT580" s="157" t="s">
        <v>191</v>
      </c>
      <c r="AU580" s="157" t="s">
        <v>79</v>
      </c>
      <c r="AV580" s="13" t="s">
        <v>79</v>
      </c>
      <c r="AW580" s="13" t="s">
        <v>33</v>
      </c>
      <c r="AX580" s="13" t="s">
        <v>72</v>
      </c>
      <c r="AY580" s="157" t="s">
        <v>180</v>
      </c>
    </row>
    <row r="581" spans="2:65" s="12" customFormat="1">
      <c r="B581" s="148"/>
      <c r="D581" s="149" t="s">
        <v>191</v>
      </c>
      <c r="E581" s="150" t="s">
        <v>19</v>
      </c>
      <c r="F581" s="151" t="s">
        <v>760</v>
      </c>
      <c r="H581" s="152">
        <v>40</v>
      </c>
      <c r="I581" s="153"/>
      <c r="L581" s="148"/>
      <c r="M581" s="191"/>
      <c r="N581" s="192"/>
      <c r="O581" s="192"/>
      <c r="P581" s="192"/>
      <c r="Q581" s="192"/>
      <c r="R581" s="192"/>
      <c r="S581" s="192"/>
      <c r="T581" s="193"/>
      <c r="AT581" s="150" t="s">
        <v>191</v>
      </c>
      <c r="AU581" s="150" t="s">
        <v>79</v>
      </c>
      <c r="AV581" s="12" t="s">
        <v>81</v>
      </c>
      <c r="AW581" s="12" t="s">
        <v>33</v>
      </c>
      <c r="AX581" s="12" t="s">
        <v>79</v>
      </c>
      <c r="AY581" s="150" t="s">
        <v>180</v>
      </c>
    </row>
    <row r="582" spans="2:65" s="1" customFormat="1" ht="6.95" customHeight="1">
      <c r="B582" s="41"/>
      <c r="C582" s="42"/>
      <c r="D582" s="42"/>
      <c r="E582" s="42"/>
      <c r="F582" s="42"/>
      <c r="G582" s="42"/>
      <c r="H582" s="42"/>
      <c r="I582" s="42"/>
      <c r="J582" s="42"/>
      <c r="K582" s="42"/>
      <c r="L582" s="32"/>
    </row>
  </sheetData>
  <sheetProtection algorithmName="SHA-512" hashValue="2pvg6xTpabJ8ydga3nuz3Qm668tfoabiLGFaWh4J4gMMnvM/Qox3dE8GvqgE8uHLV3QZzcFqeNG+NM5jBlszyA==" saltValue="rr+IXMiifm7wUZcSEA1uiXpKqghXoyMN4Vej7Pl4P1bES3/VPhvu+Y6+MZ+UdlKyCdlruZF3VebHOJMy1wvxVQ==" spinCount="100000" sheet="1" objects="1" scenarios="1" formatColumns="0" formatRows="0" autoFilter="0"/>
  <autoFilter ref="C102:K581" xr:uid="{00000000-0009-0000-0000-000009000000}"/>
  <mergeCells count="12">
    <mergeCell ref="E95:H95"/>
    <mergeCell ref="L2:V2"/>
    <mergeCell ref="E50:H50"/>
    <mergeCell ref="E52:H52"/>
    <mergeCell ref="E54:H54"/>
    <mergeCell ref="E91:H91"/>
    <mergeCell ref="E93:H93"/>
    <mergeCell ref="E7:H7"/>
    <mergeCell ref="E9:H9"/>
    <mergeCell ref="E11:H11"/>
    <mergeCell ref="E20:H20"/>
    <mergeCell ref="E29:H29"/>
  </mergeCells>
  <hyperlinks>
    <hyperlink ref="F107" r:id="rId1" xr:uid="{00000000-0004-0000-0900-000000000000}"/>
    <hyperlink ref="F114" r:id="rId2" xr:uid="{00000000-0004-0000-0900-000001000000}"/>
    <hyperlink ref="F116" r:id="rId3" xr:uid="{00000000-0004-0000-0900-000002000000}"/>
    <hyperlink ref="F118" r:id="rId4" xr:uid="{00000000-0004-0000-0900-000003000000}"/>
    <hyperlink ref="F120" r:id="rId5" xr:uid="{00000000-0004-0000-0900-000004000000}"/>
    <hyperlink ref="F123" r:id="rId6" xr:uid="{00000000-0004-0000-0900-000005000000}"/>
    <hyperlink ref="F125" r:id="rId7" xr:uid="{00000000-0004-0000-0900-000006000000}"/>
    <hyperlink ref="F131" r:id="rId8" xr:uid="{00000000-0004-0000-0900-000007000000}"/>
    <hyperlink ref="F135" r:id="rId9" xr:uid="{00000000-0004-0000-0900-000008000000}"/>
    <hyperlink ref="F140" r:id="rId10" xr:uid="{00000000-0004-0000-0900-000009000000}"/>
    <hyperlink ref="F144" r:id="rId11" xr:uid="{00000000-0004-0000-0900-00000A000000}"/>
    <hyperlink ref="F149" r:id="rId12" xr:uid="{00000000-0004-0000-0900-00000B000000}"/>
    <hyperlink ref="F152" r:id="rId13" xr:uid="{00000000-0004-0000-0900-00000C000000}"/>
    <hyperlink ref="F155" r:id="rId14" xr:uid="{00000000-0004-0000-0900-00000D000000}"/>
    <hyperlink ref="F158" r:id="rId15" xr:uid="{00000000-0004-0000-0900-00000E000000}"/>
    <hyperlink ref="F176" r:id="rId16" xr:uid="{00000000-0004-0000-0900-00000F000000}"/>
    <hyperlink ref="F181" r:id="rId17" xr:uid="{00000000-0004-0000-0900-000010000000}"/>
    <hyperlink ref="F189" r:id="rId18" xr:uid="{00000000-0004-0000-0900-000011000000}"/>
    <hyperlink ref="F196" r:id="rId19" xr:uid="{00000000-0004-0000-0900-000012000000}"/>
    <hyperlink ref="F202" r:id="rId20" xr:uid="{00000000-0004-0000-0900-000013000000}"/>
    <hyperlink ref="F207" r:id="rId21" xr:uid="{00000000-0004-0000-0900-000014000000}"/>
    <hyperlink ref="F212" r:id="rId22" xr:uid="{00000000-0004-0000-0900-000015000000}"/>
    <hyperlink ref="F219" r:id="rId23" xr:uid="{00000000-0004-0000-0900-000016000000}"/>
    <hyperlink ref="F225" r:id="rId24" xr:uid="{00000000-0004-0000-0900-000017000000}"/>
    <hyperlink ref="F227" r:id="rId25" xr:uid="{00000000-0004-0000-0900-000018000000}"/>
    <hyperlink ref="F231" r:id="rId26" xr:uid="{00000000-0004-0000-0900-000019000000}"/>
    <hyperlink ref="F235" r:id="rId27" xr:uid="{00000000-0004-0000-0900-00001A000000}"/>
    <hyperlink ref="F237" r:id="rId28" xr:uid="{00000000-0004-0000-0900-00001B000000}"/>
    <hyperlink ref="F242" r:id="rId29" xr:uid="{00000000-0004-0000-0900-00001C000000}"/>
    <hyperlink ref="F245" r:id="rId30" xr:uid="{00000000-0004-0000-0900-00001D000000}"/>
    <hyperlink ref="F248" r:id="rId31" xr:uid="{00000000-0004-0000-0900-00001E000000}"/>
    <hyperlink ref="F251" r:id="rId32" xr:uid="{00000000-0004-0000-0900-00001F000000}"/>
    <hyperlink ref="F253" r:id="rId33" xr:uid="{00000000-0004-0000-0900-000020000000}"/>
    <hyperlink ref="F258" r:id="rId34" xr:uid="{00000000-0004-0000-0900-000021000000}"/>
    <hyperlink ref="F262" r:id="rId35" xr:uid="{00000000-0004-0000-0900-000022000000}"/>
    <hyperlink ref="F267" r:id="rId36" xr:uid="{00000000-0004-0000-0900-000023000000}"/>
    <hyperlink ref="F278" r:id="rId37" xr:uid="{00000000-0004-0000-0900-000024000000}"/>
    <hyperlink ref="F282" r:id="rId38" xr:uid="{00000000-0004-0000-0900-000025000000}"/>
    <hyperlink ref="F293" r:id="rId39" xr:uid="{00000000-0004-0000-0900-000026000000}"/>
    <hyperlink ref="F296" r:id="rId40" xr:uid="{00000000-0004-0000-0900-000027000000}"/>
    <hyperlink ref="F299" r:id="rId41" xr:uid="{00000000-0004-0000-0900-000028000000}"/>
    <hyperlink ref="F301" r:id="rId42" xr:uid="{00000000-0004-0000-0900-000029000000}"/>
    <hyperlink ref="F306" r:id="rId43" xr:uid="{00000000-0004-0000-0900-00002A000000}"/>
    <hyperlink ref="F314" r:id="rId44" xr:uid="{00000000-0004-0000-0900-00002B000000}"/>
    <hyperlink ref="F327" r:id="rId45" xr:uid="{00000000-0004-0000-0900-00002C000000}"/>
    <hyperlink ref="F332" r:id="rId46" xr:uid="{00000000-0004-0000-0900-00002D000000}"/>
    <hyperlink ref="F334" r:id="rId47" xr:uid="{00000000-0004-0000-0900-00002E000000}"/>
    <hyperlink ref="F337" r:id="rId48" xr:uid="{00000000-0004-0000-0900-00002F000000}"/>
    <hyperlink ref="F343" r:id="rId49" xr:uid="{00000000-0004-0000-0900-000030000000}"/>
    <hyperlink ref="F346" r:id="rId50" xr:uid="{00000000-0004-0000-0900-000031000000}"/>
    <hyperlink ref="F348" r:id="rId51" xr:uid="{00000000-0004-0000-0900-000032000000}"/>
    <hyperlink ref="F353" r:id="rId52" xr:uid="{00000000-0004-0000-0900-000033000000}"/>
    <hyperlink ref="F358" r:id="rId53" xr:uid="{00000000-0004-0000-0900-000034000000}"/>
    <hyperlink ref="F364" r:id="rId54" xr:uid="{00000000-0004-0000-0900-000035000000}"/>
    <hyperlink ref="F370" r:id="rId55" xr:uid="{00000000-0004-0000-0900-000036000000}"/>
    <hyperlink ref="F375" r:id="rId56" xr:uid="{00000000-0004-0000-0900-000037000000}"/>
    <hyperlink ref="F377" r:id="rId57" xr:uid="{00000000-0004-0000-0900-000038000000}"/>
    <hyperlink ref="F379" r:id="rId58" xr:uid="{00000000-0004-0000-0900-000039000000}"/>
    <hyperlink ref="F382" r:id="rId59" xr:uid="{00000000-0004-0000-0900-00003A000000}"/>
    <hyperlink ref="F386" r:id="rId60" xr:uid="{00000000-0004-0000-0900-00003B000000}"/>
    <hyperlink ref="F391" r:id="rId61" xr:uid="{00000000-0004-0000-0900-00003C000000}"/>
    <hyperlink ref="F393" r:id="rId62" xr:uid="{00000000-0004-0000-0900-00003D000000}"/>
    <hyperlink ref="F395" r:id="rId63" xr:uid="{00000000-0004-0000-0900-00003E000000}"/>
    <hyperlink ref="F398" r:id="rId64" xr:uid="{00000000-0004-0000-0900-00003F000000}"/>
    <hyperlink ref="F400" r:id="rId65" xr:uid="{00000000-0004-0000-0900-000040000000}"/>
    <hyperlink ref="F404" r:id="rId66" xr:uid="{00000000-0004-0000-0900-000041000000}"/>
    <hyperlink ref="F406" r:id="rId67" xr:uid="{00000000-0004-0000-0900-000042000000}"/>
    <hyperlink ref="F409" r:id="rId68" xr:uid="{00000000-0004-0000-0900-000043000000}"/>
    <hyperlink ref="F413" r:id="rId69" xr:uid="{00000000-0004-0000-0900-000044000000}"/>
    <hyperlink ref="F416" r:id="rId70" xr:uid="{00000000-0004-0000-0900-000045000000}"/>
    <hyperlink ref="F419" r:id="rId71" xr:uid="{00000000-0004-0000-0900-000046000000}"/>
    <hyperlink ref="F423" r:id="rId72" xr:uid="{00000000-0004-0000-0900-000047000000}"/>
    <hyperlink ref="F429" r:id="rId73" xr:uid="{00000000-0004-0000-0900-000048000000}"/>
    <hyperlink ref="F434" r:id="rId74" xr:uid="{00000000-0004-0000-0900-000049000000}"/>
    <hyperlink ref="F442" r:id="rId75" xr:uid="{00000000-0004-0000-0900-00004A000000}"/>
    <hyperlink ref="F447" r:id="rId76" xr:uid="{00000000-0004-0000-0900-00004B000000}"/>
    <hyperlink ref="F451" r:id="rId77" xr:uid="{00000000-0004-0000-0900-00004C000000}"/>
    <hyperlink ref="F465" r:id="rId78" xr:uid="{00000000-0004-0000-0900-00004D000000}"/>
    <hyperlink ref="F469" r:id="rId79" xr:uid="{00000000-0004-0000-0900-00004E000000}"/>
    <hyperlink ref="F473" r:id="rId80" xr:uid="{00000000-0004-0000-0900-00004F000000}"/>
    <hyperlink ref="F477" r:id="rId81" xr:uid="{00000000-0004-0000-0900-000050000000}"/>
    <hyperlink ref="F481" r:id="rId82" xr:uid="{00000000-0004-0000-0900-000051000000}"/>
    <hyperlink ref="F483" r:id="rId83" xr:uid="{00000000-0004-0000-0900-000052000000}"/>
    <hyperlink ref="F485" r:id="rId84" xr:uid="{00000000-0004-0000-0900-000053000000}"/>
    <hyperlink ref="F489" r:id="rId85" xr:uid="{00000000-0004-0000-0900-000054000000}"/>
    <hyperlink ref="F493" r:id="rId86" xr:uid="{00000000-0004-0000-0900-000055000000}"/>
    <hyperlink ref="F496" r:id="rId87" xr:uid="{00000000-0004-0000-0900-000056000000}"/>
    <hyperlink ref="F500" r:id="rId88" xr:uid="{00000000-0004-0000-0900-000057000000}"/>
    <hyperlink ref="F507" r:id="rId89" xr:uid="{00000000-0004-0000-0900-000058000000}"/>
    <hyperlink ref="F513" r:id="rId90" xr:uid="{00000000-0004-0000-0900-000059000000}"/>
    <hyperlink ref="F516" r:id="rId91" xr:uid="{00000000-0004-0000-0900-00005A000000}"/>
    <hyperlink ref="F520" r:id="rId92" xr:uid="{00000000-0004-0000-0900-00005B000000}"/>
    <hyperlink ref="F525" r:id="rId93" xr:uid="{00000000-0004-0000-0900-00005C000000}"/>
    <hyperlink ref="F528" r:id="rId94" xr:uid="{00000000-0004-0000-0900-00005D000000}"/>
    <hyperlink ref="F532" r:id="rId95" xr:uid="{00000000-0004-0000-0900-00005E000000}"/>
    <hyperlink ref="F535" r:id="rId96" xr:uid="{00000000-0004-0000-0900-00005F000000}"/>
    <hyperlink ref="F539" r:id="rId97" xr:uid="{00000000-0004-0000-0900-000060000000}"/>
    <hyperlink ref="F547" r:id="rId98" xr:uid="{00000000-0004-0000-0900-000061000000}"/>
    <hyperlink ref="F558" r:id="rId99" xr:uid="{00000000-0004-0000-0900-000062000000}"/>
    <hyperlink ref="F565" r:id="rId100" xr:uid="{00000000-0004-0000-0900-000063000000}"/>
    <hyperlink ref="F574" r:id="rId101" xr:uid="{00000000-0004-0000-0900-000064000000}"/>
    <hyperlink ref="F578" r:id="rId102" xr:uid="{00000000-0004-0000-0900-00006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2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116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1327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1877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ROUND(J94,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ROUND((SUM(BE94:BE220)),  2)</f>
        <v>0</v>
      </c>
      <c r="I35" s="93">
        <v>0.21</v>
      </c>
      <c r="J35" s="83">
        <f>ROUND(((SUM(BE94:BE220))*I35),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ROUND((SUM(BF94:BF220)),  2)</f>
        <v>0</v>
      </c>
      <c r="I36" s="93">
        <v>0.12</v>
      </c>
      <c r="J36" s="83">
        <f>ROUND(((SUM(BF94:BF220))*I36),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ROUND((SUM(BG94:BG220)),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ROUND((SUM(BH94:BH220)),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ROUND((SUM(BI94:BI220)),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1327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tr">
        <f>E11</f>
        <v>SO2.2b - ZTI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J94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J95</f>
        <v>0</v>
      </c>
      <c r="L64" s="103"/>
    </row>
    <row r="65" spans="2:12" s="9" customFormat="1" ht="19.899999999999999" customHeight="1">
      <c r="B65" s="107"/>
      <c r="D65" s="108" t="s">
        <v>158</v>
      </c>
      <c r="E65" s="109"/>
      <c r="F65" s="109"/>
      <c r="G65" s="109"/>
      <c r="H65" s="109"/>
      <c r="I65" s="109"/>
      <c r="J65" s="110">
        <f>J96</f>
        <v>0</v>
      </c>
      <c r="L65" s="107"/>
    </row>
    <row r="66" spans="2:12" s="9" customFormat="1" ht="19.899999999999999" customHeight="1">
      <c r="B66" s="107"/>
      <c r="D66" s="108" t="s">
        <v>1878</v>
      </c>
      <c r="E66" s="109"/>
      <c r="F66" s="109"/>
      <c r="G66" s="109"/>
      <c r="H66" s="109"/>
      <c r="I66" s="109"/>
      <c r="J66" s="110">
        <f>J142</f>
        <v>0</v>
      </c>
      <c r="L66" s="107"/>
    </row>
    <row r="67" spans="2:12" s="9" customFormat="1" ht="19.899999999999999" customHeight="1">
      <c r="B67" s="107"/>
      <c r="D67" s="108" t="s">
        <v>1879</v>
      </c>
      <c r="E67" s="109"/>
      <c r="F67" s="109"/>
      <c r="G67" s="109"/>
      <c r="H67" s="109"/>
      <c r="I67" s="109"/>
      <c r="J67" s="110">
        <f>J150</f>
        <v>0</v>
      </c>
      <c r="L67" s="107"/>
    </row>
    <row r="68" spans="2:12" s="9" customFormat="1" ht="19.899999999999999" customHeight="1">
      <c r="B68" s="107"/>
      <c r="D68" s="108" t="s">
        <v>160</v>
      </c>
      <c r="E68" s="109"/>
      <c r="F68" s="109"/>
      <c r="G68" s="109"/>
      <c r="H68" s="109"/>
      <c r="I68" s="109"/>
      <c r="J68" s="110">
        <f>J194</f>
        <v>0</v>
      </c>
      <c r="L68" s="107"/>
    </row>
    <row r="69" spans="2:12" s="9" customFormat="1" ht="19.899999999999999" customHeight="1">
      <c r="B69" s="107"/>
      <c r="D69" s="108" t="s">
        <v>161</v>
      </c>
      <c r="E69" s="109"/>
      <c r="F69" s="109"/>
      <c r="G69" s="109"/>
      <c r="H69" s="109"/>
      <c r="I69" s="109"/>
      <c r="J69" s="110">
        <f>J199</f>
        <v>0</v>
      </c>
      <c r="L69" s="107"/>
    </row>
    <row r="70" spans="2:12" s="9" customFormat="1" ht="19.899999999999999" customHeight="1">
      <c r="B70" s="107"/>
      <c r="D70" s="108" t="s">
        <v>162</v>
      </c>
      <c r="E70" s="109"/>
      <c r="F70" s="109"/>
      <c r="G70" s="109"/>
      <c r="H70" s="109"/>
      <c r="I70" s="109"/>
      <c r="J70" s="110">
        <f>J212</f>
        <v>0</v>
      </c>
      <c r="L70" s="107"/>
    </row>
    <row r="71" spans="2:12" s="8" customFormat="1" ht="24.95" customHeight="1">
      <c r="B71" s="103"/>
      <c r="D71" s="104" t="s">
        <v>163</v>
      </c>
      <c r="E71" s="105"/>
      <c r="F71" s="105"/>
      <c r="G71" s="105"/>
      <c r="H71" s="105"/>
      <c r="I71" s="105"/>
      <c r="J71" s="106">
        <f>J215</f>
        <v>0</v>
      </c>
      <c r="L71" s="103"/>
    </row>
    <row r="72" spans="2:12" s="9" customFormat="1" ht="19.899999999999999" customHeight="1">
      <c r="B72" s="107"/>
      <c r="D72" s="108" t="s">
        <v>1880</v>
      </c>
      <c r="E72" s="109"/>
      <c r="F72" s="109"/>
      <c r="G72" s="109"/>
      <c r="H72" s="109"/>
      <c r="I72" s="109"/>
      <c r="J72" s="110">
        <f>J216</f>
        <v>0</v>
      </c>
      <c r="L72" s="107"/>
    </row>
    <row r="73" spans="2:12" s="1" customFormat="1" ht="21.75" customHeight="1">
      <c r="B73" s="32"/>
      <c r="L73" s="32"/>
    </row>
    <row r="74" spans="2:12" s="1" customFormat="1" ht="6.95" customHeight="1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2"/>
    </row>
    <row r="78" spans="2:12" s="1" customFormat="1" ht="6.95" customHeight="1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32"/>
    </row>
    <row r="79" spans="2:12" s="1" customFormat="1" ht="24.95" customHeight="1">
      <c r="B79" s="32"/>
      <c r="C79" s="21" t="s">
        <v>165</v>
      </c>
      <c r="L79" s="32"/>
    </row>
    <row r="80" spans="2:12" s="1" customFormat="1" ht="6.95" customHeight="1">
      <c r="B80" s="32"/>
      <c r="L80" s="32"/>
    </row>
    <row r="81" spans="2:63" s="1" customFormat="1" ht="12" customHeight="1">
      <c r="B81" s="32"/>
      <c r="C81" s="27" t="s">
        <v>16</v>
      </c>
      <c r="L81" s="32"/>
    </row>
    <row r="82" spans="2:63" s="1" customFormat="1" ht="26.25" customHeight="1">
      <c r="B82" s="32"/>
      <c r="E82" s="236" t="str">
        <f>E7</f>
        <v>Soubor staveb a stavebních úprav v areálu VOP CZ, s.p. Šenov u Nového Jičína</v>
      </c>
      <c r="F82" s="237"/>
      <c r="G82" s="237"/>
      <c r="H82" s="237"/>
      <c r="L82" s="32"/>
    </row>
    <row r="83" spans="2:63" ht="12" customHeight="1">
      <c r="B83" s="20"/>
      <c r="C83" s="27" t="s">
        <v>149</v>
      </c>
      <c r="L83" s="20"/>
    </row>
    <row r="84" spans="2:63" s="1" customFormat="1" ht="16.5" customHeight="1">
      <c r="B84" s="32"/>
      <c r="E84" s="236" t="s">
        <v>1327</v>
      </c>
      <c r="F84" s="235"/>
      <c r="G84" s="235"/>
      <c r="H84" s="235"/>
      <c r="L84" s="32"/>
    </row>
    <row r="85" spans="2:63" s="1" customFormat="1" ht="12" customHeight="1">
      <c r="B85" s="32"/>
      <c r="C85" s="27" t="s">
        <v>151</v>
      </c>
      <c r="L85" s="32"/>
    </row>
    <row r="86" spans="2:63" s="1" customFormat="1" ht="16.5" customHeight="1">
      <c r="B86" s="32"/>
      <c r="E86" s="201" t="str">
        <f>E11</f>
        <v>SO2.2b - ZTI</v>
      </c>
      <c r="F86" s="235"/>
      <c r="G86" s="235"/>
      <c r="H86" s="235"/>
      <c r="L86" s="32"/>
    </row>
    <row r="87" spans="2:63" s="1" customFormat="1" ht="6.95" customHeight="1">
      <c r="B87" s="32"/>
      <c r="L87" s="32"/>
    </row>
    <row r="88" spans="2:63" s="1" customFormat="1" ht="12" customHeight="1">
      <c r="B88" s="32"/>
      <c r="C88" s="27" t="s">
        <v>21</v>
      </c>
      <c r="F88" s="25" t="str">
        <f>F14</f>
        <v>Šenov u Nového Jičína</v>
      </c>
      <c r="I88" s="27" t="s">
        <v>23</v>
      </c>
      <c r="J88" s="49" t="str">
        <f>IF(J14="","",J14)</f>
        <v>16. 7. 2025</v>
      </c>
      <c r="L88" s="32"/>
    </row>
    <row r="89" spans="2:63" s="1" customFormat="1" ht="6.95" customHeight="1">
      <c r="B89" s="32"/>
      <c r="L89" s="32"/>
    </row>
    <row r="90" spans="2:63" s="1" customFormat="1" ht="25.7" customHeight="1">
      <c r="B90" s="32"/>
      <c r="C90" s="27" t="s">
        <v>25</v>
      </c>
      <c r="F90" s="25" t="str">
        <f>E17</f>
        <v>VOP CZ, s.p., Dukelská 102, Šenov u Nového Jičína</v>
      </c>
      <c r="I90" s="27" t="s">
        <v>31</v>
      </c>
      <c r="J90" s="30" t="str">
        <f>E23</f>
        <v>ing. Dušan Glogar - UNIPROJEKT</v>
      </c>
      <c r="L90" s="32"/>
    </row>
    <row r="91" spans="2:63" s="1" customFormat="1" ht="15.2" customHeight="1">
      <c r="B91" s="32"/>
      <c r="C91" s="27" t="s">
        <v>29</v>
      </c>
      <c r="F91" s="25" t="str">
        <f>IF(E20="","",E20)</f>
        <v>Vyplň údaj</v>
      </c>
      <c r="I91" s="27" t="s">
        <v>34</v>
      </c>
      <c r="J91" s="30" t="str">
        <f>E26</f>
        <v xml:space="preserve"> </v>
      </c>
      <c r="L91" s="32"/>
    </row>
    <row r="92" spans="2:63" s="1" customFormat="1" ht="10.35" customHeight="1">
      <c r="B92" s="32"/>
      <c r="L92" s="32"/>
    </row>
    <row r="93" spans="2:63" s="10" customFormat="1" ht="29.25" customHeight="1">
      <c r="B93" s="111"/>
      <c r="C93" s="112" t="s">
        <v>166</v>
      </c>
      <c r="D93" s="113" t="s">
        <v>57</v>
      </c>
      <c r="E93" s="113" t="s">
        <v>53</v>
      </c>
      <c r="F93" s="113" t="s">
        <v>54</v>
      </c>
      <c r="G93" s="113" t="s">
        <v>167</v>
      </c>
      <c r="H93" s="113" t="s">
        <v>168</v>
      </c>
      <c r="I93" s="113" t="s">
        <v>169</v>
      </c>
      <c r="J93" s="113" t="s">
        <v>155</v>
      </c>
      <c r="K93" s="114" t="s">
        <v>170</v>
      </c>
      <c r="L93" s="111"/>
      <c r="M93" s="56" t="s">
        <v>19</v>
      </c>
      <c r="N93" s="57" t="s">
        <v>42</v>
      </c>
      <c r="O93" s="57" t="s">
        <v>171</v>
      </c>
      <c r="P93" s="57" t="s">
        <v>172</v>
      </c>
      <c r="Q93" s="57" t="s">
        <v>173</v>
      </c>
      <c r="R93" s="57" t="s">
        <v>174</v>
      </c>
      <c r="S93" s="57" t="s">
        <v>175</v>
      </c>
      <c r="T93" s="58" t="s">
        <v>176</v>
      </c>
    </row>
    <row r="94" spans="2:63" s="1" customFormat="1" ht="22.9" customHeight="1">
      <c r="B94" s="32"/>
      <c r="C94" s="61" t="s">
        <v>177</v>
      </c>
      <c r="J94" s="115">
        <f>BK94</f>
        <v>0</v>
      </c>
      <c r="L94" s="32"/>
      <c r="M94" s="59"/>
      <c r="N94" s="50"/>
      <c r="O94" s="50"/>
      <c r="P94" s="116">
        <f>P95+P215</f>
        <v>0</v>
      </c>
      <c r="Q94" s="50"/>
      <c r="R94" s="116">
        <f>R95+R215</f>
        <v>198.81659270000003</v>
      </c>
      <c r="S94" s="50"/>
      <c r="T94" s="117">
        <f>T95+T215</f>
        <v>282.14999999999998</v>
      </c>
      <c r="AT94" s="17" t="s">
        <v>71</v>
      </c>
      <c r="AU94" s="17" t="s">
        <v>156</v>
      </c>
      <c r="BK94" s="118">
        <f>BK95+BK215</f>
        <v>0</v>
      </c>
    </row>
    <row r="95" spans="2:63" s="11" customFormat="1" ht="25.9" customHeight="1">
      <c r="B95" s="119"/>
      <c r="D95" s="120" t="s">
        <v>71</v>
      </c>
      <c r="E95" s="121" t="s">
        <v>178</v>
      </c>
      <c r="F95" s="121" t="s">
        <v>179</v>
      </c>
      <c r="I95" s="122"/>
      <c r="J95" s="123">
        <f>BK95</f>
        <v>0</v>
      </c>
      <c r="L95" s="119"/>
      <c r="M95" s="124"/>
      <c r="P95" s="125">
        <f>P96+P142+P150+P194+P199+P212</f>
        <v>0</v>
      </c>
      <c r="R95" s="125">
        <f>R96+R142+R150+R194+R199+R212</f>
        <v>198.49835270000003</v>
      </c>
      <c r="T95" s="126">
        <f>T96+T142+T150+T194+T199+T212</f>
        <v>282.14999999999998</v>
      </c>
      <c r="AR95" s="120" t="s">
        <v>79</v>
      </c>
      <c r="AT95" s="127" t="s">
        <v>71</v>
      </c>
      <c r="AU95" s="127" t="s">
        <v>72</v>
      </c>
      <c r="AY95" s="120" t="s">
        <v>180</v>
      </c>
      <c r="BK95" s="128">
        <f>BK96+BK142+BK150+BK194+BK199+BK212</f>
        <v>0</v>
      </c>
    </row>
    <row r="96" spans="2:63" s="11" customFormat="1" ht="22.9" customHeight="1">
      <c r="B96" s="119"/>
      <c r="D96" s="120" t="s">
        <v>71</v>
      </c>
      <c r="E96" s="129" t="s">
        <v>79</v>
      </c>
      <c r="F96" s="129" t="s">
        <v>181</v>
      </c>
      <c r="I96" s="122"/>
      <c r="J96" s="130">
        <f>BK96</f>
        <v>0</v>
      </c>
      <c r="L96" s="119"/>
      <c r="M96" s="124"/>
      <c r="P96" s="125">
        <f>SUM(P97:P141)</f>
        <v>0</v>
      </c>
      <c r="R96" s="125">
        <f>SUM(R97:R141)</f>
        <v>176.9229</v>
      </c>
      <c r="T96" s="126">
        <f>SUM(T97:T141)</f>
        <v>282.14999999999998</v>
      </c>
      <c r="AR96" s="120" t="s">
        <v>79</v>
      </c>
      <c r="AT96" s="127" t="s">
        <v>71</v>
      </c>
      <c r="AU96" s="127" t="s">
        <v>79</v>
      </c>
      <c r="AY96" s="120" t="s">
        <v>180</v>
      </c>
      <c r="BK96" s="128">
        <f>SUM(BK97:BK141)</f>
        <v>0</v>
      </c>
    </row>
    <row r="97" spans="2:65" s="1" customFormat="1" ht="66.75" customHeight="1">
      <c r="B97" s="32"/>
      <c r="C97" s="131" t="s">
        <v>79</v>
      </c>
      <c r="D97" s="131" t="s">
        <v>182</v>
      </c>
      <c r="E97" s="132" t="s">
        <v>523</v>
      </c>
      <c r="F97" s="133" t="s">
        <v>555</v>
      </c>
      <c r="G97" s="134" t="s">
        <v>185</v>
      </c>
      <c r="H97" s="135">
        <v>198</v>
      </c>
      <c r="I97" s="136"/>
      <c r="J97" s="137">
        <f>ROUND(I97*H97,2)</f>
        <v>0</v>
      </c>
      <c r="K97" s="133" t="s">
        <v>186</v>
      </c>
      <c r="L97" s="32"/>
      <c r="M97" s="138" t="s">
        <v>19</v>
      </c>
      <c r="N97" s="139" t="s">
        <v>43</v>
      </c>
      <c r="P97" s="140">
        <f>O97*H97</f>
        <v>0</v>
      </c>
      <c r="Q97" s="140">
        <v>0</v>
      </c>
      <c r="R97" s="140">
        <f>Q97*H97</f>
        <v>0</v>
      </c>
      <c r="S97" s="140">
        <v>0.505</v>
      </c>
      <c r="T97" s="141">
        <f>S97*H97</f>
        <v>99.99</v>
      </c>
      <c r="AR97" s="142" t="s">
        <v>187</v>
      </c>
      <c r="AT97" s="142" t="s">
        <v>182</v>
      </c>
      <c r="AU97" s="142" t="s">
        <v>81</v>
      </c>
      <c r="AY97" s="17" t="s">
        <v>180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7" t="s">
        <v>79</v>
      </c>
      <c r="BK97" s="143">
        <f>ROUND(I97*H97,2)</f>
        <v>0</v>
      </c>
      <c r="BL97" s="17" t="s">
        <v>187</v>
      </c>
      <c r="BM97" s="142" t="s">
        <v>1881</v>
      </c>
    </row>
    <row r="98" spans="2:65" s="1" customFormat="1">
      <c r="B98" s="32"/>
      <c r="D98" s="144" t="s">
        <v>189</v>
      </c>
      <c r="F98" s="145" t="s">
        <v>526</v>
      </c>
      <c r="I98" s="146"/>
      <c r="L98" s="32"/>
      <c r="M98" s="147"/>
      <c r="T98" s="53"/>
      <c r="AT98" s="17" t="s">
        <v>189</v>
      </c>
      <c r="AU98" s="17" t="s">
        <v>81</v>
      </c>
    </row>
    <row r="99" spans="2:65" s="12" customFormat="1">
      <c r="B99" s="148"/>
      <c r="D99" s="149" t="s">
        <v>191</v>
      </c>
      <c r="E99" s="150" t="s">
        <v>19</v>
      </c>
      <c r="F99" s="151" t="s">
        <v>1882</v>
      </c>
      <c r="H99" s="152">
        <v>198</v>
      </c>
      <c r="I99" s="153"/>
      <c r="L99" s="148"/>
      <c r="M99" s="154"/>
      <c r="T99" s="155"/>
      <c r="AT99" s="150" t="s">
        <v>191</v>
      </c>
      <c r="AU99" s="150" t="s">
        <v>81</v>
      </c>
      <c r="AV99" s="12" t="s">
        <v>81</v>
      </c>
      <c r="AW99" s="12" t="s">
        <v>33</v>
      </c>
      <c r="AX99" s="12" t="s">
        <v>79</v>
      </c>
      <c r="AY99" s="150" t="s">
        <v>180</v>
      </c>
    </row>
    <row r="100" spans="2:65" s="1" customFormat="1" ht="66.75" customHeight="1">
      <c r="B100" s="32"/>
      <c r="C100" s="131" t="s">
        <v>81</v>
      </c>
      <c r="D100" s="131" t="s">
        <v>182</v>
      </c>
      <c r="E100" s="132" t="s">
        <v>529</v>
      </c>
      <c r="F100" s="133" t="s">
        <v>530</v>
      </c>
      <c r="G100" s="134" t="s">
        <v>185</v>
      </c>
      <c r="H100" s="135">
        <v>198</v>
      </c>
      <c r="I100" s="136"/>
      <c r="J100" s="137">
        <f>ROUND(I100*H100,2)</f>
        <v>0</v>
      </c>
      <c r="K100" s="133" t="s">
        <v>186</v>
      </c>
      <c r="L100" s="32"/>
      <c r="M100" s="138" t="s">
        <v>19</v>
      </c>
      <c r="N100" s="139" t="s">
        <v>43</v>
      </c>
      <c r="P100" s="140">
        <f>O100*H100</f>
        <v>0</v>
      </c>
      <c r="Q100" s="140">
        <v>0</v>
      </c>
      <c r="R100" s="140">
        <f>Q100*H100</f>
        <v>0</v>
      </c>
      <c r="S100" s="140">
        <v>0.28999999999999998</v>
      </c>
      <c r="T100" s="141">
        <f>S100*H100</f>
        <v>57.419999999999995</v>
      </c>
      <c r="AR100" s="142" t="s">
        <v>187</v>
      </c>
      <c r="AT100" s="142" t="s">
        <v>182</v>
      </c>
      <c r="AU100" s="142" t="s">
        <v>81</v>
      </c>
      <c r="AY100" s="17" t="s">
        <v>180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7" t="s">
        <v>79</v>
      </c>
      <c r="BK100" s="143">
        <f>ROUND(I100*H100,2)</f>
        <v>0</v>
      </c>
      <c r="BL100" s="17" t="s">
        <v>187</v>
      </c>
      <c r="BM100" s="142" t="s">
        <v>1883</v>
      </c>
    </row>
    <row r="101" spans="2:65" s="1" customFormat="1">
      <c r="B101" s="32"/>
      <c r="D101" s="144" t="s">
        <v>189</v>
      </c>
      <c r="F101" s="145" t="s">
        <v>532</v>
      </c>
      <c r="I101" s="146"/>
      <c r="L101" s="32"/>
      <c r="M101" s="147"/>
      <c r="T101" s="53"/>
      <c r="AT101" s="17" t="s">
        <v>189</v>
      </c>
      <c r="AU101" s="17" t="s">
        <v>81</v>
      </c>
    </row>
    <row r="102" spans="2:65" s="1" customFormat="1" ht="66.75" customHeight="1">
      <c r="B102" s="32"/>
      <c r="C102" s="131" t="s">
        <v>198</v>
      </c>
      <c r="D102" s="131" t="s">
        <v>182</v>
      </c>
      <c r="E102" s="132" t="s">
        <v>560</v>
      </c>
      <c r="F102" s="133" t="s">
        <v>561</v>
      </c>
      <c r="G102" s="134" t="s">
        <v>185</v>
      </c>
      <c r="H102" s="135">
        <v>198</v>
      </c>
      <c r="I102" s="136"/>
      <c r="J102" s="137">
        <f>ROUND(I102*H102,2)</f>
        <v>0</v>
      </c>
      <c r="K102" s="133" t="s">
        <v>186</v>
      </c>
      <c r="L102" s="32"/>
      <c r="M102" s="138" t="s">
        <v>19</v>
      </c>
      <c r="N102" s="139" t="s">
        <v>43</v>
      </c>
      <c r="P102" s="140">
        <f>O102*H102</f>
        <v>0</v>
      </c>
      <c r="Q102" s="140">
        <v>0</v>
      </c>
      <c r="R102" s="140">
        <f>Q102*H102</f>
        <v>0</v>
      </c>
      <c r="S102" s="140">
        <v>0.63</v>
      </c>
      <c r="T102" s="141">
        <f>S102*H102</f>
        <v>124.74</v>
      </c>
      <c r="AR102" s="142" t="s">
        <v>187</v>
      </c>
      <c r="AT102" s="142" t="s">
        <v>182</v>
      </c>
      <c r="AU102" s="142" t="s">
        <v>81</v>
      </c>
      <c r="AY102" s="17" t="s">
        <v>180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7" t="s">
        <v>79</v>
      </c>
      <c r="BK102" s="143">
        <f>ROUND(I102*H102,2)</f>
        <v>0</v>
      </c>
      <c r="BL102" s="17" t="s">
        <v>187</v>
      </c>
      <c r="BM102" s="142" t="s">
        <v>1884</v>
      </c>
    </row>
    <row r="103" spans="2:65" s="1" customFormat="1">
      <c r="B103" s="32"/>
      <c r="D103" s="144" t="s">
        <v>189</v>
      </c>
      <c r="F103" s="145" t="s">
        <v>563</v>
      </c>
      <c r="I103" s="146"/>
      <c r="L103" s="32"/>
      <c r="M103" s="147"/>
      <c r="T103" s="53"/>
      <c r="AT103" s="17" t="s">
        <v>189</v>
      </c>
      <c r="AU103" s="17" t="s">
        <v>81</v>
      </c>
    </row>
    <row r="104" spans="2:65" s="1" customFormat="1" ht="16.5" customHeight="1">
      <c r="B104" s="32"/>
      <c r="C104" s="131" t="s">
        <v>187</v>
      </c>
      <c r="D104" s="131" t="s">
        <v>182</v>
      </c>
      <c r="E104" s="132" t="s">
        <v>1338</v>
      </c>
      <c r="F104" s="133" t="s">
        <v>1339</v>
      </c>
      <c r="G104" s="134" t="s">
        <v>476</v>
      </c>
      <c r="H104" s="135">
        <v>30</v>
      </c>
      <c r="I104" s="136"/>
      <c r="J104" s="137">
        <f>ROUND(I104*H104,2)</f>
        <v>0</v>
      </c>
      <c r="K104" s="133" t="s">
        <v>186</v>
      </c>
      <c r="L104" s="32"/>
      <c r="M104" s="138" t="s">
        <v>19</v>
      </c>
      <c r="N104" s="139" t="s">
        <v>43</v>
      </c>
      <c r="P104" s="140">
        <f>O104*H104</f>
        <v>0</v>
      </c>
      <c r="Q104" s="140">
        <v>7.1900000000000002E-3</v>
      </c>
      <c r="R104" s="140">
        <f>Q104*H104</f>
        <v>0.2157</v>
      </c>
      <c r="S104" s="140">
        <v>0</v>
      </c>
      <c r="T104" s="141">
        <f>S104*H104</f>
        <v>0</v>
      </c>
      <c r="AR104" s="142" t="s">
        <v>187</v>
      </c>
      <c r="AT104" s="142" t="s">
        <v>182</v>
      </c>
      <c r="AU104" s="142" t="s">
        <v>81</v>
      </c>
      <c r="AY104" s="17" t="s">
        <v>180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187</v>
      </c>
      <c r="BM104" s="142" t="s">
        <v>1885</v>
      </c>
    </row>
    <row r="105" spans="2:65" s="1" customFormat="1">
      <c r="B105" s="32"/>
      <c r="D105" s="144" t="s">
        <v>189</v>
      </c>
      <c r="F105" s="145" t="s">
        <v>1341</v>
      </c>
      <c r="I105" s="146"/>
      <c r="L105" s="32"/>
      <c r="M105" s="147"/>
      <c r="T105" s="53"/>
      <c r="AT105" s="17" t="s">
        <v>189</v>
      </c>
      <c r="AU105" s="17" t="s">
        <v>81</v>
      </c>
    </row>
    <row r="106" spans="2:65" s="1" customFormat="1" ht="24.2" customHeight="1">
      <c r="B106" s="32"/>
      <c r="C106" s="131" t="s">
        <v>218</v>
      </c>
      <c r="D106" s="131" t="s">
        <v>182</v>
      </c>
      <c r="E106" s="132" t="s">
        <v>1342</v>
      </c>
      <c r="F106" s="133" t="s">
        <v>1343</v>
      </c>
      <c r="G106" s="134" t="s">
        <v>1014</v>
      </c>
      <c r="H106" s="135">
        <v>40</v>
      </c>
      <c r="I106" s="136"/>
      <c r="J106" s="137">
        <f>ROUND(I106*H106,2)</f>
        <v>0</v>
      </c>
      <c r="K106" s="133" t="s">
        <v>186</v>
      </c>
      <c r="L106" s="32"/>
      <c r="M106" s="138" t="s">
        <v>19</v>
      </c>
      <c r="N106" s="139" t="s">
        <v>43</v>
      </c>
      <c r="P106" s="140">
        <f>O106*H106</f>
        <v>0</v>
      </c>
      <c r="Q106" s="140">
        <v>3.0000000000000001E-5</v>
      </c>
      <c r="R106" s="140">
        <f>Q106*H106</f>
        <v>1.2000000000000001E-3</v>
      </c>
      <c r="S106" s="140">
        <v>0</v>
      </c>
      <c r="T106" s="141">
        <f>S106*H106</f>
        <v>0</v>
      </c>
      <c r="AR106" s="142" t="s">
        <v>187</v>
      </c>
      <c r="AT106" s="142" t="s">
        <v>182</v>
      </c>
      <c r="AU106" s="142" t="s">
        <v>81</v>
      </c>
      <c r="AY106" s="17" t="s">
        <v>180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7" t="s">
        <v>79</v>
      </c>
      <c r="BK106" s="143">
        <f>ROUND(I106*H106,2)</f>
        <v>0</v>
      </c>
      <c r="BL106" s="17" t="s">
        <v>187</v>
      </c>
      <c r="BM106" s="142" t="s">
        <v>1886</v>
      </c>
    </row>
    <row r="107" spans="2:65" s="1" customFormat="1">
      <c r="B107" s="32"/>
      <c r="D107" s="144" t="s">
        <v>189</v>
      </c>
      <c r="F107" s="145" t="s">
        <v>1345</v>
      </c>
      <c r="I107" s="146"/>
      <c r="L107" s="32"/>
      <c r="M107" s="147"/>
      <c r="T107" s="53"/>
      <c r="AT107" s="17" t="s">
        <v>189</v>
      </c>
      <c r="AU107" s="17" t="s">
        <v>81</v>
      </c>
    </row>
    <row r="108" spans="2:65" s="1" customFormat="1" ht="37.9" customHeight="1">
      <c r="B108" s="32"/>
      <c r="C108" s="131" t="s">
        <v>205</v>
      </c>
      <c r="D108" s="131" t="s">
        <v>182</v>
      </c>
      <c r="E108" s="132" t="s">
        <v>1347</v>
      </c>
      <c r="F108" s="133" t="s">
        <v>1348</v>
      </c>
      <c r="G108" s="134" t="s">
        <v>221</v>
      </c>
      <c r="H108" s="135">
        <v>20</v>
      </c>
      <c r="I108" s="136"/>
      <c r="J108" s="137">
        <f>ROUND(I108*H108,2)</f>
        <v>0</v>
      </c>
      <c r="K108" s="133" t="s">
        <v>186</v>
      </c>
      <c r="L108" s="32"/>
      <c r="M108" s="138" t="s">
        <v>19</v>
      </c>
      <c r="N108" s="139" t="s">
        <v>43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187</v>
      </c>
      <c r="AT108" s="142" t="s">
        <v>182</v>
      </c>
      <c r="AU108" s="142" t="s">
        <v>81</v>
      </c>
      <c r="AY108" s="17" t="s">
        <v>180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79</v>
      </c>
      <c r="BK108" s="143">
        <f>ROUND(I108*H108,2)</f>
        <v>0</v>
      </c>
      <c r="BL108" s="17" t="s">
        <v>187</v>
      </c>
      <c r="BM108" s="142" t="s">
        <v>1887</v>
      </c>
    </row>
    <row r="109" spans="2:65" s="1" customFormat="1">
      <c r="B109" s="32"/>
      <c r="D109" s="144" t="s">
        <v>189</v>
      </c>
      <c r="F109" s="145" t="s">
        <v>1350</v>
      </c>
      <c r="I109" s="146"/>
      <c r="L109" s="32"/>
      <c r="M109" s="147"/>
      <c r="T109" s="53"/>
      <c r="AT109" s="17" t="s">
        <v>189</v>
      </c>
      <c r="AU109" s="17" t="s">
        <v>81</v>
      </c>
    </row>
    <row r="110" spans="2:65" s="1" customFormat="1" ht="44.25" customHeight="1">
      <c r="B110" s="32"/>
      <c r="C110" s="131" t="s">
        <v>229</v>
      </c>
      <c r="D110" s="131" t="s">
        <v>182</v>
      </c>
      <c r="E110" s="132" t="s">
        <v>1888</v>
      </c>
      <c r="F110" s="133" t="s">
        <v>1889</v>
      </c>
      <c r="G110" s="134" t="s">
        <v>209</v>
      </c>
      <c r="H110" s="135">
        <v>99.302999999999997</v>
      </c>
      <c r="I110" s="136"/>
      <c r="J110" s="137">
        <f>ROUND(I110*H110,2)</f>
        <v>0</v>
      </c>
      <c r="K110" s="133" t="s">
        <v>186</v>
      </c>
      <c r="L110" s="32"/>
      <c r="M110" s="138" t="s">
        <v>19</v>
      </c>
      <c r="N110" s="139" t="s">
        <v>43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AR110" s="142" t="s">
        <v>187</v>
      </c>
      <c r="AT110" s="142" t="s">
        <v>182</v>
      </c>
      <c r="AU110" s="142" t="s">
        <v>81</v>
      </c>
      <c r="AY110" s="17" t="s">
        <v>180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7" t="s">
        <v>79</v>
      </c>
      <c r="BK110" s="143">
        <f>ROUND(I110*H110,2)</f>
        <v>0</v>
      </c>
      <c r="BL110" s="17" t="s">
        <v>187</v>
      </c>
      <c r="BM110" s="142" t="s">
        <v>1890</v>
      </c>
    </row>
    <row r="111" spans="2:65" s="1" customFormat="1">
      <c r="B111" s="32"/>
      <c r="D111" s="144" t="s">
        <v>189</v>
      </c>
      <c r="F111" s="145" t="s">
        <v>1891</v>
      </c>
      <c r="I111" s="146"/>
      <c r="L111" s="32"/>
      <c r="M111" s="147"/>
      <c r="T111" s="53"/>
      <c r="AT111" s="17" t="s">
        <v>189</v>
      </c>
      <c r="AU111" s="17" t="s">
        <v>81</v>
      </c>
    </row>
    <row r="112" spans="2:65" s="12" customFormat="1">
      <c r="B112" s="148"/>
      <c r="D112" s="149" t="s">
        <v>191</v>
      </c>
      <c r="E112" s="150" t="s">
        <v>19</v>
      </c>
      <c r="F112" s="151" t="s">
        <v>1892</v>
      </c>
      <c r="H112" s="152">
        <v>35.4</v>
      </c>
      <c r="I112" s="153"/>
      <c r="L112" s="148"/>
      <c r="M112" s="154"/>
      <c r="T112" s="155"/>
      <c r="AT112" s="150" t="s">
        <v>191</v>
      </c>
      <c r="AU112" s="150" t="s">
        <v>81</v>
      </c>
      <c r="AV112" s="12" t="s">
        <v>81</v>
      </c>
      <c r="AW112" s="12" t="s">
        <v>33</v>
      </c>
      <c r="AX112" s="12" t="s">
        <v>72</v>
      </c>
      <c r="AY112" s="150" t="s">
        <v>180</v>
      </c>
    </row>
    <row r="113" spans="2:65" s="12" customFormat="1">
      <c r="B113" s="148"/>
      <c r="D113" s="149" t="s">
        <v>191</v>
      </c>
      <c r="E113" s="150" t="s">
        <v>19</v>
      </c>
      <c r="F113" s="151" t="s">
        <v>1893</v>
      </c>
      <c r="H113" s="152">
        <v>3.222</v>
      </c>
      <c r="I113" s="153"/>
      <c r="L113" s="148"/>
      <c r="M113" s="154"/>
      <c r="T113" s="155"/>
      <c r="AT113" s="150" t="s">
        <v>191</v>
      </c>
      <c r="AU113" s="150" t="s">
        <v>81</v>
      </c>
      <c r="AV113" s="12" t="s">
        <v>81</v>
      </c>
      <c r="AW113" s="12" t="s">
        <v>33</v>
      </c>
      <c r="AX113" s="12" t="s">
        <v>72</v>
      </c>
      <c r="AY113" s="150" t="s">
        <v>180</v>
      </c>
    </row>
    <row r="114" spans="2:65" s="12" customFormat="1">
      <c r="B114" s="148"/>
      <c r="D114" s="149" t="s">
        <v>191</v>
      </c>
      <c r="E114" s="150" t="s">
        <v>19</v>
      </c>
      <c r="F114" s="151" t="s">
        <v>1894</v>
      </c>
      <c r="H114" s="152">
        <v>53.143999999999998</v>
      </c>
      <c r="I114" s="153"/>
      <c r="L114" s="148"/>
      <c r="M114" s="154"/>
      <c r="T114" s="155"/>
      <c r="AT114" s="150" t="s">
        <v>191</v>
      </c>
      <c r="AU114" s="150" t="s">
        <v>81</v>
      </c>
      <c r="AV114" s="12" t="s">
        <v>81</v>
      </c>
      <c r="AW114" s="12" t="s">
        <v>33</v>
      </c>
      <c r="AX114" s="12" t="s">
        <v>72</v>
      </c>
      <c r="AY114" s="150" t="s">
        <v>180</v>
      </c>
    </row>
    <row r="115" spans="2:65" s="12" customFormat="1" ht="22.5">
      <c r="B115" s="148"/>
      <c r="D115" s="149" t="s">
        <v>191</v>
      </c>
      <c r="E115" s="150" t="s">
        <v>19</v>
      </c>
      <c r="F115" s="151" t="s">
        <v>1895</v>
      </c>
      <c r="H115" s="152">
        <v>7.5369999999999999</v>
      </c>
      <c r="I115" s="153"/>
      <c r="L115" s="148"/>
      <c r="M115" s="154"/>
      <c r="T115" s="155"/>
      <c r="AT115" s="150" t="s">
        <v>191</v>
      </c>
      <c r="AU115" s="150" t="s">
        <v>81</v>
      </c>
      <c r="AV115" s="12" t="s">
        <v>81</v>
      </c>
      <c r="AW115" s="12" t="s">
        <v>33</v>
      </c>
      <c r="AX115" s="12" t="s">
        <v>72</v>
      </c>
      <c r="AY115" s="150" t="s">
        <v>180</v>
      </c>
    </row>
    <row r="116" spans="2:65" s="14" customFormat="1">
      <c r="B116" s="162"/>
      <c r="D116" s="149" t="s">
        <v>191</v>
      </c>
      <c r="E116" s="163" t="s">
        <v>19</v>
      </c>
      <c r="F116" s="164" t="s">
        <v>215</v>
      </c>
      <c r="H116" s="165">
        <v>99.302999999999997</v>
      </c>
      <c r="I116" s="166"/>
      <c r="L116" s="162"/>
      <c r="M116" s="167"/>
      <c r="T116" s="168"/>
      <c r="AT116" s="163" t="s">
        <v>191</v>
      </c>
      <c r="AU116" s="163" t="s">
        <v>81</v>
      </c>
      <c r="AV116" s="14" t="s">
        <v>187</v>
      </c>
      <c r="AW116" s="14" t="s">
        <v>33</v>
      </c>
      <c r="AX116" s="14" t="s">
        <v>79</v>
      </c>
      <c r="AY116" s="163" t="s">
        <v>180</v>
      </c>
    </row>
    <row r="117" spans="2:65" s="1" customFormat="1" ht="62.65" customHeight="1">
      <c r="B117" s="32"/>
      <c r="C117" s="131" t="s">
        <v>235</v>
      </c>
      <c r="D117" s="131" t="s">
        <v>182</v>
      </c>
      <c r="E117" s="132" t="s">
        <v>1386</v>
      </c>
      <c r="F117" s="133" t="s">
        <v>1387</v>
      </c>
      <c r="G117" s="134" t="s">
        <v>209</v>
      </c>
      <c r="H117" s="135">
        <v>99.302999999999997</v>
      </c>
      <c r="I117" s="136"/>
      <c r="J117" s="137">
        <f>ROUND(I117*H117,2)</f>
        <v>0</v>
      </c>
      <c r="K117" s="133" t="s">
        <v>186</v>
      </c>
      <c r="L117" s="32"/>
      <c r="M117" s="138" t="s">
        <v>19</v>
      </c>
      <c r="N117" s="139" t="s">
        <v>43</v>
      </c>
      <c r="P117" s="140">
        <f>O117*H117</f>
        <v>0</v>
      </c>
      <c r="Q117" s="140">
        <v>0</v>
      </c>
      <c r="R117" s="140">
        <f>Q117*H117</f>
        <v>0</v>
      </c>
      <c r="S117" s="140">
        <v>0</v>
      </c>
      <c r="T117" s="141">
        <f>S117*H117</f>
        <v>0</v>
      </c>
      <c r="AR117" s="142" t="s">
        <v>187</v>
      </c>
      <c r="AT117" s="142" t="s">
        <v>182</v>
      </c>
      <c r="AU117" s="142" t="s">
        <v>81</v>
      </c>
      <c r="AY117" s="17" t="s">
        <v>180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7" t="s">
        <v>79</v>
      </c>
      <c r="BK117" s="143">
        <f>ROUND(I117*H117,2)</f>
        <v>0</v>
      </c>
      <c r="BL117" s="17" t="s">
        <v>187</v>
      </c>
      <c r="BM117" s="142" t="s">
        <v>1896</v>
      </c>
    </row>
    <row r="118" spans="2:65" s="1" customFormat="1">
      <c r="B118" s="32"/>
      <c r="D118" s="144" t="s">
        <v>189</v>
      </c>
      <c r="F118" s="145" t="s">
        <v>1389</v>
      </c>
      <c r="I118" s="146"/>
      <c r="L118" s="32"/>
      <c r="M118" s="147"/>
      <c r="T118" s="53"/>
      <c r="AT118" s="17" t="s">
        <v>189</v>
      </c>
      <c r="AU118" s="17" t="s">
        <v>81</v>
      </c>
    </row>
    <row r="119" spans="2:65" s="12" customFormat="1">
      <c r="B119" s="148"/>
      <c r="D119" s="149" t="s">
        <v>191</v>
      </c>
      <c r="E119" s="150" t="s">
        <v>19</v>
      </c>
      <c r="F119" s="151" t="s">
        <v>1897</v>
      </c>
      <c r="H119" s="152">
        <v>99.302999999999997</v>
      </c>
      <c r="I119" s="153"/>
      <c r="L119" s="148"/>
      <c r="M119" s="154"/>
      <c r="T119" s="155"/>
      <c r="AT119" s="150" t="s">
        <v>191</v>
      </c>
      <c r="AU119" s="150" t="s">
        <v>81</v>
      </c>
      <c r="AV119" s="12" t="s">
        <v>81</v>
      </c>
      <c r="AW119" s="12" t="s">
        <v>33</v>
      </c>
      <c r="AX119" s="12" t="s">
        <v>79</v>
      </c>
      <c r="AY119" s="150" t="s">
        <v>180</v>
      </c>
    </row>
    <row r="120" spans="2:65" s="1" customFormat="1" ht="66.75" customHeight="1">
      <c r="B120" s="32"/>
      <c r="C120" s="131" t="s">
        <v>216</v>
      </c>
      <c r="D120" s="131" t="s">
        <v>182</v>
      </c>
      <c r="E120" s="132" t="s">
        <v>1391</v>
      </c>
      <c r="F120" s="133" t="s">
        <v>1392</v>
      </c>
      <c r="G120" s="134" t="s">
        <v>209</v>
      </c>
      <c r="H120" s="135">
        <v>993.03</v>
      </c>
      <c r="I120" s="136"/>
      <c r="J120" s="137">
        <f>ROUND(I120*H120,2)</f>
        <v>0</v>
      </c>
      <c r="K120" s="133" t="s">
        <v>186</v>
      </c>
      <c r="L120" s="32"/>
      <c r="M120" s="138" t="s">
        <v>19</v>
      </c>
      <c r="N120" s="139" t="s">
        <v>43</v>
      </c>
      <c r="P120" s="140">
        <f>O120*H120</f>
        <v>0</v>
      </c>
      <c r="Q120" s="140">
        <v>0</v>
      </c>
      <c r="R120" s="140">
        <f>Q120*H120</f>
        <v>0</v>
      </c>
      <c r="S120" s="140">
        <v>0</v>
      </c>
      <c r="T120" s="141">
        <f>S120*H120</f>
        <v>0</v>
      </c>
      <c r="AR120" s="142" t="s">
        <v>187</v>
      </c>
      <c r="AT120" s="142" t="s">
        <v>182</v>
      </c>
      <c r="AU120" s="142" t="s">
        <v>81</v>
      </c>
      <c r="AY120" s="17" t="s">
        <v>180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7" t="s">
        <v>79</v>
      </c>
      <c r="BK120" s="143">
        <f>ROUND(I120*H120,2)</f>
        <v>0</v>
      </c>
      <c r="BL120" s="17" t="s">
        <v>187</v>
      </c>
      <c r="BM120" s="142" t="s">
        <v>1898</v>
      </c>
    </row>
    <row r="121" spans="2:65" s="1" customFormat="1">
      <c r="B121" s="32"/>
      <c r="D121" s="144" t="s">
        <v>189</v>
      </c>
      <c r="F121" s="145" t="s">
        <v>1394</v>
      </c>
      <c r="I121" s="146"/>
      <c r="L121" s="32"/>
      <c r="M121" s="147"/>
      <c r="T121" s="53"/>
      <c r="AT121" s="17" t="s">
        <v>189</v>
      </c>
      <c r="AU121" s="17" t="s">
        <v>81</v>
      </c>
    </row>
    <row r="122" spans="2:65" s="12" customFormat="1">
      <c r="B122" s="148"/>
      <c r="D122" s="149" t="s">
        <v>191</v>
      </c>
      <c r="E122" s="150" t="s">
        <v>19</v>
      </c>
      <c r="F122" s="151" t="s">
        <v>1899</v>
      </c>
      <c r="H122" s="152">
        <v>993.03</v>
      </c>
      <c r="I122" s="153"/>
      <c r="L122" s="148"/>
      <c r="M122" s="154"/>
      <c r="T122" s="155"/>
      <c r="AT122" s="150" t="s">
        <v>191</v>
      </c>
      <c r="AU122" s="150" t="s">
        <v>81</v>
      </c>
      <c r="AV122" s="12" t="s">
        <v>81</v>
      </c>
      <c r="AW122" s="12" t="s">
        <v>33</v>
      </c>
      <c r="AX122" s="12" t="s">
        <v>79</v>
      </c>
      <c r="AY122" s="150" t="s">
        <v>180</v>
      </c>
    </row>
    <row r="123" spans="2:65" s="1" customFormat="1" ht="44.25" customHeight="1">
      <c r="B123" s="32"/>
      <c r="C123" s="131" t="s">
        <v>245</v>
      </c>
      <c r="D123" s="131" t="s">
        <v>182</v>
      </c>
      <c r="E123" s="132" t="s">
        <v>1396</v>
      </c>
      <c r="F123" s="133" t="s">
        <v>335</v>
      </c>
      <c r="G123" s="134" t="s">
        <v>257</v>
      </c>
      <c r="H123" s="135">
        <v>178.745</v>
      </c>
      <c r="I123" s="136"/>
      <c r="J123" s="137">
        <f>ROUND(I123*H123,2)</f>
        <v>0</v>
      </c>
      <c r="K123" s="133" t="s">
        <v>186</v>
      </c>
      <c r="L123" s="32"/>
      <c r="M123" s="138" t="s">
        <v>19</v>
      </c>
      <c r="N123" s="139" t="s">
        <v>43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187</v>
      </c>
      <c r="AT123" s="142" t="s">
        <v>182</v>
      </c>
      <c r="AU123" s="142" t="s">
        <v>81</v>
      </c>
      <c r="AY123" s="17" t="s">
        <v>180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7" t="s">
        <v>79</v>
      </c>
      <c r="BK123" s="143">
        <f>ROUND(I123*H123,2)</f>
        <v>0</v>
      </c>
      <c r="BL123" s="17" t="s">
        <v>187</v>
      </c>
      <c r="BM123" s="142" t="s">
        <v>1900</v>
      </c>
    </row>
    <row r="124" spans="2:65" s="1" customFormat="1">
      <c r="B124" s="32"/>
      <c r="D124" s="144" t="s">
        <v>189</v>
      </c>
      <c r="F124" s="145" t="s">
        <v>1398</v>
      </c>
      <c r="I124" s="146"/>
      <c r="L124" s="32"/>
      <c r="M124" s="147"/>
      <c r="T124" s="53"/>
      <c r="AT124" s="17" t="s">
        <v>189</v>
      </c>
      <c r="AU124" s="17" t="s">
        <v>81</v>
      </c>
    </row>
    <row r="125" spans="2:65" s="12" customFormat="1">
      <c r="B125" s="148"/>
      <c r="D125" s="149" t="s">
        <v>191</v>
      </c>
      <c r="E125" s="150" t="s">
        <v>19</v>
      </c>
      <c r="F125" s="151" t="s">
        <v>1901</v>
      </c>
      <c r="H125" s="152">
        <v>178.745</v>
      </c>
      <c r="I125" s="153"/>
      <c r="L125" s="148"/>
      <c r="M125" s="154"/>
      <c r="T125" s="155"/>
      <c r="AT125" s="150" t="s">
        <v>191</v>
      </c>
      <c r="AU125" s="150" t="s">
        <v>81</v>
      </c>
      <c r="AV125" s="12" t="s">
        <v>81</v>
      </c>
      <c r="AW125" s="12" t="s">
        <v>33</v>
      </c>
      <c r="AX125" s="12" t="s">
        <v>79</v>
      </c>
      <c r="AY125" s="150" t="s">
        <v>180</v>
      </c>
    </row>
    <row r="126" spans="2:65" s="1" customFormat="1" ht="44.25" customHeight="1">
      <c r="B126" s="32"/>
      <c r="C126" s="131" t="s">
        <v>254</v>
      </c>
      <c r="D126" s="131" t="s">
        <v>182</v>
      </c>
      <c r="E126" s="132" t="s">
        <v>1400</v>
      </c>
      <c r="F126" s="133" t="s">
        <v>1401</v>
      </c>
      <c r="G126" s="134" t="s">
        <v>209</v>
      </c>
      <c r="H126" s="135">
        <v>55.503</v>
      </c>
      <c r="I126" s="136"/>
      <c r="J126" s="137">
        <f>ROUND(I126*H126,2)</f>
        <v>0</v>
      </c>
      <c r="K126" s="133" t="s">
        <v>186</v>
      </c>
      <c r="L126" s="32"/>
      <c r="M126" s="138" t="s">
        <v>19</v>
      </c>
      <c r="N126" s="139" t="s">
        <v>43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187</v>
      </c>
      <c r="AT126" s="142" t="s">
        <v>182</v>
      </c>
      <c r="AU126" s="142" t="s">
        <v>81</v>
      </c>
      <c r="AY126" s="17" t="s">
        <v>180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7" t="s">
        <v>79</v>
      </c>
      <c r="BK126" s="143">
        <f>ROUND(I126*H126,2)</f>
        <v>0</v>
      </c>
      <c r="BL126" s="17" t="s">
        <v>187</v>
      </c>
      <c r="BM126" s="142" t="s">
        <v>1902</v>
      </c>
    </row>
    <row r="127" spans="2:65" s="1" customFormat="1">
      <c r="B127" s="32"/>
      <c r="D127" s="144" t="s">
        <v>189</v>
      </c>
      <c r="F127" s="145" t="s">
        <v>1403</v>
      </c>
      <c r="I127" s="146"/>
      <c r="L127" s="32"/>
      <c r="M127" s="147"/>
      <c r="T127" s="53"/>
      <c r="AT127" s="17" t="s">
        <v>189</v>
      </c>
      <c r="AU127" s="17" t="s">
        <v>81</v>
      </c>
    </row>
    <row r="128" spans="2:65" s="12" customFormat="1">
      <c r="B128" s="148"/>
      <c r="D128" s="149" t="s">
        <v>191</v>
      </c>
      <c r="E128" s="150" t="s">
        <v>19</v>
      </c>
      <c r="F128" s="151" t="s">
        <v>1897</v>
      </c>
      <c r="H128" s="152">
        <v>99.302999999999997</v>
      </c>
      <c r="I128" s="153"/>
      <c r="L128" s="148"/>
      <c r="M128" s="154"/>
      <c r="T128" s="155"/>
      <c r="AT128" s="150" t="s">
        <v>191</v>
      </c>
      <c r="AU128" s="150" t="s">
        <v>81</v>
      </c>
      <c r="AV128" s="12" t="s">
        <v>81</v>
      </c>
      <c r="AW128" s="12" t="s">
        <v>33</v>
      </c>
      <c r="AX128" s="12" t="s">
        <v>72</v>
      </c>
      <c r="AY128" s="150" t="s">
        <v>180</v>
      </c>
    </row>
    <row r="129" spans="2:65" s="12" customFormat="1">
      <c r="B129" s="148"/>
      <c r="D129" s="149" t="s">
        <v>191</v>
      </c>
      <c r="E129" s="150" t="s">
        <v>19</v>
      </c>
      <c r="F129" s="151" t="s">
        <v>1903</v>
      </c>
      <c r="H129" s="152">
        <v>-43.8</v>
      </c>
      <c r="I129" s="153"/>
      <c r="L129" s="148"/>
      <c r="M129" s="154"/>
      <c r="T129" s="155"/>
      <c r="AT129" s="150" t="s">
        <v>191</v>
      </c>
      <c r="AU129" s="150" t="s">
        <v>81</v>
      </c>
      <c r="AV129" s="12" t="s">
        <v>81</v>
      </c>
      <c r="AW129" s="12" t="s">
        <v>33</v>
      </c>
      <c r="AX129" s="12" t="s">
        <v>72</v>
      </c>
      <c r="AY129" s="150" t="s">
        <v>180</v>
      </c>
    </row>
    <row r="130" spans="2:65" s="14" customFormat="1">
      <c r="B130" s="162"/>
      <c r="D130" s="149" t="s">
        <v>191</v>
      </c>
      <c r="E130" s="163" t="s">
        <v>19</v>
      </c>
      <c r="F130" s="164" t="s">
        <v>215</v>
      </c>
      <c r="H130" s="165">
        <v>55.503</v>
      </c>
      <c r="I130" s="166"/>
      <c r="L130" s="162"/>
      <c r="M130" s="167"/>
      <c r="T130" s="168"/>
      <c r="AT130" s="163" t="s">
        <v>191</v>
      </c>
      <c r="AU130" s="163" t="s">
        <v>81</v>
      </c>
      <c r="AV130" s="14" t="s">
        <v>187</v>
      </c>
      <c r="AW130" s="14" t="s">
        <v>33</v>
      </c>
      <c r="AX130" s="14" t="s">
        <v>79</v>
      </c>
      <c r="AY130" s="163" t="s">
        <v>180</v>
      </c>
    </row>
    <row r="131" spans="2:65" s="1" customFormat="1" ht="16.5" customHeight="1">
      <c r="B131" s="32"/>
      <c r="C131" s="181" t="s">
        <v>8</v>
      </c>
      <c r="D131" s="181" t="s">
        <v>570</v>
      </c>
      <c r="E131" s="182" t="s">
        <v>1415</v>
      </c>
      <c r="F131" s="183" t="s">
        <v>1416</v>
      </c>
      <c r="G131" s="184" t="s">
        <v>257</v>
      </c>
      <c r="H131" s="185">
        <v>111.006</v>
      </c>
      <c r="I131" s="186"/>
      <c r="J131" s="187">
        <f>ROUND(I131*H131,2)</f>
        <v>0</v>
      </c>
      <c r="K131" s="183" t="s">
        <v>186</v>
      </c>
      <c r="L131" s="188"/>
      <c r="M131" s="189" t="s">
        <v>19</v>
      </c>
      <c r="N131" s="190" t="s">
        <v>43</v>
      </c>
      <c r="P131" s="140">
        <f>O131*H131</f>
        <v>0</v>
      </c>
      <c r="Q131" s="140">
        <v>1</v>
      </c>
      <c r="R131" s="140">
        <f>Q131*H131</f>
        <v>111.006</v>
      </c>
      <c r="S131" s="140">
        <v>0</v>
      </c>
      <c r="T131" s="141">
        <f>S131*H131</f>
        <v>0</v>
      </c>
      <c r="AR131" s="142" t="s">
        <v>235</v>
      </c>
      <c r="AT131" s="142" t="s">
        <v>570</v>
      </c>
      <c r="AU131" s="142" t="s">
        <v>81</v>
      </c>
      <c r="AY131" s="17" t="s">
        <v>180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79</v>
      </c>
      <c r="BK131" s="143">
        <f>ROUND(I131*H131,2)</f>
        <v>0</v>
      </c>
      <c r="BL131" s="17" t="s">
        <v>187</v>
      </c>
      <c r="BM131" s="142" t="s">
        <v>1904</v>
      </c>
    </row>
    <row r="132" spans="2:65" s="12" customFormat="1">
      <c r="B132" s="148"/>
      <c r="D132" s="149" t="s">
        <v>191</v>
      </c>
      <c r="E132" s="150" t="s">
        <v>19</v>
      </c>
      <c r="F132" s="151" t="s">
        <v>1905</v>
      </c>
      <c r="H132" s="152">
        <v>111.006</v>
      </c>
      <c r="I132" s="153"/>
      <c r="L132" s="148"/>
      <c r="M132" s="154"/>
      <c r="T132" s="155"/>
      <c r="AT132" s="150" t="s">
        <v>191</v>
      </c>
      <c r="AU132" s="150" t="s">
        <v>81</v>
      </c>
      <c r="AV132" s="12" t="s">
        <v>81</v>
      </c>
      <c r="AW132" s="12" t="s">
        <v>33</v>
      </c>
      <c r="AX132" s="12" t="s">
        <v>79</v>
      </c>
      <c r="AY132" s="150" t="s">
        <v>180</v>
      </c>
    </row>
    <row r="133" spans="2:65" s="1" customFormat="1" ht="66.75" customHeight="1">
      <c r="B133" s="32"/>
      <c r="C133" s="131" t="s">
        <v>286</v>
      </c>
      <c r="D133" s="131" t="s">
        <v>182</v>
      </c>
      <c r="E133" s="132" t="s">
        <v>1906</v>
      </c>
      <c r="F133" s="133" t="s">
        <v>1907</v>
      </c>
      <c r="G133" s="134" t="s">
        <v>209</v>
      </c>
      <c r="H133" s="135">
        <v>32.85</v>
      </c>
      <c r="I133" s="136"/>
      <c r="J133" s="137">
        <f>ROUND(I133*H133,2)</f>
        <v>0</v>
      </c>
      <c r="K133" s="133" t="s">
        <v>186</v>
      </c>
      <c r="L133" s="32"/>
      <c r="M133" s="138" t="s">
        <v>19</v>
      </c>
      <c r="N133" s="139" t="s">
        <v>43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187</v>
      </c>
      <c r="AT133" s="142" t="s">
        <v>182</v>
      </c>
      <c r="AU133" s="142" t="s">
        <v>81</v>
      </c>
      <c r="AY133" s="17" t="s">
        <v>180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187</v>
      </c>
      <c r="BM133" s="142" t="s">
        <v>1908</v>
      </c>
    </row>
    <row r="134" spans="2:65" s="1" customFormat="1">
      <c r="B134" s="32"/>
      <c r="D134" s="144" t="s">
        <v>189</v>
      </c>
      <c r="F134" s="145" t="s">
        <v>1909</v>
      </c>
      <c r="I134" s="146"/>
      <c r="L134" s="32"/>
      <c r="M134" s="147"/>
      <c r="T134" s="53"/>
      <c r="AT134" s="17" t="s">
        <v>189</v>
      </c>
      <c r="AU134" s="17" t="s">
        <v>81</v>
      </c>
    </row>
    <row r="135" spans="2:65" s="12" customFormat="1">
      <c r="B135" s="148"/>
      <c r="D135" s="149" t="s">
        <v>191</v>
      </c>
      <c r="E135" s="150" t="s">
        <v>19</v>
      </c>
      <c r="F135" s="151" t="s">
        <v>1910</v>
      </c>
      <c r="H135" s="152">
        <v>12</v>
      </c>
      <c r="I135" s="153"/>
      <c r="L135" s="148"/>
      <c r="M135" s="154"/>
      <c r="T135" s="155"/>
      <c r="AT135" s="150" t="s">
        <v>191</v>
      </c>
      <c r="AU135" s="150" t="s">
        <v>81</v>
      </c>
      <c r="AV135" s="12" t="s">
        <v>81</v>
      </c>
      <c r="AW135" s="12" t="s">
        <v>33</v>
      </c>
      <c r="AX135" s="12" t="s">
        <v>72</v>
      </c>
      <c r="AY135" s="150" t="s">
        <v>180</v>
      </c>
    </row>
    <row r="136" spans="2:65" s="12" customFormat="1">
      <c r="B136" s="148"/>
      <c r="D136" s="149" t="s">
        <v>191</v>
      </c>
      <c r="E136" s="150" t="s">
        <v>19</v>
      </c>
      <c r="F136" s="151" t="s">
        <v>1911</v>
      </c>
      <c r="H136" s="152">
        <v>1.08</v>
      </c>
      <c r="I136" s="153"/>
      <c r="L136" s="148"/>
      <c r="M136" s="154"/>
      <c r="T136" s="155"/>
      <c r="AT136" s="150" t="s">
        <v>191</v>
      </c>
      <c r="AU136" s="150" t="s">
        <v>81</v>
      </c>
      <c r="AV136" s="12" t="s">
        <v>81</v>
      </c>
      <c r="AW136" s="12" t="s">
        <v>33</v>
      </c>
      <c r="AX136" s="12" t="s">
        <v>72</v>
      </c>
      <c r="AY136" s="150" t="s">
        <v>180</v>
      </c>
    </row>
    <row r="137" spans="2:65" s="12" customFormat="1">
      <c r="B137" s="148"/>
      <c r="D137" s="149" t="s">
        <v>191</v>
      </c>
      <c r="E137" s="150" t="s">
        <v>19</v>
      </c>
      <c r="F137" s="151" t="s">
        <v>1912</v>
      </c>
      <c r="H137" s="152">
        <v>17.52</v>
      </c>
      <c r="I137" s="153"/>
      <c r="L137" s="148"/>
      <c r="M137" s="154"/>
      <c r="T137" s="155"/>
      <c r="AT137" s="150" t="s">
        <v>191</v>
      </c>
      <c r="AU137" s="150" t="s">
        <v>81</v>
      </c>
      <c r="AV137" s="12" t="s">
        <v>81</v>
      </c>
      <c r="AW137" s="12" t="s">
        <v>33</v>
      </c>
      <c r="AX137" s="12" t="s">
        <v>72</v>
      </c>
      <c r="AY137" s="150" t="s">
        <v>180</v>
      </c>
    </row>
    <row r="138" spans="2:65" s="12" customFormat="1">
      <c r="B138" s="148"/>
      <c r="D138" s="149" t="s">
        <v>191</v>
      </c>
      <c r="E138" s="150" t="s">
        <v>19</v>
      </c>
      <c r="F138" s="151" t="s">
        <v>1913</v>
      </c>
      <c r="H138" s="152">
        <v>2.25</v>
      </c>
      <c r="I138" s="153"/>
      <c r="L138" s="148"/>
      <c r="M138" s="154"/>
      <c r="T138" s="155"/>
      <c r="AT138" s="150" t="s">
        <v>191</v>
      </c>
      <c r="AU138" s="150" t="s">
        <v>81</v>
      </c>
      <c r="AV138" s="12" t="s">
        <v>81</v>
      </c>
      <c r="AW138" s="12" t="s">
        <v>33</v>
      </c>
      <c r="AX138" s="12" t="s">
        <v>72</v>
      </c>
      <c r="AY138" s="150" t="s">
        <v>180</v>
      </c>
    </row>
    <row r="139" spans="2:65" s="14" customFormat="1">
      <c r="B139" s="162"/>
      <c r="D139" s="149" t="s">
        <v>191</v>
      </c>
      <c r="E139" s="163" t="s">
        <v>19</v>
      </c>
      <c r="F139" s="164" t="s">
        <v>215</v>
      </c>
      <c r="H139" s="165">
        <v>32.85</v>
      </c>
      <c r="I139" s="166"/>
      <c r="L139" s="162"/>
      <c r="M139" s="167"/>
      <c r="T139" s="168"/>
      <c r="AT139" s="163" t="s">
        <v>191</v>
      </c>
      <c r="AU139" s="163" t="s">
        <v>81</v>
      </c>
      <c r="AV139" s="14" t="s">
        <v>187</v>
      </c>
      <c r="AW139" s="14" t="s">
        <v>33</v>
      </c>
      <c r="AX139" s="14" t="s">
        <v>79</v>
      </c>
      <c r="AY139" s="163" t="s">
        <v>180</v>
      </c>
    </row>
    <row r="140" spans="2:65" s="1" customFormat="1" ht="16.5" customHeight="1">
      <c r="B140" s="32"/>
      <c r="C140" s="181" t="s">
        <v>294</v>
      </c>
      <c r="D140" s="181" t="s">
        <v>570</v>
      </c>
      <c r="E140" s="182" t="s">
        <v>1914</v>
      </c>
      <c r="F140" s="183" t="s">
        <v>1915</v>
      </c>
      <c r="G140" s="184" t="s">
        <v>257</v>
      </c>
      <c r="H140" s="185">
        <v>65.7</v>
      </c>
      <c r="I140" s="186"/>
      <c r="J140" s="187">
        <f>ROUND(I140*H140,2)</f>
        <v>0</v>
      </c>
      <c r="K140" s="183" t="s">
        <v>186</v>
      </c>
      <c r="L140" s="188"/>
      <c r="M140" s="189" t="s">
        <v>19</v>
      </c>
      <c r="N140" s="190" t="s">
        <v>43</v>
      </c>
      <c r="P140" s="140">
        <f>O140*H140</f>
        <v>0</v>
      </c>
      <c r="Q140" s="140">
        <v>1</v>
      </c>
      <c r="R140" s="140">
        <f>Q140*H140</f>
        <v>65.7</v>
      </c>
      <c r="S140" s="140">
        <v>0</v>
      </c>
      <c r="T140" s="141">
        <f>S140*H140</f>
        <v>0</v>
      </c>
      <c r="AR140" s="142" t="s">
        <v>235</v>
      </c>
      <c r="AT140" s="142" t="s">
        <v>570</v>
      </c>
      <c r="AU140" s="142" t="s">
        <v>81</v>
      </c>
      <c r="AY140" s="17" t="s">
        <v>180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79</v>
      </c>
      <c r="BK140" s="143">
        <f>ROUND(I140*H140,2)</f>
        <v>0</v>
      </c>
      <c r="BL140" s="17" t="s">
        <v>187</v>
      </c>
      <c r="BM140" s="142" t="s">
        <v>1916</v>
      </c>
    </row>
    <row r="141" spans="2:65" s="12" customFormat="1">
      <c r="B141" s="148"/>
      <c r="D141" s="149" t="s">
        <v>191</v>
      </c>
      <c r="E141" s="150" t="s">
        <v>19</v>
      </c>
      <c r="F141" s="151" t="s">
        <v>1917</v>
      </c>
      <c r="H141" s="152">
        <v>65.7</v>
      </c>
      <c r="I141" s="153"/>
      <c r="L141" s="148"/>
      <c r="M141" s="154"/>
      <c r="T141" s="155"/>
      <c r="AT141" s="150" t="s">
        <v>191</v>
      </c>
      <c r="AU141" s="150" t="s">
        <v>81</v>
      </c>
      <c r="AV141" s="12" t="s">
        <v>81</v>
      </c>
      <c r="AW141" s="12" t="s">
        <v>33</v>
      </c>
      <c r="AX141" s="12" t="s">
        <v>79</v>
      </c>
      <c r="AY141" s="150" t="s">
        <v>180</v>
      </c>
    </row>
    <row r="142" spans="2:65" s="11" customFormat="1" ht="22.9" customHeight="1">
      <c r="B142" s="119"/>
      <c r="D142" s="120" t="s">
        <v>71</v>
      </c>
      <c r="E142" s="129" t="s">
        <v>187</v>
      </c>
      <c r="F142" s="129" t="s">
        <v>1918</v>
      </c>
      <c r="I142" s="122"/>
      <c r="J142" s="130">
        <f>BK142</f>
        <v>0</v>
      </c>
      <c r="L142" s="119"/>
      <c r="M142" s="124"/>
      <c r="P142" s="125">
        <f>SUM(P143:P149)</f>
        <v>0</v>
      </c>
      <c r="R142" s="125">
        <f>SUM(R143:R149)</f>
        <v>20.703931499999999</v>
      </c>
      <c r="T142" s="126">
        <f>SUM(T143:T149)</f>
        <v>0</v>
      </c>
      <c r="AR142" s="120" t="s">
        <v>79</v>
      </c>
      <c r="AT142" s="127" t="s">
        <v>71</v>
      </c>
      <c r="AU142" s="127" t="s">
        <v>79</v>
      </c>
      <c r="AY142" s="120" t="s">
        <v>180</v>
      </c>
      <c r="BK142" s="128">
        <f>SUM(BK143:BK149)</f>
        <v>0</v>
      </c>
    </row>
    <row r="143" spans="2:65" s="1" customFormat="1" ht="33" customHeight="1">
      <c r="B143" s="32"/>
      <c r="C143" s="131" t="s">
        <v>303</v>
      </c>
      <c r="D143" s="131" t="s">
        <v>182</v>
      </c>
      <c r="E143" s="132" t="s">
        <v>1919</v>
      </c>
      <c r="F143" s="133" t="s">
        <v>1920</v>
      </c>
      <c r="G143" s="134" t="s">
        <v>209</v>
      </c>
      <c r="H143" s="135">
        <v>10.95</v>
      </c>
      <c r="I143" s="136"/>
      <c r="J143" s="137">
        <f>ROUND(I143*H143,2)</f>
        <v>0</v>
      </c>
      <c r="K143" s="133" t="s">
        <v>186</v>
      </c>
      <c r="L143" s="32"/>
      <c r="M143" s="138" t="s">
        <v>19</v>
      </c>
      <c r="N143" s="139" t="s">
        <v>43</v>
      </c>
      <c r="P143" s="140">
        <f>O143*H143</f>
        <v>0</v>
      </c>
      <c r="Q143" s="140">
        <v>1.8907700000000001</v>
      </c>
      <c r="R143" s="140">
        <f>Q143*H143</f>
        <v>20.703931499999999</v>
      </c>
      <c r="S143" s="140">
        <v>0</v>
      </c>
      <c r="T143" s="141">
        <f>S143*H143</f>
        <v>0</v>
      </c>
      <c r="AR143" s="142" t="s">
        <v>187</v>
      </c>
      <c r="AT143" s="142" t="s">
        <v>182</v>
      </c>
      <c r="AU143" s="142" t="s">
        <v>81</v>
      </c>
      <c r="AY143" s="17" t="s">
        <v>180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187</v>
      </c>
      <c r="BM143" s="142" t="s">
        <v>1921</v>
      </c>
    </row>
    <row r="144" spans="2:65" s="1" customFormat="1">
      <c r="B144" s="32"/>
      <c r="D144" s="144" t="s">
        <v>189</v>
      </c>
      <c r="F144" s="145" t="s">
        <v>1922</v>
      </c>
      <c r="I144" s="146"/>
      <c r="L144" s="32"/>
      <c r="M144" s="147"/>
      <c r="T144" s="53"/>
      <c r="AT144" s="17" t="s">
        <v>189</v>
      </c>
      <c r="AU144" s="17" t="s">
        <v>81</v>
      </c>
    </row>
    <row r="145" spans="2:65" s="12" customFormat="1">
      <c r="B145" s="148"/>
      <c r="D145" s="149" t="s">
        <v>191</v>
      </c>
      <c r="E145" s="150" t="s">
        <v>19</v>
      </c>
      <c r="F145" s="151" t="s">
        <v>1923</v>
      </c>
      <c r="H145" s="152">
        <v>4</v>
      </c>
      <c r="I145" s="153"/>
      <c r="L145" s="148"/>
      <c r="M145" s="154"/>
      <c r="T145" s="155"/>
      <c r="AT145" s="150" t="s">
        <v>191</v>
      </c>
      <c r="AU145" s="150" t="s">
        <v>81</v>
      </c>
      <c r="AV145" s="12" t="s">
        <v>81</v>
      </c>
      <c r="AW145" s="12" t="s">
        <v>33</v>
      </c>
      <c r="AX145" s="12" t="s">
        <v>72</v>
      </c>
      <c r="AY145" s="150" t="s">
        <v>180</v>
      </c>
    </row>
    <row r="146" spans="2:65" s="12" customFormat="1">
      <c r="B146" s="148"/>
      <c r="D146" s="149" t="s">
        <v>191</v>
      </c>
      <c r="E146" s="150" t="s">
        <v>19</v>
      </c>
      <c r="F146" s="151" t="s">
        <v>1924</v>
      </c>
      <c r="H146" s="152">
        <v>0.36</v>
      </c>
      <c r="I146" s="153"/>
      <c r="L146" s="148"/>
      <c r="M146" s="154"/>
      <c r="T146" s="155"/>
      <c r="AT146" s="150" t="s">
        <v>191</v>
      </c>
      <c r="AU146" s="150" t="s">
        <v>81</v>
      </c>
      <c r="AV146" s="12" t="s">
        <v>81</v>
      </c>
      <c r="AW146" s="12" t="s">
        <v>33</v>
      </c>
      <c r="AX146" s="12" t="s">
        <v>72</v>
      </c>
      <c r="AY146" s="150" t="s">
        <v>180</v>
      </c>
    </row>
    <row r="147" spans="2:65" s="12" customFormat="1">
      <c r="B147" s="148"/>
      <c r="D147" s="149" t="s">
        <v>191</v>
      </c>
      <c r="E147" s="150" t="s">
        <v>19</v>
      </c>
      <c r="F147" s="151" t="s">
        <v>1925</v>
      </c>
      <c r="H147" s="152">
        <v>5.84</v>
      </c>
      <c r="I147" s="153"/>
      <c r="L147" s="148"/>
      <c r="M147" s="154"/>
      <c r="T147" s="155"/>
      <c r="AT147" s="150" t="s">
        <v>191</v>
      </c>
      <c r="AU147" s="150" t="s">
        <v>81</v>
      </c>
      <c r="AV147" s="12" t="s">
        <v>81</v>
      </c>
      <c r="AW147" s="12" t="s">
        <v>33</v>
      </c>
      <c r="AX147" s="12" t="s">
        <v>72</v>
      </c>
      <c r="AY147" s="150" t="s">
        <v>180</v>
      </c>
    </row>
    <row r="148" spans="2:65" s="12" customFormat="1">
      <c r="B148" s="148"/>
      <c r="D148" s="149" t="s">
        <v>191</v>
      </c>
      <c r="E148" s="150" t="s">
        <v>19</v>
      </c>
      <c r="F148" s="151" t="s">
        <v>1926</v>
      </c>
      <c r="H148" s="152">
        <v>0.75</v>
      </c>
      <c r="I148" s="153"/>
      <c r="L148" s="148"/>
      <c r="M148" s="154"/>
      <c r="T148" s="155"/>
      <c r="AT148" s="150" t="s">
        <v>191</v>
      </c>
      <c r="AU148" s="150" t="s">
        <v>81</v>
      </c>
      <c r="AV148" s="12" t="s">
        <v>81</v>
      </c>
      <c r="AW148" s="12" t="s">
        <v>33</v>
      </c>
      <c r="AX148" s="12" t="s">
        <v>72</v>
      </c>
      <c r="AY148" s="150" t="s">
        <v>180</v>
      </c>
    </row>
    <row r="149" spans="2:65" s="14" customFormat="1">
      <c r="B149" s="162"/>
      <c r="D149" s="149" t="s">
        <v>191</v>
      </c>
      <c r="E149" s="163" t="s">
        <v>19</v>
      </c>
      <c r="F149" s="164" t="s">
        <v>215</v>
      </c>
      <c r="H149" s="165">
        <v>10.95</v>
      </c>
      <c r="I149" s="166"/>
      <c r="L149" s="162"/>
      <c r="M149" s="167"/>
      <c r="T149" s="168"/>
      <c r="AT149" s="163" t="s">
        <v>191</v>
      </c>
      <c r="AU149" s="163" t="s">
        <v>81</v>
      </c>
      <c r="AV149" s="14" t="s">
        <v>187</v>
      </c>
      <c r="AW149" s="14" t="s">
        <v>33</v>
      </c>
      <c r="AX149" s="14" t="s">
        <v>79</v>
      </c>
      <c r="AY149" s="163" t="s">
        <v>180</v>
      </c>
    </row>
    <row r="150" spans="2:65" s="11" customFormat="1" ht="22.9" customHeight="1">
      <c r="B150" s="119"/>
      <c r="D150" s="120" t="s">
        <v>71</v>
      </c>
      <c r="E150" s="129" t="s">
        <v>235</v>
      </c>
      <c r="F150" s="129" t="s">
        <v>1927</v>
      </c>
      <c r="I150" s="122"/>
      <c r="J150" s="130">
        <f>BK150</f>
        <v>0</v>
      </c>
      <c r="L150" s="119"/>
      <c r="M150" s="124"/>
      <c r="P150" s="125">
        <f>SUM(P151:P193)</f>
        <v>0</v>
      </c>
      <c r="R150" s="125">
        <f>SUM(R151:R193)</f>
        <v>0.86924120000000005</v>
      </c>
      <c r="T150" s="126">
        <f>SUM(T151:T193)</f>
        <v>0</v>
      </c>
      <c r="AR150" s="120" t="s">
        <v>79</v>
      </c>
      <c r="AT150" s="127" t="s">
        <v>71</v>
      </c>
      <c r="AU150" s="127" t="s">
        <v>79</v>
      </c>
      <c r="AY150" s="120" t="s">
        <v>180</v>
      </c>
      <c r="BK150" s="128">
        <f>SUM(BK151:BK193)</f>
        <v>0</v>
      </c>
    </row>
    <row r="151" spans="2:65" s="1" customFormat="1" ht="24.2" customHeight="1">
      <c r="B151" s="32"/>
      <c r="C151" s="131" t="s">
        <v>311</v>
      </c>
      <c r="D151" s="131" t="s">
        <v>182</v>
      </c>
      <c r="E151" s="132" t="s">
        <v>1928</v>
      </c>
      <c r="F151" s="133" t="s">
        <v>1929</v>
      </c>
      <c r="G151" s="134" t="s">
        <v>476</v>
      </c>
      <c r="H151" s="135">
        <v>10</v>
      </c>
      <c r="I151" s="136"/>
      <c r="J151" s="137">
        <f>ROUND(I151*H151,2)</f>
        <v>0</v>
      </c>
      <c r="K151" s="133" t="s">
        <v>186</v>
      </c>
      <c r="L151" s="32"/>
      <c r="M151" s="138" t="s">
        <v>19</v>
      </c>
      <c r="N151" s="139" t="s">
        <v>43</v>
      </c>
      <c r="P151" s="140">
        <f>O151*H151</f>
        <v>0</v>
      </c>
      <c r="Q151" s="140">
        <v>1.0000000000000001E-5</v>
      </c>
      <c r="R151" s="140">
        <f>Q151*H151</f>
        <v>1E-4</v>
      </c>
      <c r="S151" s="140">
        <v>0</v>
      </c>
      <c r="T151" s="141">
        <f>S151*H151</f>
        <v>0</v>
      </c>
      <c r="AR151" s="142" t="s">
        <v>187</v>
      </c>
      <c r="AT151" s="142" t="s">
        <v>182</v>
      </c>
      <c r="AU151" s="142" t="s">
        <v>81</v>
      </c>
      <c r="AY151" s="17" t="s">
        <v>180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7" t="s">
        <v>79</v>
      </c>
      <c r="BK151" s="143">
        <f>ROUND(I151*H151,2)</f>
        <v>0</v>
      </c>
      <c r="BL151" s="17" t="s">
        <v>187</v>
      </c>
      <c r="BM151" s="142" t="s">
        <v>1930</v>
      </c>
    </row>
    <row r="152" spans="2:65" s="1" customFormat="1">
      <c r="B152" s="32"/>
      <c r="D152" s="144" t="s">
        <v>189</v>
      </c>
      <c r="F152" s="145" t="s">
        <v>1931</v>
      </c>
      <c r="I152" s="146"/>
      <c r="L152" s="32"/>
      <c r="M152" s="147"/>
      <c r="T152" s="53"/>
      <c r="AT152" s="17" t="s">
        <v>189</v>
      </c>
      <c r="AU152" s="17" t="s">
        <v>81</v>
      </c>
    </row>
    <row r="153" spans="2:65" s="1" customFormat="1" ht="24.2" customHeight="1">
      <c r="B153" s="32"/>
      <c r="C153" s="181" t="s">
        <v>319</v>
      </c>
      <c r="D153" s="181" t="s">
        <v>570</v>
      </c>
      <c r="E153" s="182" t="s">
        <v>1932</v>
      </c>
      <c r="F153" s="183" t="s">
        <v>1933</v>
      </c>
      <c r="G153" s="184" t="s">
        <v>476</v>
      </c>
      <c r="H153" s="185">
        <v>10.15</v>
      </c>
      <c r="I153" s="186"/>
      <c r="J153" s="187">
        <f>ROUND(I153*H153,2)</f>
        <v>0</v>
      </c>
      <c r="K153" s="183" t="s">
        <v>186</v>
      </c>
      <c r="L153" s="188"/>
      <c r="M153" s="189" t="s">
        <v>19</v>
      </c>
      <c r="N153" s="190" t="s">
        <v>43</v>
      </c>
      <c r="P153" s="140">
        <f>O153*H153</f>
        <v>0</v>
      </c>
      <c r="Q153" s="140">
        <v>1.4E-3</v>
      </c>
      <c r="R153" s="140">
        <f>Q153*H153</f>
        <v>1.421E-2</v>
      </c>
      <c r="S153" s="140">
        <v>0</v>
      </c>
      <c r="T153" s="141">
        <f>S153*H153</f>
        <v>0</v>
      </c>
      <c r="AR153" s="142" t="s">
        <v>235</v>
      </c>
      <c r="AT153" s="142" t="s">
        <v>570</v>
      </c>
      <c r="AU153" s="142" t="s">
        <v>81</v>
      </c>
      <c r="AY153" s="17" t="s">
        <v>180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79</v>
      </c>
      <c r="BK153" s="143">
        <f>ROUND(I153*H153,2)</f>
        <v>0</v>
      </c>
      <c r="BL153" s="17" t="s">
        <v>187</v>
      </c>
      <c r="BM153" s="142" t="s">
        <v>1934</v>
      </c>
    </row>
    <row r="154" spans="2:65" s="12" customFormat="1">
      <c r="B154" s="148"/>
      <c r="D154" s="149" t="s">
        <v>191</v>
      </c>
      <c r="E154" s="150" t="s">
        <v>19</v>
      </c>
      <c r="F154" s="151" t="s">
        <v>245</v>
      </c>
      <c r="H154" s="152">
        <v>10</v>
      </c>
      <c r="I154" s="153"/>
      <c r="L154" s="148"/>
      <c r="M154" s="154"/>
      <c r="T154" s="155"/>
      <c r="AT154" s="150" t="s">
        <v>191</v>
      </c>
      <c r="AU154" s="150" t="s">
        <v>81</v>
      </c>
      <c r="AV154" s="12" t="s">
        <v>81</v>
      </c>
      <c r="AW154" s="12" t="s">
        <v>33</v>
      </c>
      <c r="AX154" s="12" t="s">
        <v>79</v>
      </c>
      <c r="AY154" s="150" t="s">
        <v>180</v>
      </c>
    </row>
    <row r="155" spans="2:65" s="12" customFormat="1">
      <c r="B155" s="148"/>
      <c r="D155" s="149" t="s">
        <v>191</v>
      </c>
      <c r="F155" s="151" t="s">
        <v>1935</v>
      </c>
      <c r="H155" s="152">
        <v>10.15</v>
      </c>
      <c r="I155" s="153"/>
      <c r="L155" s="148"/>
      <c r="M155" s="154"/>
      <c r="T155" s="155"/>
      <c r="AT155" s="150" t="s">
        <v>191</v>
      </c>
      <c r="AU155" s="150" t="s">
        <v>81</v>
      </c>
      <c r="AV155" s="12" t="s">
        <v>81</v>
      </c>
      <c r="AW155" s="12" t="s">
        <v>4</v>
      </c>
      <c r="AX155" s="12" t="s">
        <v>79</v>
      </c>
      <c r="AY155" s="150" t="s">
        <v>180</v>
      </c>
    </row>
    <row r="156" spans="2:65" s="1" customFormat="1" ht="24.2" customHeight="1">
      <c r="B156" s="32"/>
      <c r="C156" s="131" t="s">
        <v>326</v>
      </c>
      <c r="D156" s="131" t="s">
        <v>182</v>
      </c>
      <c r="E156" s="132" t="s">
        <v>1936</v>
      </c>
      <c r="F156" s="133" t="s">
        <v>1937</v>
      </c>
      <c r="G156" s="134" t="s">
        <v>476</v>
      </c>
      <c r="H156" s="135">
        <v>49</v>
      </c>
      <c r="I156" s="136"/>
      <c r="J156" s="137">
        <f>ROUND(I156*H156,2)</f>
        <v>0</v>
      </c>
      <c r="K156" s="133" t="s">
        <v>186</v>
      </c>
      <c r="L156" s="32"/>
      <c r="M156" s="138" t="s">
        <v>19</v>
      </c>
      <c r="N156" s="139" t="s">
        <v>43</v>
      </c>
      <c r="P156" s="140">
        <f>O156*H156</f>
        <v>0</v>
      </c>
      <c r="Q156" s="140">
        <v>1.0000000000000001E-5</v>
      </c>
      <c r="R156" s="140">
        <f>Q156*H156</f>
        <v>4.9000000000000009E-4</v>
      </c>
      <c r="S156" s="140">
        <v>0</v>
      </c>
      <c r="T156" s="141">
        <f>S156*H156</f>
        <v>0</v>
      </c>
      <c r="AR156" s="142" t="s">
        <v>187</v>
      </c>
      <c r="AT156" s="142" t="s">
        <v>182</v>
      </c>
      <c r="AU156" s="142" t="s">
        <v>81</v>
      </c>
      <c r="AY156" s="17" t="s">
        <v>180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7" t="s">
        <v>79</v>
      </c>
      <c r="BK156" s="143">
        <f>ROUND(I156*H156,2)</f>
        <v>0</v>
      </c>
      <c r="BL156" s="17" t="s">
        <v>187</v>
      </c>
      <c r="BM156" s="142" t="s">
        <v>1938</v>
      </c>
    </row>
    <row r="157" spans="2:65" s="1" customFormat="1">
      <c r="B157" s="32"/>
      <c r="D157" s="144" t="s">
        <v>189</v>
      </c>
      <c r="F157" s="145" t="s">
        <v>1939</v>
      </c>
      <c r="I157" s="146"/>
      <c r="L157" s="32"/>
      <c r="M157" s="147"/>
      <c r="T157" s="53"/>
      <c r="AT157" s="17" t="s">
        <v>189</v>
      </c>
      <c r="AU157" s="17" t="s">
        <v>81</v>
      </c>
    </row>
    <row r="158" spans="2:65" s="1" customFormat="1" ht="24.2" customHeight="1">
      <c r="B158" s="32"/>
      <c r="C158" s="181" t="s">
        <v>333</v>
      </c>
      <c r="D158" s="181" t="s">
        <v>570</v>
      </c>
      <c r="E158" s="182" t="s">
        <v>1940</v>
      </c>
      <c r="F158" s="183" t="s">
        <v>1941</v>
      </c>
      <c r="G158" s="184" t="s">
        <v>476</v>
      </c>
      <c r="H158" s="185">
        <v>49.734999999999999</v>
      </c>
      <c r="I158" s="186"/>
      <c r="J158" s="187">
        <f>ROUND(I158*H158,2)</f>
        <v>0</v>
      </c>
      <c r="K158" s="183" t="s">
        <v>186</v>
      </c>
      <c r="L158" s="188"/>
      <c r="M158" s="189" t="s">
        <v>19</v>
      </c>
      <c r="N158" s="190" t="s">
        <v>43</v>
      </c>
      <c r="P158" s="140">
        <f>O158*H158</f>
        <v>0</v>
      </c>
      <c r="Q158" s="140">
        <v>1.8E-3</v>
      </c>
      <c r="R158" s="140">
        <f>Q158*H158</f>
        <v>8.9522999999999991E-2</v>
      </c>
      <c r="S158" s="140">
        <v>0</v>
      </c>
      <c r="T158" s="141">
        <f>S158*H158</f>
        <v>0</v>
      </c>
      <c r="AR158" s="142" t="s">
        <v>235</v>
      </c>
      <c r="AT158" s="142" t="s">
        <v>570</v>
      </c>
      <c r="AU158" s="142" t="s">
        <v>81</v>
      </c>
      <c r="AY158" s="17" t="s">
        <v>180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7" t="s">
        <v>79</v>
      </c>
      <c r="BK158" s="143">
        <f>ROUND(I158*H158,2)</f>
        <v>0</v>
      </c>
      <c r="BL158" s="17" t="s">
        <v>187</v>
      </c>
      <c r="BM158" s="142" t="s">
        <v>1942</v>
      </c>
    </row>
    <row r="159" spans="2:65" s="12" customFormat="1">
      <c r="B159" s="148"/>
      <c r="D159" s="149" t="s">
        <v>191</v>
      </c>
      <c r="E159" s="150" t="s">
        <v>19</v>
      </c>
      <c r="F159" s="151" t="s">
        <v>822</v>
      </c>
      <c r="H159" s="152">
        <v>49</v>
      </c>
      <c r="I159" s="153"/>
      <c r="L159" s="148"/>
      <c r="M159" s="154"/>
      <c r="T159" s="155"/>
      <c r="AT159" s="150" t="s">
        <v>191</v>
      </c>
      <c r="AU159" s="150" t="s">
        <v>81</v>
      </c>
      <c r="AV159" s="12" t="s">
        <v>81</v>
      </c>
      <c r="AW159" s="12" t="s">
        <v>33</v>
      </c>
      <c r="AX159" s="12" t="s">
        <v>79</v>
      </c>
      <c r="AY159" s="150" t="s">
        <v>180</v>
      </c>
    </row>
    <row r="160" spans="2:65" s="12" customFormat="1">
      <c r="B160" s="148"/>
      <c r="D160" s="149" t="s">
        <v>191</v>
      </c>
      <c r="F160" s="151" t="s">
        <v>1943</v>
      </c>
      <c r="H160" s="152">
        <v>49.734999999999999</v>
      </c>
      <c r="I160" s="153"/>
      <c r="L160" s="148"/>
      <c r="M160" s="154"/>
      <c r="T160" s="155"/>
      <c r="AT160" s="150" t="s">
        <v>191</v>
      </c>
      <c r="AU160" s="150" t="s">
        <v>81</v>
      </c>
      <c r="AV160" s="12" t="s">
        <v>81</v>
      </c>
      <c r="AW160" s="12" t="s">
        <v>4</v>
      </c>
      <c r="AX160" s="12" t="s">
        <v>79</v>
      </c>
      <c r="AY160" s="150" t="s">
        <v>180</v>
      </c>
    </row>
    <row r="161" spans="2:65" s="1" customFormat="1" ht="24.2" customHeight="1">
      <c r="B161" s="32"/>
      <c r="C161" s="131" t="s">
        <v>339</v>
      </c>
      <c r="D161" s="131" t="s">
        <v>182</v>
      </c>
      <c r="E161" s="132" t="s">
        <v>1944</v>
      </c>
      <c r="F161" s="133" t="s">
        <v>1945</v>
      </c>
      <c r="G161" s="134" t="s">
        <v>476</v>
      </c>
      <c r="H161" s="135">
        <v>108</v>
      </c>
      <c r="I161" s="136"/>
      <c r="J161" s="137">
        <f>ROUND(I161*H161,2)</f>
        <v>0</v>
      </c>
      <c r="K161" s="133" t="s">
        <v>186</v>
      </c>
      <c r="L161" s="32"/>
      <c r="M161" s="138" t="s">
        <v>19</v>
      </c>
      <c r="N161" s="139" t="s">
        <v>43</v>
      </c>
      <c r="P161" s="140">
        <f>O161*H161</f>
        <v>0</v>
      </c>
      <c r="Q161" s="140">
        <v>1.0000000000000001E-5</v>
      </c>
      <c r="R161" s="140">
        <f>Q161*H161</f>
        <v>1.08E-3</v>
      </c>
      <c r="S161" s="140">
        <v>0</v>
      </c>
      <c r="T161" s="141">
        <f>S161*H161</f>
        <v>0</v>
      </c>
      <c r="AR161" s="142" t="s">
        <v>187</v>
      </c>
      <c r="AT161" s="142" t="s">
        <v>182</v>
      </c>
      <c r="AU161" s="142" t="s">
        <v>81</v>
      </c>
      <c r="AY161" s="17" t="s">
        <v>180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79</v>
      </c>
      <c r="BK161" s="143">
        <f>ROUND(I161*H161,2)</f>
        <v>0</v>
      </c>
      <c r="BL161" s="17" t="s">
        <v>187</v>
      </c>
      <c r="BM161" s="142" t="s">
        <v>1946</v>
      </c>
    </row>
    <row r="162" spans="2:65" s="1" customFormat="1">
      <c r="B162" s="32"/>
      <c r="D162" s="144" t="s">
        <v>189</v>
      </c>
      <c r="F162" s="145" t="s">
        <v>1947</v>
      </c>
      <c r="I162" s="146"/>
      <c r="L162" s="32"/>
      <c r="M162" s="147"/>
      <c r="T162" s="53"/>
      <c r="AT162" s="17" t="s">
        <v>189</v>
      </c>
      <c r="AU162" s="17" t="s">
        <v>81</v>
      </c>
    </row>
    <row r="163" spans="2:65" s="1" customFormat="1" ht="24.2" customHeight="1">
      <c r="B163" s="32"/>
      <c r="C163" s="181" t="s">
        <v>7</v>
      </c>
      <c r="D163" s="181" t="s">
        <v>570</v>
      </c>
      <c r="E163" s="182" t="s">
        <v>1948</v>
      </c>
      <c r="F163" s="183" t="s">
        <v>1949</v>
      </c>
      <c r="G163" s="184" t="s">
        <v>476</v>
      </c>
      <c r="H163" s="185">
        <v>109.62</v>
      </c>
      <c r="I163" s="186"/>
      <c r="J163" s="187">
        <f>ROUND(I163*H163,2)</f>
        <v>0</v>
      </c>
      <c r="K163" s="183" t="s">
        <v>186</v>
      </c>
      <c r="L163" s="188"/>
      <c r="M163" s="189" t="s">
        <v>19</v>
      </c>
      <c r="N163" s="190" t="s">
        <v>43</v>
      </c>
      <c r="P163" s="140">
        <f>O163*H163</f>
        <v>0</v>
      </c>
      <c r="Q163" s="140">
        <v>3.6099999999999999E-3</v>
      </c>
      <c r="R163" s="140">
        <f>Q163*H163</f>
        <v>0.39572820000000003</v>
      </c>
      <c r="S163" s="140">
        <v>0</v>
      </c>
      <c r="T163" s="141">
        <f>S163*H163</f>
        <v>0</v>
      </c>
      <c r="AR163" s="142" t="s">
        <v>235</v>
      </c>
      <c r="AT163" s="142" t="s">
        <v>570</v>
      </c>
      <c r="AU163" s="142" t="s">
        <v>81</v>
      </c>
      <c r="AY163" s="17" t="s">
        <v>180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7" t="s">
        <v>79</v>
      </c>
      <c r="BK163" s="143">
        <f>ROUND(I163*H163,2)</f>
        <v>0</v>
      </c>
      <c r="BL163" s="17" t="s">
        <v>187</v>
      </c>
      <c r="BM163" s="142" t="s">
        <v>1950</v>
      </c>
    </row>
    <row r="164" spans="2:65" s="12" customFormat="1">
      <c r="B164" s="148"/>
      <c r="D164" s="149" t="s">
        <v>191</v>
      </c>
      <c r="E164" s="150" t="s">
        <v>19</v>
      </c>
      <c r="F164" s="151" t="s">
        <v>1766</v>
      </c>
      <c r="H164" s="152">
        <v>108</v>
      </c>
      <c r="I164" s="153"/>
      <c r="L164" s="148"/>
      <c r="M164" s="154"/>
      <c r="T164" s="155"/>
      <c r="AT164" s="150" t="s">
        <v>191</v>
      </c>
      <c r="AU164" s="150" t="s">
        <v>81</v>
      </c>
      <c r="AV164" s="12" t="s">
        <v>81</v>
      </c>
      <c r="AW164" s="12" t="s">
        <v>33</v>
      </c>
      <c r="AX164" s="12" t="s">
        <v>79</v>
      </c>
      <c r="AY164" s="150" t="s">
        <v>180</v>
      </c>
    </row>
    <row r="165" spans="2:65" s="12" customFormat="1">
      <c r="B165" s="148"/>
      <c r="D165" s="149" t="s">
        <v>191</v>
      </c>
      <c r="F165" s="151" t="s">
        <v>1951</v>
      </c>
      <c r="H165" s="152">
        <v>109.62</v>
      </c>
      <c r="I165" s="153"/>
      <c r="L165" s="148"/>
      <c r="M165" s="154"/>
      <c r="T165" s="155"/>
      <c r="AT165" s="150" t="s">
        <v>191</v>
      </c>
      <c r="AU165" s="150" t="s">
        <v>81</v>
      </c>
      <c r="AV165" s="12" t="s">
        <v>81</v>
      </c>
      <c r="AW165" s="12" t="s">
        <v>4</v>
      </c>
      <c r="AX165" s="12" t="s">
        <v>79</v>
      </c>
      <c r="AY165" s="150" t="s">
        <v>180</v>
      </c>
    </row>
    <row r="166" spans="2:65" s="1" customFormat="1" ht="44.25" customHeight="1">
      <c r="B166" s="32"/>
      <c r="C166" s="131" t="s">
        <v>351</v>
      </c>
      <c r="D166" s="131" t="s">
        <v>182</v>
      </c>
      <c r="E166" s="132" t="s">
        <v>1952</v>
      </c>
      <c r="F166" s="133" t="s">
        <v>1953</v>
      </c>
      <c r="G166" s="134" t="s">
        <v>226</v>
      </c>
      <c r="H166" s="135">
        <v>2</v>
      </c>
      <c r="I166" s="136"/>
      <c r="J166" s="137">
        <f>ROUND(I166*H166,2)</f>
        <v>0</v>
      </c>
      <c r="K166" s="133" t="s">
        <v>186</v>
      </c>
      <c r="L166" s="32"/>
      <c r="M166" s="138" t="s">
        <v>19</v>
      </c>
      <c r="N166" s="139" t="s">
        <v>43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187</v>
      </c>
      <c r="AT166" s="142" t="s">
        <v>182</v>
      </c>
      <c r="AU166" s="142" t="s">
        <v>81</v>
      </c>
      <c r="AY166" s="17" t="s">
        <v>180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7" t="s">
        <v>79</v>
      </c>
      <c r="BK166" s="143">
        <f>ROUND(I166*H166,2)</f>
        <v>0</v>
      </c>
      <c r="BL166" s="17" t="s">
        <v>187</v>
      </c>
      <c r="BM166" s="142" t="s">
        <v>1954</v>
      </c>
    </row>
    <row r="167" spans="2:65" s="1" customFormat="1">
      <c r="B167" s="32"/>
      <c r="D167" s="144" t="s">
        <v>189</v>
      </c>
      <c r="F167" s="145" t="s">
        <v>1955</v>
      </c>
      <c r="I167" s="146"/>
      <c r="L167" s="32"/>
      <c r="M167" s="147"/>
      <c r="T167" s="53"/>
      <c r="AT167" s="17" t="s">
        <v>189</v>
      </c>
      <c r="AU167" s="17" t="s">
        <v>81</v>
      </c>
    </row>
    <row r="168" spans="2:65" s="1" customFormat="1" ht="21.75" customHeight="1">
      <c r="B168" s="32"/>
      <c r="C168" s="181" t="s">
        <v>357</v>
      </c>
      <c r="D168" s="181" t="s">
        <v>570</v>
      </c>
      <c r="E168" s="182" t="s">
        <v>1956</v>
      </c>
      <c r="F168" s="183" t="s">
        <v>1957</v>
      </c>
      <c r="G168" s="184" t="s">
        <v>226</v>
      </c>
      <c r="H168" s="185">
        <v>2</v>
      </c>
      <c r="I168" s="186"/>
      <c r="J168" s="187">
        <f>ROUND(I168*H168,2)</f>
        <v>0</v>
      </c>
      <c r="K168" s="183" t="s">
        <v>186</v>
      </c>
      <c r="L168" s="188"/>
      <c r="M168" s="189" t="s">
        <v>19</v>
      </c>
      <c r="N168" s="190" t="s">
        <v>43</v>
      </c>
      <c r="P168" s="140">
        <f>O168*H168</f>
        <v>0</v>
      </c>
      <c r="Q168" s="140">
        <v>8.0000000000000004E-4</v>
      </c>
      <c r="R168" s="140">
        <f>Q168*H168</f>
        <v>1.6000000000000001E-3</v>
      </c>
      <c r="S168" s="140">
        <v>0</v>
      </c>
      <c r="T168" s="141">
        <f>S168*H168</f>
        <v>0</v>
      </c>
      <c r="AR168" s="142" t="s">
        <v>235</v>
      </c>
      <c r="AT168" s="142" t="s">
        <v>570</v>
      </c>
      <c r="AU168" s="142" t="s">
        <v>81</v>
      </c>
      <c r="AY168" s="17" t="s">
        <v>180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7" t="s">
        <v>79</v>
      </c>
      <c r="BK168" s="143">
        <f>ROUND(I168*H168,2)</f>
        <v>0</v>
      </c>
      <c r="BL168" s="17" t="s">
        <v>187</v>
      </c>
      <c r="BM168" s="142" t="s">
        <v>1958</v>
      </c>
    </row>
    <row r="169" spans="2:65" s="1" customFormat="1" ht="37.9" customHeight="1">
      <c r="B169" s="32"/>
      <c r="C169" s="131" t="s">
        <v>365</v>
      </c>
      <c r="D169" s="131" t="s">
        <v>182</v>
      </c>
      <c r="E169" s="132" t="s">
        <v>1959</v>
      </c>
      <c r="F169" s="133" t="s">
        <v>1960</v>
      </c>
      <c r="G169" s="134" t="s">
        <v>226</v>
      </c>
      <c r="H169" s="135">
        <v>2</v>
      </c>
      <c r="I169" s="136"/>
      <c r="J169" s="137">
        <f>ROUND(I169*H169,2)</f>
        <v>0</v>
      </c>
      <c r="K169" s="133" t="s">
        <v>186</v>
      </c>
      <c r="L169" s="32"/>
      <c r="M169" s="138" t="s">
        <v>19</v>
      </c>
      <c r="N169" s="139" t="s">
        <v>43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187</v>
      </c>
      <c r="AT169" s="142" t="s">
        <v>182</v>
      </c>
      <c r="AU169" s="142" t="s">
        <v>81</v>
      </c>
      <c r="AY169" s="17" t="s">
        <v>180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7" t="s">
        <v>79</v>
      </c>
      <c r="BK169" s="143">
        <f>ROUND(I169*H169,2)</f>
        <v>0</v>
      </c>
      <c r="BL169" s="17" t="s">
        <v>187</v>
      </c>
      <c r="BM169" s="142" t="s">
        <v>1961</v>
      </c>
    </row>
    <row r="170" spans="2:65" s="1" customFormat="1">
      <c r="B170" s="32"/>
      <c r="D170" s="144" t="s">
        <v>189</v>
      </c>
      <c r="F170" s="145" t="s">
        <v>1962</v>
      </c>
      <c r="I170" s="146"/>
      <c r="L170" s="32"/>
      <c r="M170" s="147"/>
      <c r="T170" s="53"/>
      <c r="AT170" s="17" t="s">
        <v>189</v>
      </c>
      <c r="AU170" s="17" t="s">
        <v>81</v>
      </c>
    </row>
    <row r="171" spans="2:65" s="1" customFormat="1" ht="16.5" customHeight="1">
      <c r="B171" s="32"/>
      <c r="C171" s="181" t="s">
        <v>500</v>
      </c>
      <c r="D171" s="181" t="s">
        <v>570</v>
      </c>
      <c r="E171" s="182" t="s">
        <v>1963</v>
      </c>
      <c r="F171" s="183" t="s">
        <v>1964</v>
      </c>
      <c r="G171" s="184" t="s">
        <v>226</v>
      </c>
      <c r="H171" s="185">
        <v>2</v>
      </c>
      <c r="I171" s="186"/>
      <c r="J171" s="187">
        <f>ROUND(I171*H171,2)</f>
        <v>0</v>
      </c>
      <c r="K171" s="183" t="s">
        <v>186</v>
      </c>
      <c r="L171" s="188"/>
      <c r="M171" s="189" t="s">
        <v>19</v>
      </c>
      <c r="N171" s="190" t="s">
        <v>43</v>
      </c>
      <c r="P171" s="140">
        <f>O171*H171</f>
        <v>0</v>
      </c>
      <c r="Q171" s="140">
        <v>5.9999999999999995E-4</v>
      </c>
      <c r="R171" s="140">
        <f>Q171*H171</f>
        <v>1.1999999999999999E-3</v>
      </c>
      <c r="S171" s="140">
        <v>0</v>
      </c>
      <c r="T171" s="141">
        <f>S171*H171</f>
        <v>0</v>
      </c>
      <c r="AR171" s="142" t="s">
        <v>235</v>
      </c>
      <c r="AT171" s="142" t="s">
        <v>570</v>
      </c>
      <c r="AU171" s="142" t="s">
        <v>81</v>
      </c>
      <c r="AY171" s="17" t="s">
        <v>180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7" t="s">
        <v>79</v>
      </c>
      <c r="BK171" s="143">
        <f>ROUND(I171*H171,2)</f>
        <v>0</v>
      </c>
      <c r="BL171" s="17" t="s">
        <v>187</v>
      </c>
      <c r="BM171" s="142" t="s">
        <v>1965</v>
      </c>
    </row>
    <row r="172" spans="2:65" s="1" customFormat="1" ht="37.9" customHeight="1">
      <c r="B172" s="32"/>
      <c r="C172" s="131" t="s">
        <v>505</v>
      </c>
      <c r="D172" s="131" t="s">
        <v>182</v>
      </c>
      <c r="E172" s="132" t="s">
        <v>1966</v>
      </c>
      <c r="F172" s="133" t="s">
        <v>1967</v>
      </c>
      <c r="G172" s="134" t="s">
        <v>226</v>
      </c>
      <c r="H172" s="135">
        <v>13</v>
      </c>
      <c r="I172" s="136"/>
      <c r="J172" s="137">
        <f>ROUND(I172*H172,2)</f>
        <v>0</v>
      </c>
      <c r="K172" s="133" t="s">
        <v>186</v>
      </c>
      <c r="L172" s="32"/>
      <c r="M172" s="138" t="s">
        <v>19</v>
      </c>
      <c r="N172" s="139" t="s">
        <v>43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187</v>
      </c>
      <c r="AT172" s="142" t="s">
        <v>182</v>
      </c>
      <c r="AU172" s="142" t="s">
        <v>81</v>
      </c>
      <c r="AY172" s="17" t="s">
        <v>180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7" t="s">
        <v>79</v>
      </c>
      <c r="BK172" s="143">
        <f>ROUND(I172*H172,2)</f>
        <v>0</v>
      </c>
      <c r="BL172" s="17" t="s">
        <v>187</v>
      </c>
      <c r="BM172" s="142" t="s">
        <v>1968</v>
      </c>
    </row>
    <row r="173" spans="2:65" s="1" customFormat="1">
      <c r="B173" s="32"/>
      <c r="D173" s="144" t="s">
        <v>189</v>
      </c>
      <c r="F173" s="145" t="s">
        <v>1969</v>
      </c>
      <c r="I173" s="146"/>
      <c r="L173" s="32"/>
      <c r="M173" s="147"/>
      <c r="T173" s="53"/>
      <c r="AT173" s="17" t="s">
        <v>189</v>
      </c>
      <c r="AU173" s="17" t="s">
        <v>81</v>
      </c>
    </row>
    <row r="174" spans="2:65" s="12" customFormat="1">
      <c r="B174" s="148"/>
      <c r="D174" s="149" t="s">
        <v>191</v>
      </c>
      <c r="E174" s="150" t="s">
        <v>19</v>
      </c>
      <c r="F174" s="151" t="s">
        <v>1970</v>
      </c>
      <c r="H174" s="152">
        <v>13</v>
      </c>
      <c r="I174" s="153"/>
      <c r="L174" s="148"/>
      <c r="M174" s="154"/>
      <c r="T174" s="155"/>
      <c r="AT174" s="150" t="s">
        <v>191</v>
      </c>
      <c r="AU174" s="150" t="s">
        <v>81</v>
      </c>
      <c r="AV174" s="12" t="s">
        <v>81</v>
      </c>
      <c r="AW174" s="12" t="s">
        <v>33</v>
      </c>
      <c r="AX174" s="12" t="s">
        <v>79</v>
      </c>
      <c r="AY174" s="150" t="s">
        <v>180</v>
      </c>
    </row>
    <row r="175" spans="2:65" s="1" customFormat="1" ht="21.75" customHeight="1">
      <c r="B175" s="32"/>
      <c r="C175" s="181" t="s">
        <v>511</v>
      </c>
      <c r="D175" s="181" t="s">
        <v>570</v>
      </c>
      <c r="E175" s="182" t="s">
        <v>1971</v>
      </c>
      <c r="F175" s="183" t="s">
        <v>1972</v>
      </c>
      <c r="G175" s="184" t="s">
        <v>226</v>
      </c>
      <c r="H175" s="185">
        <v>3</v>
      </c>
      <c r="I175" s="186"/>
      <c r="J175" s="187">
        <f>ROUND(I175*H175,2)</f>
        <v>0</v>
      </c>
      <c r="K175" s="183" t="s">
        <v>186</v>
      </c>
      <c r="L175" s="188"/>
      <c r="M175" s="189" t="s">
        <v>19</v>
      </c>
      <c r="N175" s="190" t="s">
        <v>43</v>
      </c>
      <c r="P175" s="140">
        <f>O175*H175</f>
        <v>0</v>
      </c>
      <c r="Q175" s="140">
        <v>1.1999999999999999E-3</v>
      </c>
      <c r="R175" s="140">
        <f>Q175*H175</f>
        <v>3.5999999999999999E-3</v>
      </c>
      <c r="S175" s="140">
        <v>0</v>
      </c>
      <c r="T175" s="141">
        <f>S175*H175</f>
        <v>0</v>
      </c>
      <c r="AR175" s="142" t="s">
        <v>235</v>
      </c>
      <c r="AT175" s="142" t="s">
        <v>570</v>
      </c>
      <c r="AU175" s="142" t="s">
        <v>81</v>
      </c>
      <c r="AY175" s="17" t="s">
        <v>180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7" t="s">
        <v>79</v>
      </c>
      <c r="BK175" s="143">
        <f>ROUND(I175*H175,2)</f>
        <v>0</v>
      </c>
      <c r="BL175" s="17" t="s">
        <v>187</v>
      </c>
      <c r="BM175" s="142" t="s">
        <v>1973</v>
      </c>
    </row>
    <row r="176" spans="2:65" s="1" customFormat="1" ht="21.75" customHeight="1">
      <c r="B176" s="32"/>
      <c r="C176" s="181" t="s">
        <v>515</v>
      </c>
      <c r="D176" s="181" t="s">
        <v>570</v>
      </c>
      <c r="E176" s="182" t="s">
        <v>1974</v>
      </c>
      <c r="F176" s="183" t="s">
        <v>1975</v>
      </c>
      <c r="G176" s="184" t="s">
        <v>226</v>
      </c>
      <c r="H176" s="185">
        <v>10</v>
      </c>
      <c r="I176" s="186"/>
      <c r="J176" s="187">
        <f>ROUND(I176*H176,2)</f>
        <v>0</v>
      </c>
      <c r="K176" s="183" t="s">
        <v>186</v>
      </c>
      <c r="L176" s="188"/>
      <c r="M176" s="189" t="s">
        <v>19</v>
      </c>
      <c r="N176" s="190" t="s">
        <v>43</v>
      </c>
      <c r="P176" s="140">
        <f>O176*H176</f>
        <v>0</v>
      </c>
      <c r="Q176" s="140">
        <v>1.5E-3</v>
      </c>
      <c r="R176" s="140">
        <f>Q176*H176</f>
        <v>1.4999999999999999E-2</v>
      </c>
      <c r="S176" s="140">
        <v>0</v>
      </c>
      <c r="T176" s="141">
        <f>S176*H176</f>
        <v>0</v>
      </c>
      <c r="AR176" s="142" t="s">
        <v>235</v>
      </c>
      <c r="AT176" s="142" t="s">
        <v>570</v>
      </c>
      <c r="AU176" s="142" t="s">
        <v>81</v>
      </c>
      <c r="AY176" s="17" t="s">
        <v>180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7" t="s">
        <v>79</v>
      </c>
      <c r="BK176" s="143">
        <f>ROUND(I176*H176,2)</f>
        <v>0</v>
      </c>
      <c r="BL176" s="17" t="s">
        <v>187</v>
      </c>
      <c r="BM176" s="142" t="s">
        <v>1976</v>
      </c>
    </row>
    <row r="177" spans="2:65" s="1" customFormat="1" ht="37.9" customHeight="1">
      <c r="B177" s="32"/>
      <c r="C177" s="131" t="s">
        <v>699</v>
      </c>
      <c r="D177" s="131" t="s">
        <v>182</v>
      </c>
      <c r="E177" s="132" t="s">
        <v>1977</v>
      </c>
      <c r="F177" s="133" t="s">
        <v>1978</v>
      </c>
      <c r="G177" s="134" t="s">
        <v>226</v>
      </c>
      <c r="H177" s="135">
        <v>14</v>
      </c>
      <c r="I177" s="136"/>
      <c r="J177" s="137">
        <f>ROUND(I177*H177,2)</f>
        <v>0</v>
      </c>
      <c r="K177" s="133" t="s">
        <v>186</v>
      </c>
      <c r="L177" s="32"/>
      <c r="M177" s="138" t="s">
        <v>19</v>
      </c>
      <c r="N177" s="139" t="s">
        <v>43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187</v>
      </c>
      <c r="AT177" s="142" t="s">
        <v>182</v>
      </c>
      <c r="AU177" s="142" t="s">
        <v>81</v>
      </c>
      <c r="AY177" s="17" t="s">
        <v>180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79</v>
      </c>
      <c r="BK177" s="143">
        <f>ROUND(I177*H177,2)</f>
        <v>0</v>
      </c>
      <c r="BL177" s="17" t="s">
        <v>187</v>
      </c>
      <c r="BM177" s="142" t="s">
        <v>1979</v>
      </c>
    </row>
    <row r="178" spans="2:65" s="1" customFormat="1">
      <c r="B178" s="32"/>
      <c r="D178" s="144" t="s">
        <v>189</v>
      </c>
      <c r="F178" s="145" t="s">
        <v>1980</v>
      </c>
      <c r="I178" s="146"/>
      <c r="L178" s="32"/>
      <c r="M178" s="147"/>
      <c r="T178" s="53"/>
      <c r="AT178" s="17" t="s">
        <v>189</v>
      </c>
      <c r="AU178" s="17" t="s">
        <v>81</v>
      </c>
    </row>
    <row r="179" spans="2:65" s="1" customFormat="1" ht="16.5" customHeight="1">
      <c r="B179" s="32"/>
      <c r="C179" s="181" t="s">
        <v>704</v>
      </c>
      <c r="D179" s="181" t="s">
        <v>570</v>
      </c>
      <c r="E179" s="182" t="s">
        <v>1981</v>
      </c>
      <c r="F179" s="183" t="s">
        <v>1982</v>
      </c>
      <c r="G179" s="184" t="s">
        <v>226</v>
      </c>
      <c r="H179" s="185">
        <v>14</v>
      </c>
      <c r="I179" s="186"/>
      <c r="J179" s="187">
        <f>ROUND(I179*H179,2)</f>
        <v>0</v>
      </c>
      <c r="K179" s="183" t="s">
        <v>186</v>
      </c>
      <c r="L179" s="188"/>
      <c r="M179" s="189" t="s">
        <v>19</v>
      </c>
      <c r="N179" s="190" t="s">
        <v>43</v>
      </c>
      <c r="P179" s="140">
        <f>O179*H179</f>
        <v>0</v>
      </c>
      <c r="Q179" s="140">
        <v>8.0000000000000004E-4</v>
      </c>
      <c r="R179" s="140">
        <f>Q179*H179</f>
        <v>1.12E-2</v>
      </c>
      <c r="S179" s="140">
        <v>0</v>
      </c>
      <c r="T179" s="141">
        <f>S179*H179</f>
        <v>0</v>
      </c>
      <c r="AR179" s="142" t="s">
        <v>235</v>
      </c>
      <c r="AT179" s="142" t="s">
        <v>570</v>
      </c>
      <c r="AU179" s="142" t="s">
        <v>81</v>
      </c>
      <c r="AY179" s="17" t="s">
        <v>180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7" t="s">
        <v>79</v>
      </c>
      <c r="BK179" s="143">
        <f>ROUND(I179*H179,2)</f>
        <v>0</v>
      </c>
      <c r="BL179" s="17" t="s">
        <v>187</v>
      </c>
      <c r="BM179" s="142" t="s">
        <v>1983</v>
      </c>
    </row>
    <row r="180" spans="2:65" s="1" customFormat="1" ht="37.9" customHeight="1">
      <c r="B180" s="32"/>
      <c r="C180" s="131" t="s">
        <v>709</v>
      </c>
      <c r="D180" s="131" t="s">
        <v>182</v>
      </c>
      <c r="E180" s="132" t="s">
        <v>1977</v>
      </c>
      <c r="F180" s="133" t="s">
        <v>1978</v>
      </c>
      <c r="G180" s="134" t="s">
        <v>226</v>
      </c>
      <c r="H180" s="135">
        <v>2</v>
      </c>
      <c r="I180" s="136"/>
      <c r="J180" s="137">
        <f>ROUND(I180*H180,2)</f>
        <v>0</v>
      </c>
      <c r="K180" s="133" t="s">
        <v>186</v>
      </c>
      <c r="L180" s="32"/>
      <c r="M180" s="138" t="s">
        <v>19</v>
      </c>
      <c r="N180" s="139" t="s">
        <v>43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187</v>
      </c>
      <c r="AT180" s="142" t="s">
        <v>182</v>
      </c>
      <c r="AU180" s="142" t="s">
        <v>81</v>
      </c>
      <c r="AY180" s="17" t="s">
        <v>180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7" t="s">
        <v>79</v>
      </c>
      <c r="BK180" s="143">
        <f>ROUND(I180*H180,2)</f>
        <v>0</v>
      </c>
      <c r="BL180" s="17" t="s">
        <v>187</v>
      </c>
      <c r="BM180" s="142" t="s">
        <v>1984</v>
      </c>
    </row>
    <row r="181" spans="2:65" s="1" customFormat="1">
      <c r="B181" s="32"/>
      <c r="D181" s="144" t="s">
        <v>189</v>
      </c>
      <c r="F181" s="145" t="s">
        <v>1980</v>
      </c>
      <c r="I181" s="146"/>
      <c r="L181" s="32"/>
      <c r="M181" s="147"/>
      <c r="T181" s="53"/>
      <c r="AT181" s="17" t="s">
        <v>189</v>
      </c>
      <c r="AU181" s="17" t="s">
        <v>81</v>
      </c>
    </row>
    <row r="182" spans="2:65" s="1" customFormat="1" ht="16.5" customHeight="1">
      <c r="B182" s="32"/>
      <c r="C182" s="181" t="s">
        <v>715</v>
      </c>
      <c r="D182" s="181" t="s">
        <v>570</v>
      </c>
      <c r="E182" s="182" t="s">
        <v>1985</v>
      </c>
      <c r="F182" s="183" t="s">
        <v>1986</v>
      </c>
      <c r="G182" s="184" t="s">
        <v>226</v>
      </c>
      <c r="H182" s="185">
        <v>2</v>
      </c>
      <c r="I182" s="186"/>
      <c r="J182" s="187">
        <f>ROUND(I182*H182,2)</f>
        <v>0</v>
      </c>
      <c r="K182" s="183" t="s">
        <v>186</v>
      </c>
      <c r="L182" s="188"/>
      <c r="M182" s="189" t="s">
        <v>19</v>
      </c>
      <c r="N182" s="190" t="s">
        <v>43</v>
      </c>
      <c r="P182" s="140">
        <f>O182*H182</f>
        <v>0</v>
      </c>
      <c r="Q182" s="140">
        <v>1.5E-3</v>
      </c>
      <c r="R182" s="140">
        <f>Q182*H182</f>
        <v>3.0000000000000001E-3</v>
      </c>
      <c r="S182" s="140">
        <v>0</v>
      </c>
      <c r="T182" s="141">
        <f>S182*H182</f>
        <v>0</v>
      </c>
      <c r="AR182" s="142" t="s">
        <v>235</v>
      </c>
      <c r="AT182" s="142" t="s">
        <v>570</v>
      </c>
      <c r="AU182" s="142" t="s">
        <v>81</v>
      </c>
      <c r="AY182" s="17" t="s">
        <v>180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7" t="s">
        <v>79</v>
      </c>
      <c r="BK182" s="143">
        <f>ROUND(I182*H182,2)</f>
        <v>0</v>
      </c>
      <c r="BL182" s="17" t="s">
        <v>187</v>
      </c>
      <c r="BM182" s="142" t="s">
        <v>1987</v>
      </c>
    </row>
    <row r="183" spans="2:65" s="1" customFormat="1" ht="24.2" customHeight="1">
      <c r="B183" s="32"/>
      <c r="C183" s="131" t="s">
        <v>720</v>
      </c>
      <c r="D183" s="131" t="s">
        <v>182</v>
      </c>
      <c r="E183" s="132" t="s">
        <v>1988</v>
      </c>
      <c r="F183" s="133" t="s">
        <v>1989</v>
      </c>
      <c r="G183" s="134" t="s">
        <v>1990</v>
      </c>
      <c r="H183" s="135">
        <v>16</v>
      </c>
      <c r="I183" s="136"/>
      <c r="J183" s="137">
        <f>ROUND(I183*H183,2)</f>
        <v>0</v>
      </c>
      <c r="K183" s="133" t="s">
        <v>186</v>
      </c>
      <c r="L183" s="32"/>
      <c r="M183" s="138" t="s">
        <v>19</v>
      </c>
      <c r="N183" s="139" t="s">
        <v>43</v>
      </c>
      <c r="P183" s="140">
        <f>O183*H183</f>
        <v>0</v>
      </c>
      <c r="Q183" s="140">
        <v>1E-4</v>
      </c>
      <c r="R183" s="140">
        <f>Q183*H183</f>
        <v>1.6000000000000001E-3</v>
      </c>
      <c r="S183" s="140">
        <v>0</v>
      </c>
      <c r="T183" s="141">
        <f>S183*H183</f>
        <v>0</v>
      </c>
      <c r="AR183" s="142" t="s">
        <v>311</v>
      </c>
      <c r="AT183" s="142" t="s">
        <v>182</v>
      </c>
      <c r="AU183" s="142" t="s">
        <v>81</v>
      </c>
      <c r="AY183" s="17" t="s">
        <v>180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7" t="s">
        <v>79</v>
      </c>
      <c r="BK183" s="143">
        <f>ROUND(I183*H183,2)</f>
        <v>0</v>
      </c>
      <c r="BL183" s="17" t="s">
        <v>311</v>
      </c>
      <c r="BM183" s="142" t="s">
        <v>1991</v>
      </c>
    </row>
    <row r="184" spans="2:65" s="1" customFormat="1">
      <c r="B184" s="32"/>
      <c r="D184" s="144" t="s">
        <v>189</v>
      </c>
      <c r="F184" s="145" t="s">
        <v>1992</v>
      </c>
      <c r="I184" s="146"/>
      <c r="L184" s="32"/>
      <c r="M184" s="147"/>
      <c r="T184" s="53"/>
      <c r="AT184" s="17" t="s">
        <v>189</v>
      </c>
      <c r="AU184" s="17" t="s">
        <v>81</v>
      </c>
    </row>
    <row r="185" spans="2:65" s="1" customFormat="1" ht="44.25" customHeight="1">
      <c r="B185" s="32"/>
      <c r="C185" s="131" t="s">
        <v>727</v>
      </c>
      <c r="D185" s="131" t="s">
        <v>182</v>
      </c>
      <c r="E185" s="132" t="s">
        <v>1993</v>
      </c>
      <c r="F185" s="133" t="s">
        <v>1994</v>
      </c>
      <c r="G185" s="134" t="s">
        <v>226</v>
      </c>
      <c r="H185" s="135">
        <v>1</v>
      </c>
      <c r="I185" s="136"/>
      <c r="J185" s="137">
        <f>ROUND(I185*H185,2)</f>
        <v>0</v>
      </c>
      <c r="K185" s="133" t="s">
        <v>186</v>
      </c>
      <c r="L185" s="32"/>
      <c r="M185" s="138" t="s">
        <v>19</v>
      </c>
      <c r="N185" s="139" t="s">
        <v>43</v>
      </c>
      <c r="P185" s="140">
        <f>O185*H185</f>
        <v>0</v>
      </c>
      <c r="Q185" s="140">
        <v>0.10661</v>
      </c>
      <c r="R185" s="140">
        <f>Q185*H185</f>
        <v>0.10661</v>
      </c>
      <c r="S185" s="140">
        <v>0</v>
      </c>
      <c r="T185" s="141">
        <f>S185*H185</f>
        <v>0</v>
      </c>
      <c r="AR185" s="142" t="s">
        <v>187</v>
      </c>
      <c r="AT185" s="142" t="s">
        <v>182</v>
      </c>
      <c r="AU185" s="142" t="s">
        <v>81</v>
      </c>
      <c r="AY185" s="17" t="s">
        <v>180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7" t="s">
        <v>79</v>
      </c>
      <c r="BK185" s="143">
        <f>ROUND(I185*H185,2)</f>
        <v>0</v>
      </c>
      <c r="BL185" s="17" t="s">
        <v>187</v>
      </c>
      <c r="BM185" s="142" t="s">
        <v>1995</v>
      </c>
    </row>
    <row r="186" spans="2:65" s="1" customFormat="1">
      <c r="B186" s="32"/>
      <c r="D186" s="144" t="s">
        <v>189</v>
      </c>
      <c r="F186" s="145" t="s">
        <v>1996</v>
      </c>
      <c r="I186" s="146"/>
      <c r="L186" s="32"/>
      <c r="M186" s="147"/>
      <c r="T186" s="53"/>
      <c r="AT186" s="17" t="s">
        <v>189</v>
      </c>
      <c r="AU186" s="17" t="s">
        <v>81</v>
      </c>
    </row>
    <row r="187" spans="2:65" s="1" customFormat="1" ht="21.75" customHeight="1">
      <c r="B187" s="32"/>
      <c r="C187" s="181" t="s">
        <v>732</v>
      </c>
      <c r="D187" s="181" t="s">
        <v>570</v>
      </c>
      <c r="E187" s="182" t="s">
        <v>1997</v>
      </c>
      <c r="F187" s="183" t="s">
        <v>1998</v>
      </c>
      <c r="G187" s="184" t="s">
        <v>226</v>
      </c>
      <c r="H187" s="185">
        <v>1</v>
      </c>
      <c r="I187" s="186"/>
      <c r="J187" s="187">
        <f>ROUND(I187*H187,2)</f>
        <v>0</v>
      </c>
      <c r="K187" s="183" t="s">
        <v>186</v>
      </c>
      <c r="L187" s="188"/>
      <c r="M187" s="189" t="s">
        <v>19</v>
      </c>
      <c r="N187" s="190" t="s">
        <v>43</v>
      </c>
      <c r="P187" s="140">
        <f>O187*H187</f>
        <v>0</v>
      </c>
      <c r="Q187" s="140">
        <v>2.0999999999999999E-3</v>
      </c>
      <c r="R187" s="140">
        <f>Q187*H187</f>
        <v>2.0999999999999999E-3</v>
      </c>
      <c r="S187" s="140">
        <v>0</v>
      </c>
      <c r="T187" s="141">
        <f>S187*H187</f>
        <v>0</v>
      </c>
      <c r="AR187" s="142" t="s">
        <v>235</v>
      </c>
      <c r="AT187" s="142" t="s">
        <v>570</v>
      </c>
      <c r="AU187" s="142" t="s">
        <v>81</v>
      </c>
      <c r="AY187" s="17" t="s">
        <v>180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7" t="s">
        <v>79</v>
      </c>
      <c r="BK187" s="143">
        <f>ROUND(I187*H187,2)</f>
        <v>0</v>
      </c>
      <c r="BL187" s="17" t="s">
        <v>187</v>
      </c>
      <c r="BM187" s="142" t="s">
        <v>1999</v>
      </c>
    </row>
    <row r="188" spans="2:65" s="1" customFormat="1" ht="37.9" customHeight="1">
      <c r="B188" s="32"/>
      <c r="C188" s="131" t="s">
        <v>737</v>
      </c>
      <c r="D188" s="131" t="s">
        <v>182</v>
      </c>
      <c r="E188" s="132" t="s">
        <v>2000</v>
      </c>
      <c r="F188" s="133" t="s">
        <v>2001</v>
      </c>
      <c r="G188" s="134" t="s">
        <v>226</v>
      </c>
      <c r="H188" s="135">
        <v>1</v>
      </c>
      <c r="I188" s="136"/>
      <c r="J188" s="137">
        <f>ROUND(I188*H188,2)</f>
        <v>0</v>
      </c>
      <c r="K188" s="133" t="s">
        <v>186</v>
      </c>
      <c r="L188" s="32"/>
      <c r="M188" s="138" t="s">
        <v>19</v>
      </c>
      <c r="N188" s="139" t="s">
        <v>43</v>
      </c>
      <c r="P188" s="140">
        <f>O188*H188</f>
        <v>0</v>
      </c>
      <c r="Q188" s="140">
        <v>1.2120000000000001E-2</v>
      </c>
      <c r="R188" s="140">
        <f>Q188*H188</f>
        <v>1.2120000000000001E-2</v>
      </c>
      <c r="S188" s="140">
        <v>0</v>
      </c>
      <c r="T188" s="141">
        <f>S188*H188</f>
        <v>0</v>
      </c>
      <c r="AR188" s="142" t="s">
        <v>187</v>
      </c>
      <c r="AT188" s="142" t="s">
        <v>182</v>
      </c>
      <c r="AU188" s="142" t="s">
        <v>81</v>
      </c>
      <c r="AY188" s="17" t="s">
        <v>180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7" t="s">
        <v>79</v>
      </c>
      <c r="BK188" s="143">
        <f>ROUND(I188*H188,2)</f>
        <v>0</v>
      </c>
      <c r="BL188" s="17" t="s">
        <v>187</v>
      </c>
      <c r="BM188" s="142" t="s">
        <v>2002</v>
      </c>
    </row>
    <row r="189" spans="2:65" s="1" customFormat="1">
      <c r="B189" s="32"/>
      <c r="D189" s="144" t="s">
        <v>189</v>
      </c>
      <c r="F189" s="145" t="s">
        <v>2003</v>
      </c>
      <c r="I189" s="146"/>
      <c r="L189" s="32"/>
      <c r="M189" s="147"/>
      <c r="T189" s="53"/>
      <c r="AT189" s="17" t="s">
        <v>189</v>
      </c>
      <c r="AU189" s="17" t="s">
        <v>81</v>
      </c>
    </row>
    <row r="190" spans="2:65" s="1" customFormat="1" ht="37.9" customHeight="1">
      <c r="B190" s="32"/>
      <c r="C190" s="131" t="s">
        <v>744</v>
      </c>
      <c r="D190" s="131" t="s">
        <v>182</v>
      </c>
      <c r="E190" s="132" t="s">
        <v>2004</v>
      </c>
      <c r="F190" s="133" t="s">
        <v>2005</v>
      </c>
      <c r="G190" s="134" t="s">
        <v>226</v>
      </c>
      <c r="H190" s="135">
        <v>1</v>
      </c>
      <c r="I190" s="136"/>
      <c r="J190" s="137">
        <f>ROUND(I190*H190,2)</f>
        <v>0</v>
      </c>
      <c r="K190" s="133" t="s">
        <v>186</v>
      </c>
      <c r="L190" s="32"/>
      <c r="M190" s="138" t="s">
        <v>19</v>
      </c>
      <c r="N190" s="139" t="s">
        <v>43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187</v>
      </c>
      <c r="AT190" s="142" t="s">
        <v>182</v>
      </c>
      <c r="AU190" s="142" t="s">
        <v>81</v>
      </c>
      <c r="AY190" s="17" t="s">
        <v>180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7" t="s">
        <v>79</v>
      </c>
      <c r="BK190" s="143">
        <f>ROUND(I190*H190,2)</f>
        <v>0</v>
      </c>
      <c r="BL190" s="17" t="s">
        <v>187</v>
      </c>
      <c r="BM190" s="142" t="s">
        <v>2006</v>
      </c>
    </row>
    <row r="191" spans="2:65" s="1" customFormat="1">
      <c r="B191" s="32"/>
      <c r="D191" s="144" t="s">
        <v>189</v>
      </c>
      <c r="F191" s="145" t="s">
        <v>2007</v>
      </c>
      <c r="I191" s="146"/>
      <c r="L191" s="32"/>
      <c r="M191" s="147"/>
      <c r="T191" s="53"/>
      <c r="AT191" s="17" t="s">
        <v>189</v>
      </c>
      <c r="AU191" s="17" t="s">
        <v>81</v>
      </c>
    </row>
    <row r="192" spans="2:65" s="1" customFormat="1" ht="37.9" customHeight="1">
      <c r="B192" s="32"/>
      <c r="C192" s="131" t="s">
        <v>749</v>
      </c>
      <c r="D192" s="131" t="s">
        <v>182</v>
      </c>
      <c r="E192" s="132" t="s">
        <v>2008</v>
      </c>
      <c r="F192" s="133" t="s">
        <v>2009</v>
      </c>
      <c r="G192" s="134" t="s">
        <v>226</v>
      </c>
      <c r="H192" s="135">
        <v>1</v>
      </c>
      <c r="I192" s="136"/>
      <c r="J192" s="137">
        <f>ROUND(I192*H192,2)</f>
        <v>0</v>
      </c>
      <c r="K192" s="133" t="s">
        <v>186</v>
      </c>
      <c r="L192" s="32"/>
      <c r="M192" s="138" t="s">
        <v>19</v>
      </c>
      <c r="N192" s="139" t="s">
        <v>43</v>
      </c>
      <c r="P192" s="140">
        <f>O192*H192</f>
        <v>0</v>
      </c>
      <c r="Q192" s="140">
        <v>0.21007999999999999</v>
      </c>
      <c r="R192" s="140">
        <f>Q192*H192</f>
        <v>0.21007999999999999</v>
      </c>
      <c r="S192" s="140">
        <v>0</v>
      </c>
      <c r="T192" s="141">
        <f>S192*H192</f>
        <v>0</v>
      </c>
      <c r="AR192" s="142" t="s">
        <v>187</v>
      </c>
      <c r="AT192" s="142" t="s">
        <v>182</v>
      </c>
      <c r="AU192" s="142" t="s">
        <v>81</v>
      </c>
      <c r="AY192" s="17" t="s">
        <v>180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7" t="s">
        <v>79</v>
      </c>
      <c r="BK192" s="143">
        <f>ROUND(I192*H192,2)</f>
        <v>0</v>
      </c>
      <c r="BL192" s="17" t="s">
        <v>187</v>
      </c>
      <c r="BM192" s="142" t="s">
        <v>2010</v>
      </c>
    </row>
    <row r="193" spans="2:65" s="1" customFormat="1">
      <c r="B193" s="32"/>
      <c r="D193" s="144" t="s">
        <v>189</v>
      </c>
      <c r="F193" s="145" t="s">
        <v>2011</v>
      </c>
      <c r="I193" s="146"/>
      <c r="L193" s="32"/>
      <c r="M193" s="147"/>
      <c r="T193" s="53"/>
      <c r="AT193" s="17" t="s">
        <v>189</v>
      </c>
      <c r="AU193" s="17" t="s">
        <v>81</v>
      </c>
    </row>
    <row r="194" spans="2:65" s="11" customFormat="1" ht="22.9" customHeight="1">
      <c r="B194" s="119"/>
      <c r="D194" s="120" t="s">
        <v>71</v>
      </c>
      <c r="E194" s="129" t="s">
        <v>216</v>
      </c>
      <c r="F194" s="129" t="s">
        <v>217</v>
      </c>
      <c r="I194" s="122"/>
      <c r="J194" s="130">
        <f>BK194</f>
        <v>0</v>
      </c>
      <c r="L194" s="119"/>
      <c r="M194" s="124"/>
      <c r="P194" s="125">
        <f>SUM(P195:P198)</f>
        <v>0</v>
      </c>
      <c r="R194" s="125">
        <f>SUM(R195:R198)</f>
        <v>2.2799999999999999E-3</v>
      </c>
      <c r="T194" s="126">
        <f>SUM(T195:T198)</f>
        <v>0</v>
      </c>
      <c r="AR194" s="120" t="s">
        <v>79</v>
      </c>
      <c r="AT194" s="127" t="s">
        <v>71</v>
      </c>
      <c r="AU194" s="127" t="s">
        <v>79</v>
      </c>
      <c r="AY194" s="120" t="s">
        <v>180</v>
      </c>
      <c r="BK194" s="128">
        <f>SUM(BK195:BK198)</f>
        <v>0</v>
      </c>
    </row>
    <row r="195" spans="2:65" s="1" customFormat="1" ht="24.2" customHeight="1">
      <c r="B195" s="32"/>
      <c r="C195" s="131" t="s">
        <v>754</v>
      </c>
      <c r="D195" s="131" t="s">
        <v>182</v>
      </c>
      <c r="E195" s="132" t="s">
        <v>2012</v>
      </c>
      <c r="F195" s="133" t="s">
        <v>2013</v>
      </c>
      <c r="G195" s="134" t="s">
        <v>476</v>
      </c>
      <c r="H195" s="135">
        <v>76</v>
      </c>
      <c r="I195" s="136"/>
      <c r="J195" s="137">
        <f>ROUND(I195*H195,2)</f>
        <v>0</v>
      </c>
      <c r="K195" s="133" t="s">
        <v>186</v>
      </c>
      <c r="L195" s="32"/>
      <c r="M195" s="138" t="s">
        <v>19</v>
      </c>
      <c r="N195" s="139" t="s">
        <v>43</v>
      </c>
      <c r="P195" s="140">
        <f>O195*H195</f>
        <v>0</v>
      </c>
      <c r="Q195" s="140">
        <v>3.0000000000000001E-5</v>
      </c>
      <c r="R195" s="140">
        <f>Q195*H195</f>
        <v>2.2799999999999999E-3</v>
      </c>
      <c r="S195" s="140">
        <v>0</v>
      </c>
      <c r="T195" s="141">
        <f>S195*H195</f>
        <v>0</v>
      </c>
      <c r="AR195" s="142" t="s">
        <v>187</v>
      </c>
      <c r="AT195" s="142" t="s">
        <v>182</v>
      </c>
      <c r="AU195" s="142" t="s">
        <v>81</v>
      </c>
      <c r="AY195" s="17" t="s">
        <v>180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7" t="s">
        <v>79</v>
      </c>
      <c r="BK195" s="143">
        <f>ROUND(I195*H195,2)</f>
        <v>0</v>
      </c>
      <c r="BL195" s="17" t="s">
        <v>187</v>
      </c>
      <c r="BM195" s="142" t="s">
        <v>2014</v>
      </c>
    </row>
    <row r="196" spans="2:65" s="1" customFormat="1">
      <c r="B196" s="32"/>
      <c r="D196" s="144" t="s">
        <v>189</v>
      </c>
      <c r="F196" s="145" t="s">
        <v>2015</v>
      </c>
      <c r="I196" s="146"/>
      <c r="L196" s="32"/>
      <c r="M196" s="147"/>
      <c r="T196" s="53"/>
      <c r="AT196" s="17" t="s">
        <v>189</v>
      </c>
      <c r="AU196" s="17" t="s">
        <v>81</v>
      </c>
    </row>
    <row r="197" spans="2:65" s="13" customFormat="1">
      <c r="B197" s="156"/>
      <c r="D197" s="149" t="s">
        <v>191</v>
      </c>
      <c r="E197" s="157" t="s">
        <v>19</v>
      </c>
      <c r="F197" s="158" t="s">
        <v>2016</v>
      </c>
      <c r="H197" s="157" t="s">
        <v>19</v>
      </c>
      <c r="I197" s="159"/>
      <c r="L197" s="156"/>
      <c r="M197" s="160"/>
      <c r="T197" s="161"/>
      <c r="AT197" s="157" t="s">
        <v>191</v>
      </c>
      <c r="AU197" s="157" t="s">
        <v>81</v>
      </c>
      <c r="AV197" s="13" t="s">
        <v>79</v>
      </c>
      <c r="AW197" s="13" t="s">
        <v>33</v>
      </c>
      <c r="AX197" s="13" t="s">
        <v>72</v>
      </c>
      <c r="AY197" s="157" t="s">
        <v>180</v>
      </c>
    </row>
    <row r="198" spans="2:65" s="12" customFormat="1">
      <c r="B198" s="148"/>
      <c r="D198" s="149" t="s">
        <v>191</v>
      </c>
      <c r="E198" s="150" t="s">
        <v>19</v>
      </c>
      <c r="F198" s="151" t="s">
        <v>2017</v>
      </c>
      <c r="H198" s="152">
        <v>76</v>
      </c>
      <c r="I198" s="153"/>
      <c r="L198" s="148"/>
      <c r="M198" s="154"/>
      <c r="T198" s="155"/>
      <c r="AT198" s="150" t="s">
        <v>191</v>
      </c>
      <c r="AU198" s="150" t="s">
        <v>81</v>
      </c>
      <c r="AV198" s="12" t="s">
        <v>81</v>
      </c>
      <c r="AW198" s="12" t="s">
        <v>33</v>
      </c>
      <c r="AX198" s="12" t="s">
        <v>79</v>
      </c>
      <c r="AY198" s="150" t="s">
        <v>180</v>
      </c>
    </row>
    <row r="199" spans="2:65" s="11" customFormat="1" ht="22.9" customHeight="1">
      <c r="B199" s="119"/>
      <c r="D199" s="120" t="s">
        <v>71</v>
      </c>
      <c r="E199" s="129" t="s">
        <v>292</v>
      </c>
      <c r="F199" s="129" t="s">
        <v>293</v>
      </c>
      <c r="I199" s="122"/>
      <c r="J199" s="130">
        <f>BK199</f>
        <v>0</v>
      </c>
      <c r="L199" s="119"/>
      <c r="M199" s="124"/>
      <c r="P199" s="125">
        <f>SUM(P200:P211)</f>
        <v>0</v>
      </c>
      <c r="R199" s="125">
        <f>SUM(R200:R211)</f>
        <v>0</v>
      </c>
      <c r="T199" s="126">
        <f>SUM(T200:T211)</f>
        <v>0</v>
      </c>
      <c r="AR199" s="120" t="s">
        <v>79</v>
      </c>
      <c r="AT199" s="127" t="s">
        <v>71</v>
      </c>
      <c r="AU199" s="127" t="s">
        <v>79</v>
      </c>
      <c r="AY199" s="120" t="s">
        <v>180</v>
      </c>
      <c r="BK199" s="128">
        <f>SUM(BK200:BK211)</f>
        <v>0</v>
      </c>
    </row>
    <row r="200" spans="2:65" s="1" customFormat="1" ht="33" customHeight="1">
      <c r="B200" s="32"/>
      <c r="C200" s="131" t="s">
        <v>760</v>
      </c>
      <c r="D200" s="131" t="s">
        <v>182</v>
      </c>
      <c r="E200" s="132" t="s">
        <v>295</v>
      </c>
      <c r="F200" s="133" t="s">
        <v>296</v>
      </c>
      <c r="G200" s="134" t="s">
        <v>257</v>
      </c>
      <c r="H200" s="135">
        <v>282.14999999999998</v>
      </c>
      <c r="I200" s="136"/>
      <c r="J200" s="137">
        <f>ROUND(I200*H200,2)</f>
        <v>0</v>
      </c>
      <c r="K200" s="133" t="s">
        <v>186</v>
      </c>
      <c r="L200" s="32"/>
      <c r="M200" s="138" t="s">
        <v>19</v>
      </c>
      <c r="N200" s="139" t="s">
        <v>43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187</v>
      </c>
      <c r="AT200" s="142" t="s">
        <v>182</v>
      </c>
      <c r="AU200" s="142" t="s">
        <v>81</v>
      </c>
      <c r="AY200" s="17" t="s">
        <v>180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7" t="s">
        <v>79</v>
      </c>
      <c r="BK200" s="143">
        <f>ROUND(I200*H200,2)</f>
        <v>0</v>
      </c>
      <c r="BL200" s="17" t="s">
        <v>187</v>
      </c>
      <c r="BM200" s="142" t="s">
        <v>2018</v>
      </c>
    </row>
    <row r="201" spans="2:65" s="1" customFormat="1">
      <c r="B201" s="32"/>
      <c r="D201" s="144" t="s">
        <v>189</v>
      </c>
      <c r="F201" s="145" t="s">
        <v>298</v>
      </c>
      <c r="I201" s="146"/>
      <c r="L201" s="32"/>
      <c r="M201" s="147"/>
      <c r="T201" s="53"/>
      <c r="AT201" s="17" t="s">
        <v>189</v>
      </c>
      <c r="AU201" s="17" t="s">
        <v>81</v>
      </c>
    </row>
    <row r="202" spans="2:65" s="1" customFormat="1" ht="24.2" customHeight="1">
      <c r="B202" s="32"/>
      <c r="C202" s="131" t="s">
        <v>766</v>
      </c>
      <c r="D202" s="131" t="s">
        <v>182</v>
      </c>
      <c r="E202" s="132" t="s">
        <v>320</v>
      </c>
      <c r="F202" s="133" t="s">
        <v>321</v>
      </c>
      <c r="G202" s="134" t="s">
        <v>257</v>
      </c>
      <c r="H202" s="135">
        <v>5360.85</v>
      </c>
      <c r="I202" s="136"/>
      <c r="J202" s="137">
        <f>ROUND(I202*H202,2)</f>
        <v>0</v>
      </c>
      <c r="K202" s="133" t="s">
        <v>186</v>
      </c>
      <c r="L202" s="32"/>
      <c r="M202" s="138" t="s">
        <v>19</v>
      </c>
      <c r="N202" s="139" t="s">
        <v>43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187</v>
      </c>
      <c r="AT202" s="142" t="s">
        <v>182</v>
      </c>
      <c r="AU202" s="142" t="s">
        <v>81</v>
      </c>
      <c r="AY202" s="17" t="s">
        <v>180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7" t="s">
        <v>79</v>
      </c>
      <c r="BK202" s="143">
        <f>ROUND(I202*H202,2)</f>
        <v>0</v>
      </c>
      <c r="BL202" s="17" t="s">
        <v>187</v>
      </c>
      <c r="BM202" s="142" t="s">
        <v>2019</v>
      </c>
    </row>
    <row r="203" spans="2:65" s="1" customFormat="1">
      <c r="B203" s="32"/>
      <c r="D203" s="144" t="s">
        <v>189</v>
      </c>
      <c r="F203" s="145" t="s">
        <v>323</v>
      </c>
      <c r="I203" s="146"/>
      <c r="L203" s="32"/>
      <c r="M203" s="147"/>
      <c r="T203" s="53"/>
      <c r="AT203" s="17" t="s">
        <v>189</v>
      </c>
      <c r="AU203" s="17" t="s">
        <v>81</v>
      </c>
    </row>
    <row r="204" spans="2:65" s="12" customFormat="1">
      <c r="B204" s="148"/>
      <c r="D204" s="149" t="s">
        <v>191</v>
      </c>
      <c r="F204" s="151" t="s">
        <v>2020</v>
      </c>
      <c r="H204" s="152">
        <v>5360.85</v>
      </c>
      <c r="I204" s="153"/>
      <c r="L204" s="148"/>
      <c r="M204" s="154"/>
      <c r="T204" s="155"/>
      <c r="AT204" s="150" t="s">
        <v>191</v>
      </c>
      <c r="AU204" s="150" t="s">
        <v>81</v>
      </c>
      <c r="AV204" s="12" t="s">
        <v>81</v>
      </c>
      <c r="AW204" s="12" t="s">
        <v>4</v>
      </c>
      <c r="AX204" s="12" t="s">
        <v>79</v>
      </c>
      <c r="AY204" s="150" t="s">
        <v>180</v>
      </c>
    </row>
    <row r="205" spans="2:65" s="1" customFormat="1" ht="44.25" customHeight="1">
      <c r="B205" s="32"/>
      <c r="C205" s="131" t="s">
        <v>772</v>
      </c>
      <c r="D205" s="131" t="s">
        <v>182</v>
      </c>
      <c r="E205" s="132" t="s">
        <v>327</v>
      </c>
      <c r="F205" s="133" t="s">
        <v>328</v>
      </c>
      <c r="G205" s="134" t="s">
        <v>257</v>
      </c>
      <c r="H205" s="135">
        <v>124.74</v>
      </c>
      <c r="I205" s="136"/>
      <c r="J205" s="137">
        <f>ROUND(I205*H205,2)</f>
        <v>0</v>
      </c>
      <c r="K205" s="133" t="s">
        <v>186</v>
      </c>
      <c r="L205" s="32"/>
      <c r="M205" s="138" t="s">
        <v>19</v>
      </c>
      <c r="N205" s="139" t="s">
        <v>43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187</v>
      </c>
      <c r="AT205" s="142" t="s">
        <v>182</v>
      </c>
      <c r="AU205" s="142" t="s">
        <v>81</v>
      </c>
      <c r="AY205" s="17" t="s">
        <v>180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7" t="s">
        <v>79</v>
      </c>
      <c r="BK205" s="143">
        <f>ROUND(I205*H205,2)</f>
        <v>0</v>
      </c>
      <c r="BL205" s="17" t="s">
        <v>187</v>
      </c>
      <c r="BM205" s="142" t="s">
        <v>2021</v>
      </c>
    </row>
    <row r="206" spans="2:65" s="1" customFormat="1">
      <c r="B206" s="32"/>
      <c r="D206" s="144" t="s">
        <v>189</v>
      </c>
      <c r="F206" s="145" t="s">
        <v>330</v>
      </c>
      <c r="I206" s="146"/>
      <c r="L206" s="32"/>
      <c r="M206" s="147"/>
      <c r="T206" s="53"/>
      <c r="AT206" s="17" t="s">
        <v>189</v>
      </c>
      <c r="AU206" s="17" t="s">
        <v>81</v>
      </c>
    </row>
    <row r="207" spans="2:65" s="1" customFormat="1" ht="19.5">
      <c r="B207" s="32"/>
      <c r="D207" s="149" t="s">
        <v>250</v>
      </c>
      <c r="F207" s="169" t="s">
        <v>331</v>
      </c>
      <c r="I207" s="146"/>
      <c r="L207" s="32"/>
      <c r="M207" s="147"/>
      <c r="T207" s="53"/>
      <c r="AT207" s="17" t="s">
        <v>250</v>
      </c>
      <c r="AU207" s="17" t="s">
        <v>81</v>
      </c>
    </row>
    <row r="208" spans="2:65" s="12" customFormat="1">
      <c r="B208" s="148"/>
      <c r="D208" s="149" t="s">
        <v>191</v>
      </c>
      <c r="E208" s="150" t="s">
        <v>19</v>
      </c>
      <c r="F208" s="151" t="s">
        <v>2022</v>
      </c>
      <c r="H208" s="152">
        <v>124.74</v>
      </c>
      <c r="I208" s="153"/>
      <c r="L208" s="148"/>
      <c r="M208" s="154"/>
      <c r="T208" s="155"/>
      <c r="AT208" s="150" t="s">
        <v>191</v>
      </c>
      <c r="AU208" s="150" t="s">
        <v>81</v>
      </c>
      <c r="AV208" s="12" t="s">
        <v>81</v>
      </c>
      <c r="AW208" s="12" t="s">
        <v>33</v>
      </c>
      <c r="AX208" s="12" t="s">
        <v>79</v>
      </c>
      <c r="AY208" s="150" t="s">
        <v>180</v>
      </c>
    </row>
    <row r="209" spans="2:65" s="1" customFormat="1" ht="44.25" customHeight="1">
      <c r="B209" s="32"/>
      <c r="C209" s="131" t="s">
        <v>778</v>
      </c>
      <c r="D209" s="131" t="s">
        <v>182</v>
      </c>
      <c r="E209" s="132" t="s">
        <v>334</v>
      </c>
      <c r="F209" s="133" t="s">
        <v>335</v>
      </c>
      <c r="G209" s="134" t="s">
        <v>257</v>
      </c>
      <c r="H209" s="135">
        <v>157.41</v>
      </c>
      <c r="I209" s="136"/>
      <c r="J209" s="137">
        <f>ROUND(I209*H209,2)</f>
        <v>0</v>
      </c>
      <c r="K209" s="133" t="s">
        <v>186</v>
      </c>
      <c r="L209" s="32"/>
      <c r="M209" s="138" t="s">
        <v>19</v>
      </c>
      <c r="N209" s="139" t="s">
        <v>43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187</v>
      </c>
      <c r="AT209" s="142" t="s">
        <v>182</v>
      </c>
      <c r="AU209" s="142" t="s">
        <v>81</v>
      </c>
      <c r="AY209" s="17" t="s">
        <v>180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7" t="s">
        <v>79</v>
      </c>
      <c r="BK209" s="143">
        <f>ROUND(I209*H209,2)</f>
        <v>0</v>
      </c>
      <c r="BL209" s="17" t="s">
        <v>187</v>
      </c>
      <c r="BM209" s="142" t="s">
        <v>2023</v>
      </c>
    </row>
    <row r="210" spans="2:65" s="1" customFormat="1">
      <c r="B210" s="32"/>
      <c r="D210" s="144" t="s">
        <v>189</v>
      </c>
      <c r="F210" s="145" t="s">
        <v>337</v>
      </c>
      <c r="I210" s="146"/>
      <c r="L210" s="32"/>
      <c r="M210" s="147"/>
      <c r="T210" s="53"/>
      <c r="AT210" s="17" t="s">
        <v>189</v>
      </c>
      <c r="AU210" s="17" t="s">
        <v>81</v>
      </c>
    </row>
    <row r="211" spans="2:65" s="12" customFormat="1">
      <c r="B211" s="148"/>
      <c r="D211" s="149" t="s">
        <v>191</v>
      </c>
      <c r="E211" s="150" t="s">
        <v>19</v>
      </c>
      <c r="F211" s="151" t="s">
        <v>2024</v>
      </c>
      <c r="H211" s="152">
        <v>157.41</v>
      </c>
      <c r="I211" s="153"/>
      <c r="L211" s="148"/>
      <c r="M211" s="154"/>
      <c r="T211" s="155"/>
      <c r="AT211" s="150" t="s">
        <v>191</v>
      </c>
      <c r="AU211" s="150" t="s">
        <v>81</v>
      </c>
      <c r="AV211" s="12" t="s">
        <v>81</v>
      </c>
      <c r="AW211" s="12" t="s">
        <v>33</v>
      </c>
      <c r="AX211" s="12" t="s">
        <v>79</v>
      </c>
      <c r="AY211" s="150" t="s">
        <v>180</v>
      </c>
    </row>
    <row r="212" spans="2:65" s="11" customFormat="1" ht="22.9" customHeight="1">
      <c r="B212" s="119"/>
      <c r="D212" s="120" t="s">
        <v>71</v>
      </c>
      <c r="E212" s="129" t="s">
        <v>341</v>
      </c>
      <c r="F212" s="129" t="s">
        <v>342</v>
      </c>
      <c r="I212" s="122"/>
      <c r="J212" s="130">
        <f>BK212</f>
        <v>0</v>
      </c>
      <c r="L212" s="119"/>
      <c r="M212" s="124"/>
      <c r="P212" s="125">
        <f>SUM(P213:P214)</f>
        <v>0</v>
      </c>
      <c r="R212" s="125">
        <f>SUM(R213:R214)</f>
        <v>0</v>
      </c>
      <c r="T212" s="126">
        <f>SUM(T213:T214)</f>
        <v>0</v>
      </c>
      <c r="AR212" s="120" t="s">
        <v>79</v>
      </c>
      <c r="AT212" s="127" t="s">
        <v>71</v>
      </c>
      <c r="AU212" s="127" t="s">
        <v>79</v>
      </c>
      <c r="AY212" s="120" t="s">
        <v>180</v>
      </c>
      <c r="BK212" s="128">
        <f>SUM(BK213:BK214)</f>
        <v>0</v>
      </c>
    </row>
    <row r="213" spans="2:65" s="1" customFormat="1" ht="49.15" customHeight="1">
      <c r="B213" s="32"/>
      <c r="C213" s="131" t="s">
        <v>785</v>
      </c>
      <c r="D213" s="131" t="s">
        <v>182</v>
      </c>
      <c r="E213" s="132" t="s">
        <v>2025</v>
      </c>
      <c r="F213" s="133" t="s">
        <v>2026</v>
      </c>
      <c r="G213" s="134" t="s">
        <v>257</v>
      </c>
      <c r="H213" s="135">
        <v>198.49700000000001</v>
      </c>
      <c r="I213" s="136"/>
      <c r="J213" s="137">
        <f>ROUND(I213*H213,2)</f>
        <v>0</v>
      </c>
      <c r="K213" s="133" t="s">
        <v>186</v>
      </c>
      <c r="L213" s="32"/>
      <c r="M213" s="138" t="s">
        <v>19</v>
      </c>
      <c r="N213" s="139" t="s">
        <v>43</v>
      </c>
      <c r="P213" s="140">
        <f>O213*H213</f>
        <v>0</v>
      </c>
      <c r="Q213" s="140">
        <v>0</v>
      </c>
      <c r="R213" s="140">
        <f>Q213*H213</f>
        <v>0</v>
      </c>
      <c r="S213" s="140">
        <v>0</v>
      </c>
      <c r="T213" s="141">
        <f>S213*H213</f>
        <v>0</v>
      </c>
      <c r="AR213" s="142" t="s">
        <v>187</v>
      </c>
      <c r="AT213" s="142" t="s">
        <v>182</v>
      </c>
      <c r="AU213" s="142" t="s">
        <v>81</v>
      </c>
      <c r="AY213" s="17" t="s">
        <v>180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7" t="s">
        <v>79</v>
      </c>
      <c r="BK213" s="143">
        <f>ROUND(I213*H213,2)</f>
        <v>0</v>
      </c>
      <c r="BL213" s="17" t="s">
        <v>187</v>
      </c>
      <c r="BM213" s="142" t="s">
        <v>2027</v>
      </c>
    </row>
    <row r="214" spans="2:65" s="1" customFormat="1">
      <c r="B214" s="32"/>
      <c r="D214" s="144" t="s">
        <v>189</v>
      </c>
      <c r="F214" s="145" t="s">
        <v>2028</v>
      </c>
      <c r="I214" s="146"/>
      <c r="L214" s="32"/>
      <c r="M214" s="147"/>
      <c r="T214" s="53"/>
      <c r="AT214" s="17" t="s">
        <v>189</v>
      </c>
      <c r="AU214" s="17" t="s">
        <v>81</v>
      </c>
    </row>
    <row r="215" spans="2:65" s="11" customFormat="1" ht="25.9" customHeight="1">
      <c r="B215" s="119"/>
      <c r="D215" s="120" t="s">
        <v>71</v>
      </c>
      <c r="E215" s="121" t="s">
        <v>347</v>
      </c>
      <c r="F215" s="121" t="s">
        <v>348</v>
      </c>
      <c r="I215" s="122"/>
      <c r="J215" s="123">
        <f>BK215</f>
        <v>0</v>
      </c>
      <c r="L215" s="119"/>
      <c r="M215" s="124"/>
      <c r="P215" s="125">
        <f>P216</f>
        <v>0</v>
      </c>
      <c r="R215" s="125">
        <f>R216</f>
        <v>0.31823999999999997</v>
      </c>
      <c r="T215" s="126">
        <f>T216</f>
        <v>0</v>
      </c>
      <c r="AR215" s="120" t="s">
        <v>81</v>
      </c>
      <c r="AT215" s="127" t="s">
        <v>71</v>
      </c>
      <c r="AU215" s="127" t="s">
        <v>72</v>
      </c>
      <c r="AY215" s="120" t="s">
        <v>180</v>
      </c>
      <c r="BK215" s="128">
        <f>BK216</f>
        <v>0</v>
      </c>
    </row>
    <row r="216" spans="2:65" s="11" customFormat="1" ht="22.9" customHeight="1">
      <c r="B216" s="119"/>
      <c r="D216" s="120" t="s">
        <v>71</v>
      </c>
      <c r="E216" s="129" t="s">
        <v>2029</v>
      </c>
      <c r="F216" s="129" t="s">
        <v>2030</v>
      </c>
      <c r="I216" s="122"/>
      <c r="J216" s="130">
        <f>BK216</f>
        <v>0</v>
      </c>
      <c r="L216" s="119"/>
      <c r="M216" s="124"/>
      <c r="P216" s="125">
        <f>SUM(P217:P220)</f>
        <v>0</v>
      </c>
      <c r="R216" s="125">
        <f>SUM(R217:R220)</f>
        <v>0.31823999999999997</v>
      </c>
      <c r="T216" s="126">
        <f>SUM(T217:T220)</f>
        <v>0</v>
      </c>
      <c r="AR216" s="120" t="s">
        <v>81</v>
      </c>
      <c r="AT216" s="127" t="s">
        <v>71</v>
      </c>
      <c r="AU216" s="127" t="s">
        <v>79</v>
      </c>
      <c r="AY216" s="120" t="s">
        <v>180</v>
      </c>
      <c r="BK216" s="128">
        <f>SUM(BK217:BK220)</f>
        <v>0</v>
      </c>
    </row>
    <row r="217" spans="2:65" s="1" customFormat="1" ht="16.5" customHeight="1">
      <c r="B217" s="32"/>
      <c r="C217" s="131" t="s">
        <v>795</v>
      </c>
      <c r="D217" s="131" t="s">
        <v>182</v>
      </c>
      <c r="E217" s="132" t="s">
        <v>2031</v>
      </c>
      <c r="F217" s="133" t="s">
        <v>2032</v>
      </c>
      <c r="G217" s="134" t="s">
        <v>226</v>
      </c>
      <c r="H217" s="135">
        <v>12</v>
      </c>
      <c r="I217" s="136"/>
      <c r="J217" s="137">
        <f>ROUND(I217*H217,2)</f>
        <v>0</v>
      </c>
      <c r="K217" s="133" t="s">
        <v>186</v>
      </c>
      <c r="L217" s="32"/>
      <c r="M217" s="138" t="s">
        <v>19</v>
      </c>
      <c r="N217" s="139" t="s">
        <v>43</v>
      </c>
      <c r="P217" s="140">
        <f>O217*H217</f>
        <v>0</v>
      </c>
      <c r="Q217" s="140">
        <v>2.6519999999999998E-2</v>
      </c>
      <c r="R217" s="140">
        <f>Q217*H217</f>
        <v>0.31823999999999997</v>
      </c>
      <c r="S217" s="140">
        <v>0</v>
      </c>
      <c r="T217" s="141">
        <f>S217*H217</f>
        <v>0</v>
      </c>
      <c r="AR217" s="142" t="s">
        <v>311</v>
      </c>
      <c r="AT217" s="142" t="s">
        <v>182</v>
      </c>
      <c r="AU217" s="142" t="s">
        <v>81</v>
      </c>
      <c r="AY217" s="17" t="s">
        <v>180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7" t="s">
        <v>79</v>
      </c>
      <c r="BK217" s="143">
        <f>ROUND(I217*H217,2)</f>
        <v>0</v>
      </c>
      <c r="BL217" s="17" t="s">
        <v>311</v>
      </c>
      <c r="BM217" s="142" t="s">
        <v>2033</v>
      </c>
    </row>
    <row r="218" spans="2:65" s="1" customFormat="1">
      <c r="B218" s="32"/>
      <c r="D218" s="144" t="s">
        <v>189</v>
      </c>
      <c r="F218" s="145" t="s">
        <v>2034</v>
      </c>
      <c r="I218" s="146"/>
      <c r="L218" s="32"/>
      <c r="M218" s="147"/>
      <c r="T218" s="53"/>
      <c r="AT218" s="17" t="s">
        <v>189</v>
      </c>
      <c r="AU218" s="17" t="s">
        <v>81</v>
      </c>
    </row>
    <row r="219" spans="2:65" s="1" customFormat="1" ht="44.25" customHeight="1">
      <c r="B219" s="32"/>
      <c r="C219" s="131" t="s">
        <v>803</v>
      </c>
      <c r="D219" s="131" t="s">
        <v>182</v>
      </c>
      <c r="E219" s="132" t="s">
        <v>2035</v>
      </c>
      <c r="F219" s="133" t="s">
        <v>2036</v>
      </c>
      <c r="G219" s="134" t="s">
        <v>368</v>
      </c>
      <c r="H219" s="177"/>
      <c r="I219" s="136"/>
      <c r="J219" s="137">
        <f>ROUND(I219*H219,2)</f>
        <v>0</v>
      </c>
      <c r="K219" s="133" t="s">
        <v>186</v>
      </c>
      <c r="L219" s="32"/>
      <c r="M219" s="138" t="s">
        <v>19</v>
      </c>
      <c r="N219" s="139" t="s">
        <v>43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311</v>
      </c>
      <c r="AT219" s="142" t="s">
        <v>182</v>
      </c>
      <c r="AU219" s="142" t="s">
        <v>81</v>
      </c>
      <c r="AY219" s="17" t="s">
        <v>180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7" t="s">
        <v>79</v>
      </c>
      <c r="BK219" s="143">
        <f>ROUND(I219*H219,2)</f>
        <v>0</v>
      </c>
      <c r="BL219" s="17" t="s">
        <v>311</v>
      </c>
      <c r="BM219" s="142" t="s">
        <v>2037</v>
      </c>
    </row>
    <row r="220" spans="2:65" s="1" customFormat="1">
      <c r="B220" s="32"/>
      <c r="D220" s="144" t="s">
        <v>189</v>
      </c>
      <c r="F220" s="145" t="s">
        <v>2038</v>
      </c>
      <c r="I220" s="146"/>
      <c r="L220" s="32"/>
      <c r="M220" s="178"/>
      <c r="N220" s="179"/>
      <c r="O220" s="179"/>
      <c r="P220" s="179"/>
      <c r="Q220" s="179"/>
      <c r="R220" s="179"/>
      <c r="S220" s="179"/>
      <c r="T220" s="180"/>
      <c r="AT220" s="17" t="s">
        <v>189</v>
      </c>
      <c r="AU220" s="17" t="s">
        <v>81</v>
      </c>
    </row>
    <row r="221" spans="2:65" s="1" customFormat="1" ht="6.95" customHeight="1">
      <c r="B221" s="41"/>
      <c r="C221" s="42"/>
      <c r="D221" s="42"/>
      <c r="E221" s="42"/>
      <c r="F221" s="42"/>
      <c r="G221" s="42"/>
      <c r="H221" s="42"/>
      <c r="I221" s="42"/>
      <c r="J221" s="42"/>
      <c r="K221" s="42"/>
      <c r="L221" s="32"/>
    </row>
  </sheetData>
  <sheetProtection algorithmName="SHA-512" hashValue="fM2pfidkZ7ZV2JtaWfeqtpU/1GvT+S1QwBN9s8VgIf/A4Lh+xQ7jH+elVMn6p8zzc2mdaYW5oO6GImFIa27hGQ==" saltValue="OFhULC/2O1YX8sVrKhx/K/a/FUlQFT37CHrQp/QErVfEt21Iw7jp9UpqGLlliZE4pPstU0lHBHjGmIoShQaXHg==" spinCount="100000" sheet="1" objects="1" scenarios="1" formatColumns="0" formatRows="0" autoFilter="0"/>
  <autoFilter ref="C93:K220" xr:uid="{00000000-0009-0000-0000-00000A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8" r:id="rId1" xr:uid="{00000000-0004-0000-0A00-000000000000}"/>
    <hyperlink ref="F101" r:id="rId2" xr:uid="{00000000-0004-0000-0A00-000001000000}"/>
    <hyperlink ref="F103" r:id="rId3" xr:uid="{00000000-0004-0000-0A00-000002000000}"/>
    <hyperlink ref="F105" r:id="rId4" xr:uid="{00000000-0004-0000-0A00-000003000000}"/>
    <hyperlink ref="F107" r:id="rId5" xr:uid="{00000000-0004-0000-0A00-000004000000}"/>
    <hyperlink ref="F109" r:id="rId6" xr:uid="{00000000-0004-0000-0A00-000005000000}"/>
    <hyperlink ref="F111" r:id="rId7" xr:uid="{00000000-0004-0000-0A00-000006000000}"/>
    <hyperlink ref="F118" r:id="rId8" xr:uid="{00000000-0004-0000-0A00-000007000000}"/>
    <hyperlink ref="F121" r:id="rId9" xr:uid="{00000000-0004-0000-0A00-000008000000}"/>
    <hyperlink ref="F124" r:id="rId10" xr:uid="{00000000-0004-0000-0A00-000009000000}"/>
    <hyperlink ref="F127" r:id="rId11" xr:uid="{00000000-0004-0000-0A00-00000A000000}"/>
    <hyperlink ref="F134" r:id="rId12" xr:uid="{00000000-0004-0000-0A00-00000B000000}"/>
    <hyperlink ref="F144" r:id="rId13" xr:uid="{00000000-0004-0000-0A00-00000C000000}"/>
    <hyperlink ref="F152" r:id="rId14" xr:uid="{00000000-0004-0000-0A00-00000D000000}"/>
    <hyperlink ref="F157" r:id="rId15" xr:uid="{00000000-0004-0000-0A00-00000E000000}"/>
    <hyperlink ref="F162" r:id="rId16" xr:uid="{00000000-0004-0000-0A00-00000F000000}"/>
    <hyperlink ref="F167" r:id="rId17" xr:uid="{00000000-0004-0000-0A00-000010000000}"/>
    <hyperlink ref="F170" r:id="rId18" xr:uid="{00000000-0004-0000-0A00-000011000000}"/>
    <hyperlink ref="F173" r:id="rId19" xr:uid="{00000000-0004-0000-0A00-000012000000}"/>
    <hyperlink ref="F178" r:id="rId20" xr:uid="{00000000-0004-0000-0A00-000013000000}"/>
    <hyperlink ref="F181" r:id="rId21" xr:uid="{00000000-0004-0000-0A00-000014000000}"/>
    <hyperlink ref="F184" r:id="rId22" xr:uid="{00000000-0004-0000-0A00-000015000000}"/>
    <hyperlink ref="F186" r:id="rId23" xr:uid="{00000000-0004-0000-0A00-000016000000}"/>
    <hyperlink ref="F189" r:id="rId24" xr:uid="{00000000-0004-0000-0A00-000017000000}"/>
    <hyperlink ref="F191" r:id="rId25" xr:uid="{00000000-0004-0000-0A00-000018000000}"/>
    <hyperlink ref="F193" r:id="rId26" xr:uid="{00000000-0004-0000-0A00-000019000000}"/>
    <hyperlink ref="F196" r:id="rId27" xr:uid="{00000000-0004-0000-0A00-00001A000000}"/>
    <hyperlink ref="F201" r:id="rId28" xr:uid="{00000000-0004-0000-0A00-00001B000000}"/>
    <hyperlink ref="F203" r:id="rId29" xr:uid="{00000000-0004-0000-0A00-00001C000000}"/>
    <hyperlink ref="F206" r:id="rId30" xr:uid="{00000000-0004-0000-0A00-00001D000000}"/>
    <hyperlink ref="F210" r:id="rId31" xr:uid="{00000000-0004-0000-0A00-00001E000000}"/>
    <hyperlink ref="F214" r:id="rId32" xr:uid="{00000000-0004-0000-0A00-00001F000000}"/>
    <hyperlink ref="F218" r:id="rId33" xr:uid="{00000000-0004-0000-0A00-000020000000}"/>
    <hyperlink ref="F220" r:id="rId34" xr:uid="{00000000-0004-0000-0A00-00002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30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119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1327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2039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ROUND(J98,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ROUND((SUM(BE98:BE302)),  2)</f>
        <v>0</v>
      </c>
      <c r="I35" s="93">
        <v>0.21</v>
      </c>
      <c r="J35" s="83">
        <f>ROUND(((SUM(BE98:BE302))*I35),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ROUND((SUM(BF98:BF302)),  2)</f>
        <v>0</v>
      </c>
      <c r="I36" s="93">
        <v>0.12</v>
      </c>
      <c r="J36" s="83">
        <f>ROUND(((SUM(BF98:BF302))*I36),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ROUND((SUM(BG98:BG302)),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ROUND((SUM(BH98:BH302)),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ROUND((SUM(BI98:BI302)),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1327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tr">
        <f>E11</f>
        <v>SO2.2c - VZT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J98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J99</f>
        <v>0</v>
      </c>
      <c r="L64" s="103"/>
    </row>
    <row r="65" spans="2:12" s="9" customFormat="1" ht="19.899999999999999" customHeight="1">
      <c r="B65" s="107"/>
      <c r="D65" s="108" t="s">
        <v>158</v>
      </c>
      <c r="E65" s="109"/>
      <c r="F65" s="109"/>
      <c r="G65" s="109"/>
      <c r="H65" s="109"/>
      <c r="I65" s="109"/>
      <c r="J65" s="110">
        <f>J100</f>
        <v>0</v>
      </c>
      <c r="L65" s="107"/>
    </row>
    <row r="66" spans="2:12" s="9" customFormat="1" ht="19.899999999999999" customHeight="1">
      <c r="B66" s="107"/>
      <c r="D66" s="108" t="s">
        <v>547</v>
      </c>
      <c r="E66" s="109"/>
      <c r="F66" s="109"/>
      <c r="G66" s="109"/>
      <c r="H66" s="109"/>
      <c r="I66" s="109"/>
      <c r="J66" s="110">
        <f>J128</f>
        <v>0</v>
      </c>
      <c r="L66" s="107"/>
    </row>
    <row r="67" spans="2:12" s="9" customFormat="1" ht="19.899999999999999" customHeight="1">
      <c r="B67" s="107"/>
      <c r="D67" s="108" t="s">
        <v>1878</v>
      </c>
      <c r="E67" s="109"/>
      <c r="F67" s="109"/>
      <c r="G67" s="109"/>
      <c r="H67" s="109"/>
      <c r="I67" s="109"/>
      <c r="J67" s="110">
        <f>J138</f>
        <v>0</v>
      </c>
      <c r="L67" s="107"/>
    </row>
    <row r="68" spans="2:12" s="9" customFormat="1" ht="19.899999999999999" customHeight="1">
      <c r="B68" s="107"/>
      <c r="D68" s="108" t="s">
        <v>162</v>
      </c>
      <c r="E68" s="109"/>
      <c r="F68" s="109"/>
      <c r="G68" s="109"/>
      <c r="H68" s="109"/>
      <c r="I68" s="109"/>
      <c r="J68" s="110">
        <f>J142</f>
        <v>0</v>
      </c>
      <c r="L68" s="107"/>
    </row>
    <row r="69" spans="2:12" s="8" customFormat="1" ht="24.95" customHeight="1">
      <c r="B69" s="103"/>
      <c r="D69" s="104" t="s">
        <v>163</v>
      </c>
      <c r="E69" s="105"/>
      <c r="F69" s="105"/>
      <c r="G69" s="105"/>
      <c r="H69" s="105"/>
      <c r="I69" s="105"/>
      <c r="J69" s="106">
        <f>J145</f>
        <v>0</v>
      </c>
      <c r="L69" s="103"/>
    </row>
    <row r="70" spans="2:12" s="9" customFormat="1" ht="19.899999999999999" customHeight="1">
      <c r="B70" s="107"/>
      <c r="D70" s="108" t="s">
        <v>551</v>
      </c>
      <c r="E70" s="109"/>
      <c r="F70" s="109"/>
      <c r="G70" s="109"/>
      <c r="H70" s="109"/>
      <c r="I70" s="109"/>
      <c r="J70" s="110">
        <f>J146</f>
        <v>0</v>
      </c>
      <c r="L70" s="107"/>
    </row>
    <row r="71" spans="2:12" s="9" customFormat="1" ht="19.899999999999999" customHeight="1">
      <c r="B71" s="107"/>
      <c r="D71" s="108" t="s">
        <v>1880</v>
      </c>
      <c r="E71" s="109"/>
      <c r="F71" s="109"/>
      <c r="G71" s="109"/>
      <c r="H71" s="109"/>
      <c r="I71" s="109"/>
      <c r="J71" s="110">
        <f>J155</f>
        <v>0</v>
      </c>
      <c r="L71" s="107"/>
    </row>
    <row r="72" spans="2:12" s="9" customFormat="1" ht="19.899999999999999" customHeight="1">
      <c r="B72" s="107"/>
      <c r="D72" s="108" t="s">
        <v>2040</v>
      </c>
      <c r="E72" s="109"/>
      <c r="F72" s="109"/>
      <c r="G72" s="109"/>
      <c r="H72" s="109"/>
      <c r="I72" s="109"/>
      <c r="J72" s="110">
        <f>J169</f>
        <v>0</v>
      </c>
      <c r="L72" s="107"/>
    </row>
    <row r="73" spans="2:12" s="9" customFormat="1" ht="19.899999999999999" customHeight="1">
      <c r="B73" s="107"/>
      <c r="D73" s="108" t="s">
        <v>2041</v>
      </c>
      <c r="E73" s="109"/>
      <c r="F73" s="109"/>
      <c r="G73" s="109"/>
      <c r="H73" s="109"/>
      <c r="I73" s="109"/>
      <c r="J73" s="110">
        <f>J176</f>
        <v>0</v>
      </c>
      <c r="L73" s="107"/>
    </row>
    <row r="74" spans="2:12" s="9" customFormat="1" ht="19.899999999999999" customHeight="1">
      <c r="B74" s="107"/>
      <c r="D74" s="108" t="s">
        <v>411</v>
      </c>
      <c r="E74" s="109"/>
      <c r="F74" s="109"/>
      <c r="G74" s="109"/>
      <c r="H74" s="109"/>
      <c r="I74" s="109"/>
      <c r="J74" s="110">
        <f>J282</f>
        <v>0</v>
      </c>
      <c r="L74" s="107"/>
    </row>
    <row r="75" spans="2:12" s="9" customFormat="1" ht="19.899999999999999" customHeight="1">
      <c r="B75" s="107"/>
      <c r="D75" s="108" t="s">
        <v>164</v>
      </c>
      <c r="E75" s="109"/>
      <c r="F75" s="109"/>
      <c r="G75" s="109"/>
      <c r="H75" s="109"/>
      <c r="I75" s="109"/>
      <c r="J75" s="110">
        <f>J289</f>
        <v>0</v>
      </c>
      <c r="L75" s="107"/>
    </row>
    <row r="76" spans="2:12" s="8" customFormat="1" ht="24.95" customHeight="1">
      <c r="B76" s="103"/>
      <c r="D76" s="104" t="s">
        <v>554</v>
      </c>
      <c r="E76" s="105"/>
      <c r="F76" s="105"/>
      <c r="G76" s="105"/>
      <c r="H76" s="105"/>
      <c r="I76" s="105"/>
      <c r="J76" s="106">
        <f>J295</f>
        <v>0</v>
      </c>
      <c r="L76" s="103"/>
    </row>
    <row r="77" spans="2:12" s="1" customFormat="1" ht="21.75" customHeight="1">
      <c r="B77" s="32"/>
      <c r="L77" s="32"/>
    </row>
    <row r="78" spans="2:12" s="1" customFormat="1" ht="6.95" customHeight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32"/>
    </row>
    <row r="82" spans="2:12" s="1" customFormat="1" ht="6.95" customHeight="1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32"/>
    </row>
    <row r="83" spans="2:12" s="1" customFormat="1" ht="24.95" customHeight="1">
      <c r="B83" s="32"/>
      <c r="C83" s="21" t="s">
        <v>165</v>
      </c>
      <c r="L83" s="32"/>
    </row>
    <row r="84" spans="2:12" s="1" customFormat="1" ht="6.95" customHeight="1">
      <c r="B84" s="32"/>
      <c r="L84" s="32"/>
    </row>
    <row r="85" spans="2:12" s="1" customFormat="1" ht="12" customHeight="1">
      <c r="B85" s="32"/>
      <c r="C85" s="27" t="s">
        <v>16</v>
      </c>
      <c r="L85" s="32"/>
    </row>
    <row r="86" spans="2:12" s="1" customFormat="1" ht="26.25" customHeight="1">
      <c r="B86" s="32"/>
      <c r="E86" s="236" t="str">
        <f>E7</f>
        <v>Soubor staveb a stavebních úprav v areálu VOP CZ, s.p. Šenov u Nového Jičína</v>
      </c>
      <c r="F86" s="237"/>
      <c r="G86" s="237"/>
      <c r="H86" s="237"/>
      <c r="L86" s="32"/>
    </row>
    <row r="87" spans="2:12" ht="12" customHeight="1">
      <c r="B87" s="20"/>
      <c r="C87" s="27" t="s">
        <v>149</v>
      </c>
      <c r="L87" s="20"/>
    </row>
    <row r="88" spans="2:12" s="1" customFormat="1" ht="16.5" customHeight="1">
      <c r="B88" s="32"/>
      <c r="E88" s="236" t="s">
        <v>1327</v>
      </c>
      <c r="F88" s="235"/>
      <c r="G88" s="235"/>
      <c r="H88" s="235"/>
      <c r="L88" s="32"/>
    </row>
    <row r="89" spans="2:12" s="1" customFormat="1" ht="12" customHeight="1">
      <c r="B89" s="32"/>
      <c r="C89" s="27" t="s">
        <v>151</v>
      </c>
      <c r="L89" s="32"/>
    </row>
    <row r="90" spans="2:12" s="1" customFormat="1" ht="16.5" customHeight="1">
      <c r="B90" s="32"/>
      <c r="E90" s="201" t="str">
        <f>E11</f>
        <v>SO2.2c - VZT</v>
      </c>
      <c r="F90" s="235"/>
      <c r="G90" s="235"/>
      <c r="H90" s="235"/>
      <c r="L90" s="32"/>
    </row>
    <row r="91" spans="2:12" s="1" customFormat="1" ht="6.95" customHeight="1">
      <c r="B91" s="32"/>
      <c r="L91" s="32"/>
    </row>
    <row r="92" spans="2:12" s="1" customFormat="1" ht="12" customHeight="1">
      <c r="B92" s="32"/>
      <c r="C92" s="27" t="s">
        <v>21</v>
      </c>
      <c r="F92" s="25" t="str">
        <f>F14</f>
        <v>Šenov u Nového Jičína</v>
      </c>
      <c r="I92" s="27" t="s">
        <v>23</v>
      </c>
      <c r="J92" s="49" t="str">
        <f>IF(J14="","",J14)</f>
        <v>16. 7. 2025</v>
      </c>
      <c r="L92" s="32"/>
    </row>
    <row r="93" spans="2:12" s="1" customFormat="1" ht="6.95" customHeight="1">
      <c r="B93" s="32"/>
      <c r="L93" s="32"/>
    </row>
    <row r="94" spans="2:12" s="1" customFormat="1" ht="25.7" customHeight="1">
      <c r="B94" s="32"/>
      <c r="C94" s="27" t="s">
        <v>25</v>
      </c>
      <c r="F94" s="25" t="str">
        <f>E17</f>
        <v>VOP CZ, s.p., Dukelská 102, Šenov u Nového Jičína</v>
      </c>
      <c r="I94" s="27" t="s">
        <v>31</v>
      </c>
      <c r="J94" s="30" t="str">
        <f>E23</f>
        <v>ing. Dušan Glogar - UNIPROJEKT</v>
      </c>
      <c r="L94" s="32"/>
    </row>
    <row r="95" spans="2:12" s="1" customFormat="1" ht="15.2" customHeight="1">
      <c r="B95" s="32"/>
      <c r="C95" s="27" t="s">
        <v>29</v>
      </c>
      <c r="F95" s="25" t="str">
        <f>IF(E20="","",E20)</f>
        <v>Vyplň údaj</v>
      </c>
      <c r="I95" s="27" t="s">
        <v>34</v>
      </c>
      <c r="J95" s="30" t="str">
        <f>E26</f>
        <v xml:space="preserve"> </v>
      </c>
      <c r="L95" s="32"/>
    </row>
    <row r="96" spans="2:12" s="1" customFormat="1" ht="10.35" customHeight="1">
      <c r="B96" s="32"/>
      <c r="L96" s="32"/>
    </row>
    <row r="97" spans="2:65" s="10" customFormat="1" ht="29.25" customHeight="1">
      <c r="B97" s="111"/>
      <c r="C97" s="112" t="s">
        <v>166</v>
      </c>
      <c r="D97" s="113" t="s">
        <v>57</v>
      </c>
      <c r="E97" s="113" t="s">
        <v>53</v>
      </c>
      <c r="F97" s="113" t="s">
        <v>54</v>
      </c>
      <c r="G97" s="113" t="s">
        <v>167</v>
      </c>
      <c r="H97" s="113" t="s">
        <v>168</v>
      </c>
      <c r="I97" s="113" t="s">
        <v>169</v>
      </c>
      <c r="J97" s="113" t="s">
        <v>155</v>
      </c>
      <c r="K97" s="114" t="s">
        <v>170</v>
      </c>
      <c r="L97" s="111"/>
      <c r="M97" s="56" t="s">
        <v>19</v>
      </c>
      <c r="N97" s="57" t="s">
        <v>42</v>
      </c>
      <c r="O97" s="57" t="s">
        <v>171</v>
      </c>
      <c r="P97" s="57" t="s">
        <v>172</v>
      </c>
      <c r="Q97" s="57" t="s">
        <v>173</v>
      </c>
      <c r="R97" s="57" t="s">
        <v>174</v>
      </c>
      <c r="S97" s="57" t="s">
        <v>175</v>
      </c>
      <c r="T97" s="58" t="s">
        <v>176</v>
      </c>
    </row>
    <row r="98" spans="2:65" s="1" customFormat="1" ht="22.9" customHeight="1">
      <c r="B98" s="32"/>
      <c r="C98" s="61" t="s">
        <v>177</v>
      </c>
      <c r="J98" s="115">
        <f>BK98</f>
        <v>0</v>
      </c>
      <c r="L98" s="32"/>
      <c r="M98" s="59"/>
      <c r="N98" s="50"/>
      <c r="O98" s="50"/>
      <c r="P98" s="116">
        <f>P99+P145+P295</f>
        <v>0</v>
      </c>
      <c r="Q98" s="50"/>
      <c r="R98" s="116">
        <f>R99+R145+R295</f>
        <v>7.0958299999999994</v>
      </c>
      <c r="S98" s="50"/>
      <c r="T98" s="117">
        <f>T99+T145+T295</f>
        <v>0</v>
      </c>
      <c r="AT98" s="17" t="s">
        <v>71</v>
      </c>
      <c r="AU98" s="17" t="s">
        <v>156</v>
      </c>
      <c r="BK98" s="118">
        <f>BK99+BK145+BK295</f>
        <v>0</v>
      </c>
    </row>
    <row r="99" spans="2:65" s="11" customFormat="1" ht="25.9" customHeight="1">
      <c r="B99" s="119"/>
      <c r="D99" s="120" t="s">
        <v>71</v>
      </c>
      <c r="E99" s="121" t="s">
        <v>178</v>
      </c>
      <c r="F99" s="121" t="s">
        <v>179</v>
      </c>
      <c r="I99" s="122"/>
      <c r="J99" s="123">
        <f>BK99</f>
        <v>0</v>
      </c>
      <c r="L99" s="119"/>
      <c r="M99" s="124"/>
      <c r="P99" s="125">
        <f>P100+P128+P138+P142</f>
        <v>0</v>
      </c>
      <c r="R99" s="125">
        <f>R100+R128+R138+R142</f>
        <v>5.4953799999999999</v>
      </c>
      <c r="T99" s="126">
        <f>T100+T128+T138+T142</f>
        <v>0</v>
      </c>
      <c r="AR99" s="120" t="s">
        <v>79</v>
      </c>
      <c r="AT99" s="127" t="s">
        <v>71</v>
      </c>
      <c r="AU99" s="127" t="s">
        <v>72</v>
      </c>
      <c r="AY99" s="120" t="s">
        <v>180</v>
      </c>
      <c r="BK99" s="128">
        <f>BK100+BK128+BK138+BK142</f>
        <v>0</v>
      </c>
    </row>
    <row r="100" spans="2:65" s="11" customFormat="1" ht="22.9" customHeight="1">
      <c r="B100" s="119"/>
      <c r="D100" s="120" t="s">
        <v>71</v>
      </c>
      <c r="E100" s="129" t="s">
        <v>79</v>
      </c>
      <c r="F100" s="129" t="s">
        <v>181</v>
      </c>
      <c r="I100" s="122"/>
      <c r="J100" s="130">
        <f>BK100</f>
        <v>0</v>
      </c>
      <c r="L100" s="119"/>
      <c r="M100" s="124"/>
      <c r="P100" s="125">
        <f>SUM(P101:P127)</f>
        <v>0</v>
      </c>
      <c r="R100" s="125">
        <f>SUM(R101:R127)</f>
        <v>4</v>
      </c>
      <c r="T100" s="126">
        <f>SUM(T101:T127)</f>
        <v>0</v>
      </c>
      <c r="AR100" s="120" t="s">
        <v>79</v>
      </c>
      <c r="AT100" s="127" t="s">
        <v>71</v>
      </c>
      <c r="AU100" s="127" t="s">
        <v>79</v>
      </c>
      <c r="AY100" s="120" t="s">
        <v>180</v>
      </c>
      <c r="BK100" s="128">
        <f>SUM(BK101:BK127)</f>
        <v>0</v>
      </c>
    </row>
    <row r="101" spans="2:65" s="1" customFormat="1" ht="44.25" customHeight="1">
      <c r="B101" s="32"/>
      <c r="C101" s="131" t="s">
        <v>79</v>
      </c>
      <c r="D101" s="131" t="s">
        <v>182</v>
      </c>
      <c r="E101" s="132" t="s">
        <v>1367</v>
      </c>
      <c r="F101" s="133" t="s">
        <v>1368</v>
      </c>
      <c r="G101" s="134" t="s">
        <v>209</v>
      </c>
      <c r="H101" s="135">
        <v>0.32</v>
      </c>
      <c r="I101" s="136"/>
      <c r="J101" s="137">
        <f>ROUND(I101*H101,2)</f>
        <v>0</v>
      </c>
      <c r="K101" s="133" t="s">
        <v>186</v>
      </c>
      <c r="L101" s="32"/>
      <c r="M101" s="138" t="s">
        <v>19</v>
      </c>
      <c r="N101" s="139" t="s">
        <v>43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AR101" s="142" t="s">
        <v>187</v>
      </c>
      <c r="AT101" s="142" t="s">
        <v>182</v>
      </c>
      <c r="AU101" s="142" t="s">
        <v>81</v>
      </c>
      <c r="AY101" s="17" t="s">
        <v>180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7" t="s">
        <v>79</v>
      </c>
      <c r="BK101" s="143">
        <f>ROUND(I101*H101,2)</f>
        <v>0</v>
      </c>
      <c r="BL101" s="17" t="s">
        <v>187</v>
      </c>
      <c r="BM101" s="142" t="s">
        <v>2042</v>
      </c>
    </row>
    <row r="102" spans="2:65" s="1" customFormat="1">
      <c r="B102" s="32"/>
      <c r="D102" s="144" t="s">
        <v>189</v>
      </c>
      <c r="F102" s="145" t="s">
        <v>1370</v>
      </c>
      <c r="I102" s="146"/>
      <c r="L102" s="32"/>
      <c r="M102" s="147"/>
      <c r="T102" s="53"/>
      <c r="AT102" s="17" t="s">
        <v>189</v>
      </c>
      <c r="AU102" s="17" t="s">
        <v>81</v>
      </c>
    </row>
    <row r="103" spans="2:65" s="13" customFormat="1">
      <c r="B103" s="156"/>
      <c r="D103" s="149" t="s">
        <v>191</v>
      </c>
      <c r="E103" s="157" t="s">
        <v>19</v>
      </c>
      <c r="F103" s="158" t="s">
        <v>2043</v>
      </c>
      <c r="H103" s="157" t="s">
        <v>19</v>
      </c>
      <c r="I103" s="159"/>
      <c r="L103" s="156"/>
      <c r="M103" s="160"/>
      <c r="T103" s="161"/>
      <c r="AT103" s="157" t="s">
        <v>191</v>
      </c>
      <c r="AU103" s="157" t="s">
        <v>81</v>
      </c>
      <c r="AV103" s="13" t="s">
        <v>79</v>
      </c>
      <c r="AW103" s="13" t="s">
        <v>33</v>
      </c>
      <c r="AX103" s="13" t="s">
        <v>72</v>
      </c>
      <c r="AY103" s="157" t="s">
        <v>180</v>
      </c>
    </row>
    <row r="104" spans="2:65" s="12" customFormat="1">
      <c r="B104" s="148"/>
      <c r="D104" s="149" t="s">
        <v>191</v>
      </c>
      <c r="E104" s="150" t="s">
        <v>19</v>
      </c>
      <c r="F104" s="151" t="s">
        <v>2044</v>
      </c>
      <c r="H104" s="152">
        <v>0.32</v>
      </c>
      <c r="I104" s="153"/>
      <c r="L104" s="148"/>
      <c r="M104" s="154"/>
      <c r="T104" s="155"/>
      <c r="AT104" s="150" t="s">
        <v>191</v>
      </c>
      <c r="AU104" s="150" t="s">
        <v>81</v>
      </c>
      <c r="AV104" s="12" t="s">
        <v>81</v>
      </c>
      <c r="AW104" s="12" t="s">
        <v>33</v>
      </c>
      <c r="AX104" s="12" t="s">
        <v>79</v>
      </c>
      <c r="AY104" s="150" t="s">
        <v>180</v>
      </c>
    </row>
    <row r="105" spans="2:65" s="1" customFormat="1" ht="44.25" customHeight="1">
      <c r="B105" s="32"/>
      <c r="C105" s="131" t="s">
        <v>81</v>
      </c>
      <c r="D105" s="131" t="s">
        <v>182</v>
      </c>
      <c r="E105" s="132" t="s">
        <v>1888</v>
      </c>
      <c r="F105" s="133" t="s">
        <v>1889</v>
      </c>
      <c r="G105" s="134" t="s">
        <v>209</v>
      </c>
      <c r="H105" s="135">
        <v>2.4</v>
      </c>
      <c r="I105" s="136"/>
      <c r="J105" s="137">
        <f>ROUND(I105*H105,2)</f>
        <v>0</v>
      </c>
      <c r="K105" s="133" t="s">
        <v>186</v>
      </c>
      <c r="L105" s="32"/>
      <c r="M105" s="138" t="s">
        <v>19</v>
      </c>
      <c r="N105" s="139" t="s">
        <v>43</v>
      </c>
      <c r="P105" s="140">
        <f>O105*H105</f>
        <v>0</v>
      </c>
      <c r="Q105" s="140">
        <v>0</v>
      </c>
      <c r="R105" s="140">
        <f>Q105*H105</f>
        <v>0</v>
      </c>
      <c r="S105" s="140">
        <v>0</v>
      </c>
      <c r="T105" s="141">
        <f>S105*H105</f>
        <v>0</v>
      </c>
      <c r="AR105" s="142" t="s">
        <v>187</v>
      </c>
      <c r="AT105" s="142" t="s">
        <v>182</v>
      </c>
      <c r="AU105" s="142" t="s">
        <v>81</v>
      </c>
      <c r="AY105" s="17" t="s">
        <v>180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7" t="s">
        <v>79</v>
      </c>
      <c r="BK105" s="143">
        <f>ROUND(I105*H105,2)</f>
        <v>0</v>
      </c>
      <c r="BL105" s="17" t="s">
        <v>187</v>
      </c>
      <c r="BM105" s="142" t="s">
        <v>2045</v>
      </c>
    </row>
    <row r="106" spans="2:65" s="1" customFormat="1">
      <c r="B106" s="32"/>
      <c r="D106" s="144" t="s">
        <v>189</v>
      </c>
      <c r="F106" s="145" t="s">
        <v>1891</v>
      </c>
      <c r="I106" s="146"/>
      <c r="L106" s="32"/>
      <c r="M106" s="147"/>
      <c r="T106" s="53"/>
      <c r="AT106" s="17" t="s">
        <v>189</v>
      </c>
      <c r="AU106" s="17" t="s">
        <v>81</v>
      </c>
    </row>
    <row r="107" spans="2:65" s="13" customFormat="1">
      <c r="B107" s="156"/>
      <c r="D107" s="149" t="s">
        <v>191</v>
      </c>
      <c r="E107" s="157" t="s">
        <v>19</v>
      </c>
      <c r="F107" s="158" t="s">
        <v>2046</v>
      </c>
      <c r="H107" s="157" t="s">
        <v>19</v>
      </c>
      <c r="I107" s="159"/>
      <c r="L107" s="156"/>
      <c r="M107" s="160"/>
      <c r="T107" s="161"/>
      <c r="AT107" s="157" t="s">
        <v>191</v>
      </c>
      <c r="AU107" s="157" t="s">
        <v>81</v>
      </c>
      <c r="AV107" s="13" t="s">
        <v>79</v>
      </c>
      <c r="AW107" s="13" t="s">
        <v>33</v>
      </c>
      <c r="AX107" s="13" t="s">
        <v>72</v>
      </c>
      <c r="AY107" s="157" t="s">
        <v>180</v>
      </c>
    </row>
    <row r="108" spans="2:65" s="12" customFormat="1">
      <c r="B108" s="148"/>
      <c r="D108" s="149" t="s">
        <v>191</v>
      </c>
      <c r="E108" s="150" t="s">
        <v>19</v>
      </c>
      <c r="F108" s="151" t="s">
        <v>2047</v>
      </c>
      <c r="H108" s="152">
        <v>2.4</v>
      </c>
      <c r="I108" s="153"/>
      <c r="L108" s="148"/>
      <c r="M108" s="154"/>
      <c r="T108" s="155"/>
      <c r="AT108" s="150" t="s">
        <v>191</v>
      </c>
      <c r="AU108" s="150" t="s">
        <v>81</v>
      </c>
      <c r="AV108" s="12" t="s">
        <v>81</v>
      </c>
      <c r="AW108" s="12" t="s">
        <v>33</v>
      </c>
      <c r="AX108" s="12" t="s">
        <v>79</v>
      </c>
      <c r="AY108" s="150" t="s">
        <v>180</v>
      </c>
    </row>
    <row r="109" spans="2:65" s="1" customFormat="1" ht="62.65" customHeight="1">
      <c r="B109" s="32"/>
      <c r="C109" s="131" t="s">
        <v>198</v>
      </c>
      <c r="D109" s="131" t="s">
        <v>182</v>
      </c>
      <c r="E109" s="132" t="s">
        <v>1386</v>
      </c>
      <c r="F109" s="133" t="s">
        <v>1387</v>
      </c>
      <c r="G109" s="134" t="s">
        <v>209</v>
      </c>
      <c r="H109" s="135">
        <v>2.72</v>
      </c>
      <c r="I109" s="136"/>
      <c r="J109" s="137">
        <f>ROUND(I109*H109,2)</f>
        <v>0</v>
      </c>
      <c r="K109" s="133" t="s">
        <v>186</v>
      </c>
      <c r="L109" s="32"/>
      <c r="M109" s="138" t="s">
        <v>19</v>
      </c>
      <c r="N109" s="139" t="s">
        <v>43</v>
      </c>
      <c r="P109" s="140">
        <f>O109*H109</f>
        <v>0</v>
      </c>
      <c r="Q109" s="140">
        <v>0</v>
      </c>
      <c r="R109" s="140">
        <f>Q109*H109</f>
        <v>0</v>
      </c>
      <c r="S109" s="140">
        <v>0</v>
      </c>
      <c r="T109" s="141">
        <f>S109*H109</f>
        <v>0</v>
      </c>
      <c r="AR109" s="142" t="s">
        <v>187</v>
      </c>
      <c r="AT109" s="142" t="s">
        <v>182</v>
      </c>
      <c r="AU109" s="142" t="s">
        <v>81</v>
      </c>
      <c r="AY109" s="17" t="s">
        <v>180</v>
      </c>
      <c r="BE109" s="143">
        <f>IF(N109="základní",J109,0)</f>
        <v>0</v>
      </c>
      <c r="BF109" s="143">
        <f>IF(N109="snížená",J109,0)</f>
        <v>0</v>
      </c>
      <c r="BG109" s="143">
        <f>IF(N109="zákl. přenesená",J109,0)</f>
        <v>0</v>
      </c>
      <c r="BH109" s="143">
        <f>IF(N109="sníž. přenesená",J109,0)</f>
        <v>0</v>
      </c>
      <c r="BI109" s="143">
        <f>IF(N109="nulová",J109,0)</f>
        <v>0</v>
      </c>
      <c r="BJ109" s="17" t="s">
        <v>79</v>
      </c>
      <c r="BK109" s="143">
        <f>ROUND(I109*H109,2)</f>
        <v>0</v>
      </c>
      <c r="BL109" s="17" t="s">
        <v>187</v>
      </c>
      <c r="BM109" s="142" t="s">
        <v>2048</v>
      </c>
    </row>
    <row r="110" spans="2:65" s="1" customFormat="1">
      <c r="B110" s="32"/>
      <c r="D110" s="144" t="s">
        <v>189</v>
      </c>
      <c r="F110" s="145" t="s">
        <v>1389</v>
      </c>
      <c r="I110" s="146"/>
      <c r="L110" s="32"/>
      <c r="M110" s="147"/>
      <c r="T110" s="53"/>
      <c r="AT110" s="17" t="s">
        <v>189</v>
      </c>
      <c r="AU110" s="17" t="s">
        <v>81</v>
      </c>
    </row>
    <row r="111" spans="2:65" s="12" customFormat="1">
      <c r="B111" s="148"/>
      <c r="D111" s="149" t="s">
        <v>191</v>
      </c>
      <c r="E111" s="150" t="s">
        <v>19</v>
      </c>
      <c r="F111" s="151" t="s">
        <v>2049</v>
      </c>
      <c r="H111" s="152">
        <v>2.72</v>
      </c>
      <c r="I111" s="153"/>
      <c r="L111" s="148"/>
      <c r="M111" s="154"/>
      <c r="T111" s="155"/>
      <c r="AT111" s="150" t="s">
        <v>191</v>
      </c>
      <c r="AU111" s="150" t="s">
        <v>81</v>
      </c>
      <c r="AV111" s="12" t="s">
        <v>81</v>
      </c>
      <c r="AW111" s="12" t="s">
        <v>33</v>
      </c>
      <c r="AX111" s="12" t="s">
        <v>79</v>
      </c>
      <c r="AY111" s="150" t="s">
        <v>180</v>
      </c>
    </row>
    <row r="112" spans="2:65" s="1" customFormat="1" ht="66.75" customHeight="1">
      <c r="B112" s="32"/>
      <c r="C112" s="131" t="s">
        <v>187</v>
      </c>
      <c r="D112" s="131" t="s">
        <v>182</v>
      </c>
      <c r="E112" s="132" t="s">
        <v>1391</v>
      </c>
      <c r="F112" s="133" t="s">
        <v>1392</v>
      </c>
      <c r="G112" s="134" t="s">
        <v>209</v>
      </c>
      <c r="H112" s="135">
        <v>27.2</v>
      </c>
      <c r="I112" s="136"/>
      <c r="J112" s="137">
        <f>ROUND(I112*H112,2)</f>
        <v>0</v>
      </c>
      <c r="K112" s="133" t="s">
        <v>186</v>
      </c>
      <c r="L112" s="32"/>
      <c r="M112" s="138" t="s">
        <v>19</v>
      </c>
      <c r="N112" s="139" t="s">
        <v>43</v>
      </c>
      <c r="P112" s="140">
        <f>O112*H112</f>
        <v>0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AR112" s="142" t="s">
        <v>187</v>
      </c>
      <c r="AT112" s="142" t="s">
        <v>182</v>
      </c>
      <c r="AU112" s="142" t="s">
        <v>81</v>
      </c>
      <c r="AY112" s="17" t="s">
        <v>180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7" t="s">
        <v>79</v>
      </c>
      <c r="BK112" s="143">
        <f>ROUND(I112*H112,2)</f>
        <v>0</v>
      </c>
      <c r="BL112" s="17" t="s">
        <v>187</v>
      </c>
      <c r="BM112" s="142" t="s">
        <v>2050</v>
      </c>
    </row>
    <row r="113" spans="2:65" s="1" customFormat="1">
      <c r="B113" s="32"/>
      <c r="D113" s="144" t="s">
        <v>189</v>
      </c>
      <c r="F113" s="145" t="s">
        <v>1394</v>
      </c>
      <c r="I113" s="146"/>
      <c r="L113" s="32"/>
      <c r="M113" s="147"/>
      <c r="T113" s="53"/>
      <c r="AT113" s="17" t="s">
        <v>189</v>
      </c>
      <c r="AU113" s="17" t="s">
        <v>81</v>
      </c>
    </row>
    <row r="114" spans="2:65" s="12" customFormat="1">
      <c r="B114" s="148"/>
      <c r="D114" s="149" t="s">
        <v>191</v>
      </c>
      <c r="E114" s="150" t="s">
        <v>19</v>
      </c>
      <c r="F114" s="151" t="s">
        <v>2051</v>
      </c>
      <c r="H114" s="152">
        <v>27.2</v>
      </c>
      <c r="I114" s="153"/>
      <c r="L114" s="148"/>
      <c r="M114" s="154"/>
      <c r="T114" s="155"/>
      <c r="AT114" s="150" t="s">
        <v>191</v>
      </c>
      <c r="AU114" s="150" t="s">
        <v>81</v>
      </c>
      <c r="AV114" s="12" t="s">
        <v>81</v>
      </c>
      <c r="AW114" s="12" t="s">
        <v>33</v>
      </c>
      <c r="AX114" s="12" t="s">
        <v>79</v>
      </c>
      <c r="AY114" s="150" t="s">
        <v>180</v>
      </c>
    </row>
    <row r="115" spans="2:65" s="1" customFormat="1" ht="44.25" customHeight="1">
      <c r="B115" s="32"/>
      <c r="C115" s="131" t="s">
        <v>218</v>
      </c>
      <c r="D115" s="131" t="s">
        <v>182</v>
      </c>
      <c r="E115" s="132" t="s">
        <v>1396</v>
      </c>
      <c r="F115" s="133" t="s">
        <v>335</v>
      </c>
      <c r="G115" s="134" t="s">
        <v>257</v>
      </c>
      <c r="H115" s="135">
        <v>4.8959999999999999</v>
      </c>
      <c r="I115" s="136"/>
      <c r="J115" s="137">
        <f>ROUND(I115*H115,2)</f>
        <v>0</v>
      </c>
      <c r="K115" s="133" t="s">
        <v>186</v>
      </c>
      <c r="L115" s="32"/>
      <c r="M115" s="138" t="s">
        <v>19</v>
      </c>
      <c r="N115" s="139" t="s">
        <v>43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187</v>
      </c>
      <c r="AT115" s="142" t="s">
        <v>182</v>
      </c>
      <c r="AU115" s="142" t="s">
        <v>81</v>
      </c>
      <c r="AY115" s="17" t="s">
        <v>180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187</v>
      </c>
      <c r="BM115" s="142" t="s">
        <v>2052</v>
      </c>
    </row>
    <row r="116" spans="2:65" s="1" customFormat="1">
      <c r="B116" s="32"/>
      <c r="D116" s="144" t="s">
        <v>189</v>
      </c>
      <c r="F116" s="145" t="s">
        <v>1398</v>
      </c>
      <c r="I116" s="146"/>
      <c r="L116" s="32"/>
      <c r="M116" s="147"/>
      <c r="T116" s="53"/>
      <c r="AT116" s="17" t="s">
        <v>189</v>
      </c>
      <c r="AU116" s="17" t="s">
        <v>81</v>
      </c>
    </row>
    <row r="117" spans="2:65" s="12" customFormat="1">
      <c r="B117" s="148"/>
      <c r="D117" s="149" t="s">
        <v>191</v>
      </c>
      <c r="E117" s="150" t="s">
        <v>19</v>
      </c>
      <c r="F117" s="151" t="s">
        <v>2053</v>
      </c>
      <c r="H117" s="152">
        <v>4.8959999999999999</v>
      </c>
      <c r="I117" s="153"/>
      <c r="L117" s="148"/>
      <c r="M117" s="154"/>
      <c r="T117" s="155"/>
      <c r="AT117" s="150" t="s">
        <v>191</v>
      </c>
      <c r="AU117" s="150" t="s">
        <v>81</v>
      </c>
      <c r="AV117" s="12" t="s">
        <v>81</v>
      </c>
      <c r="AW117" s="12" t="s">
        <v>33</v>
      </c>
      <c r="AX117" s="12" t="s">
        <v>79</v>
      </c>
      <c r="AY117" s="150" t="s">
        <v>180</v>
      </c>
    </row>
    <row r="118" spans="2:65" s="1" customFormat="1" ht="44.25" customHeight="1">
      <c r="B118" s="32"/>
      <c r="C118" s="131" t="s">
        <v>205</v>
      </c>
      <c r="D118" s="131" t="s">
        <v>182</v>
      </c>
      <c r="E118" s="132" t="s">
        <v>1400</v>
      </c>
      <c r="F118" s="133" t="s">
        <v>1401</v>
      </c>
      <c r="G118" s="134" t="s">
        <v>209</v>
      </c>
      <c r="H118" s="135">
        <v>0.6</v>
      </c>
      <c r="I118" s="136"/>
      <c r="J118" s="137">
        <f>ROUND(I118*H118,2)</f>
        <v>0</v>
      </c>
      <c r="K118" s="133" t="s">
        <v>186</v>
      </c>
      <c r="L118" s="32"/>
      <c r="M118" s="138" t="s">
        <v>19</v>
      </c>
      <c r="N118" s="139" t="s">
        <v>43</v>
      </c>
      <c r="P118" s="140">
        <f>O118*H118</f>
        <v>0</v>
      </c>
      <c r="Q118" s="140">
        <v>0</v>
      </c>
      <c r="R118" s="140">
        <f>Q118*H118</f>
        <v>0</v>
      </c>
      <c r="S118" s="140">
        <v>0</v>
      </c>
      <c r="T118" s="141">
        <f>S118*H118</f>
        <v>0</v>
      </c>
      <c r="AR118" s="142" t="s">
        <v>187</v>
      </c>
      <c r="AT118" s="142" t="s">
        <v>182</v>
      </c>
      <c r="AU118" s="142" t="s">
        <v>81</v>
      </c>
      <c r="AY118" s="17" t="s">
        <v>180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7" t="s">
        <v>79</v>
      </c>
      <c r="BK118" s="143">
        <f>ROUND(I118*H118,2)</f>
        <v>0</v>
      </c>
      <c r="BL118" s="17" t="s">
        <v>187</v>
      </c>
      <c r="BM118" s="142" t="s">
        <v>2054</v>
      </c>
    </row>
    <row r="119" spans="2:65" s="1" customFormat="1">
      <c r="B119" s="32"/>
      <c r="D119" s="144" t="s">
        <v>189</v>
      </c>
      <c r="F119" s="145" t="s">
        <v>1403</v>
      </c>
      <c r="I119" s="146"/>
      <c r="L119" s="32"/>
      <c r="M119" s="147"/>
      <c r="T119" s="53"/>
      <c r="AT119" s="17" t="s">
        <v>189</v>
      </c>
      <c r="AU119" s="17" t="s">
        <v>81</v>
      </c>
    </row>
    <row r="120" spans="2:65" s="12" customFormat="1">
      <c r="B120" s="148"/>
      <c r="D120" s="149" t="s">
        <v>191</v>
      </c>
      <c r="E120" s="150" t="s">
        <v>19</v>
      </c>
      <c r="F120" s="151" t="s">
        <v>2055</v>
      </c>
      <c r="H120" s="152">
        <v>0.6</v>
      </c>
      <c r="I120" s="153"/>
      <c r="L120" s="148"/>
      <c r="M120" s="154"/>
      <c r="T120" s="155"/>
      <c r="AT120" s="150" t="s">
        <v>191</v>
      </c>
      <c r="AU120" s="150" t="s">
        <v>81</v>
      </c>
      <c r="AV120" s="12" t="s">
        <v>81</v>
      </c>
      <c r="AW120" s="12" t="s">
        <v>33</v>
      </c>
      <c r="AX120" s="12" t="s">
        <v>79</v>
      </c>
      <c r="AY120" s="150" t="s">
        <v>180</v>
      </c>
    </row>
    <row r="121" spans="2:65" s="1" customFormat="1" ht="16.5" customHeight="1">
      <c r="B121" s="32"/>
      <c r="C121" s="181" t="s">
        <v>229</v>
      </c>
      <c r="D121" s="181" t="s">
        <v>570</v>
      </c>
      <c r="E121" s="182" t="s">
        <v>1415</v>
      </c>
      <c r="F121" s="183" t="s">
        <v>1416</v>
      </c>
      <c r="G121" s="184" t="s">
        <v>257</v>
      </c>
      <c r="H121" s="185">
        <v>1.2</v>
      </c>
      <c r="I121" s="186"/>
      <c r="J121" s="187">
        <f>ROUND(I121*H121,2)</f>
        <v>0</v>
      </c>
      <c r="K121" s="183" t="s">
        <v>186</v>
      </c>
      <c r="L121" s="188"/>
      <c r="M121" s="189" t="s">
        <v>19</v>
      </c>
      <c r="N121" s="190" t="s">
        <v>43</v>
      </c>
      <c r="P121" s="140">
        <f>O121*H121</f>
        <v>0</v>
      </c>
      <c r="Q121" s="140">
        <v>1</v>
      </c>
      <c r="R121" s="140">
        <f>Q121*H121</f>
        <v>1.2</v>
      </c>
      <c r="S121" s="140">
        <v>0</v>
      </c>
      <c r="T121" s="141">
        <f>S121*H121</f>
        <v>0</v>
      </c>
      <c r="AR121" s="142" t="s">
        <v>235</v>
      </c>
      <c r="AT121" s="142" t="s">
        <v>570</v>
      </c>
      <c r="AU121" s="142" t="s">
        <v>81</v>
      </c>
      <c r="AY121" s="17" t="s">
        <v>180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7" t="s">
        <v>79</v>
      </c>
      <c r="BK121" s="143">
        <f>ROUND(I121*H121,2)</f>
        <v>0</v>
      </c>
      <c r="BL121" s="17" t="s">
        <v>187</v>
      </c>
      <c r="BM121" s="142" t="s">
        <v>2056</v>
      </c>
    </row>
    <row r="122" spans="2:65" s="12" customFormat="1">
      <c r="B122" s="148"/>
      <c r="D122" s="149" t="s">
        <v>191</v>
      </c>
      <c r="E122" s="150" t="s">
        <v>19</v>
      </c>
      <c r="F122" s="151" t="s">
        <v>2057</v>
      </c>
      <c r="H122" s="152">
        <v>1.2</v>
      </c>
      <c r="I122" s="153"/>
      <c r="L122" s="148"/>
      <c r="M122" s="154"/>
      <c r="T122" s="155"/>
      <c r="AT122" s="150" t="s">
        <v>191</v>
      </c>
      <c r="AU122" s="150" t="s">
        <v>81</v>
      </c>
      <c r="AV122" s="12" t="s">
        <v>81</v>
      </c>
      <c r="AW122" s="12" t="s">
        <v>33</v>
      </c>
      <c r="AX122" s="12" t="s">
        <v>79</v>
      </c>
      <c r="AY122" s="150" t="s">
        <v>180</v>
      </c>
    </row>
    <row r="123" spans="2:65" s="1" customFormat="1" ht="66.75" customHeight="1">
      <c r="B123" s="32"/>
      <c r="C123" s="131" t="s">
        <v>235</v>
      </c>
      <c r="D123" s="131" t="s">
        <v>182</v>
      </c>
      <c r="E123" s="132" t="s">
        <v>1906</v>
      </c>
      <c r="F123" s="133" t="s">
        <v>1907</v>
      </c>
      <c r="G123" s="134" t="s">
        <v>209</v>
      </c>
      <c r="H123" s="135">
        <v>1.4</v>
      </c>
      <c r="I123" s="136"/>
      <c r="J123" s="137">
        <f>ROUND(I123*H123,2)</f>
        <v>0</v>
      </c>
      <c r="K123" s="133" t="s">
        <v>186</v>
      </c>
      <c r="L123" s="32"/>
      <c r="M123" s="138" t="s">
        <v>19</v>
      </c>
      <c r="N123" s="139" t="s">
        <v>43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187</v>
      </c>
      <c r="AT123" s="142" t="s">
        <v>182</v>
      </c>
      <c r="AU123" s="142" t="s">
        <v>81</v>
      </c>
      <c r="AY123" s="17" t="s">
        <v>180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7" t="s">
        <v>79</v>
      </c>
      <c r="BK123" s="143">
        <f>ROUND(I123*H123,2)</f>
        <v>0</v>
      </c>
      <c r="BL123" s="17" t="s">
        <v>187</v>
      </c>
      <c r="BM123" s="142" t="s">
        <v>2058</v>
      </c>
    </row>
    <row r="124" spans="2:65" s="1" customFormat="1">
      <c r="B124" s="32"/>
      <c r="D124" s="144" t="s">
        <v>189</v>
      </c>
      <c r="F124" s="145" t="s">
        <v>1909</v>
      </c>
      <c r="I124" s="146"/>
      <c r="L124" s="32"/>
      <c r="M124" s="147"/>
      <c r="T124" s="53"/>
      <c r="AT124" s="17" t="s">
        <v>189</v>
      </c>
      <c r="AU124" s="17" t="s">
        <v>81</v>
      </c>
    </row>
    <row r="125" spans="2:65" s="12" customFormat="1">
      <c r="B125" s="148"/>
      <c r="D125" s="149" t="s">
        <v>191</v>
      </c>
      <c r="E125" s="150" t="s">
        <v>19</v>
      </c>
      <c r="F125" s="151" t="s">
        <v>2059</v>
      </c>
      <c r="H125" s="152">
        <v>1.4</v>
      </c>
      <c r="I125" s="153"/>
      <c r="L125" s="148"/>
      <c r="M125" s="154"/>
      <c r="T125" s="155"/>
      <c r="AT125" s="150" t="s">
        <v>191</v>
      </c>
      <c r="AU125" s="150" t="s">
        <v>81</v>
      </c>
      <c r="AV125" s="12" t="s">
        <v>81</v>
      </c>
      <c r="AW125" s="12" t="s">
        <v>33</v>
      </c>
      <c r="AX125" s="12" t="s">
        <v>79</v>
      </c>
      <c r="AY125" s="150" t="s">
        <v>180</v>
      </c>
    </row>
    <row r="126" spans="2:65" s="1" customFormat="1" ht="16.5" customHeight="1">
      <c r="B126" s="32"/>
      <c r="C126" s="181" t="s">
        <v>216</v>
      </c>
      <c r="D126" s="181" t="s">
        <v>570</v>
      </c>
      <c r="E126" s="182" t="s">
        <v>1914</v>
      </c>
      <c r="F126" s="183" t="s">
        <v>1915</v>
      </c>
      <c r="G126" s="184" t="s">
        <v>257</v>
      </c>
      <c r="H126" s="185">
        <v>2.8</v>
      </c>
      <c r="I126" s="186"/>
      <c r="J126" s="187">
        <f>ROUND(I126*H126,2)</f>
        <v>0</v>
      </c>
      <c r="K126" s="183" t="s">
        <v>186</v>
      </c>
      <c r="L126" s="188"/>
      <c r="M126" s="189" t="s">
        <v>19</v>
      </c>
      <c r="N126" s="190" t="s">
        <v>43</v>
      </c>
      <c r="P126" s="140">
        <f>O126*H126</f>
        <v>0</v>
      </c>
      <c r="Q126" s="140">
        <v>1</v>
      </c>
      <c r="R126" s="140">
        <f>Q126*H126</f>
        <v>2.8</v>
      </c>
      <c r="S126" s="140">
        <v>0</v>
      </c>
      <c r="T126" s="141">
        <f>S126*H126</f>
        <v>0</v>
      </c>
      <c r="AR126" s="142" t="s">
        <v>235</v>
      </c>
      <c r="AT126" s="142" t="s">
        <v>570</v>
      </c>
      <c r="AU126" s="142" t="s">
        <v>81</v>
      </c>
      <c r="AY126" s="17" t="s">
        <v>180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7" t="s">
        <v>79</v>
      </c>
      <c r="BK126" s="143">
        <f>ROUND(I126*H126,2)</f>
        <v>0</v>
      </c>
      <c r="BL126" s="17" t="s">
        <v>187</v>
      </c>
      <c r="BM126" s="142" t="s">
        <v>2060</v>
      </c>
    </row>
    <row r="127" spans="2:65" s="12" customFormat="1">
      <c r="B127" s="148"/>
      <c r="D127" s="149" t="s">
        <v>191</v>
      </c>
      <c r="E127" s="150" t="s">
        <v>19</v>
      </c>
      <c r="F127" s="151" t="s">
        <v>2061</v>
      </c>
      <c r="H127" s="152">
        <v>2.8</v>
      </c>
      <c r="I127" s="153"/>
      <c r="L127" s="148"/>
      <c r="M127" s="154"/>
      <c r="T127" s="155"/>
      <c r="AT127" s="150" t="s">
        <v>191</v>
      </c>
      <c r="AU127" s="150" t="s">
        <v>81</v>
      </c>
      <c r="AV127" s="12" t="s">
        <v>81</v>
      </c>
      <c r="AW127" s="12" t="s">
        <v>33</v>
      </c>
      <c r="AX127" s="12" t="s">
        <v>79</v>
      </c>
      <c r="AY127" s="150" t="s">
        <v>180</v>
      </c>
    </row>
    <row r="128" spans="2:65" s="11" customFormat="1" ht="22.9" customHeight="1">
      <c r="B128" s="119"/>
      <c r="D128" s="120" t="s">
        <v>71</v>
      </c>
      <c r="E128" s="129" t="s">
        <v>81</v>
      </c>
      <c r="F128" s="129" t="s">
        <v>575</v>
      </c>
      <c r="I128" s="122"/>
      <c r="J128" s="130">
        <f>BK128</f>
        <v>0</v>
      </c>
      <c r="L128" s="119"/>
      <c r="M128" s="124"/>
      <c r="P128" s="125">
        <f>SUM(P129:P137)</f>
        <v>0</v>
      </c>
      <c r="R128" s="125">
        <f>SUM(R129:R137)</f>
        <v>0.73907199999999995</v>
      </c>
      <c r="T128" s="126">
        <f>SUM(T129:T137)</f>
        <v>0</v>
      </c>
      <c r="AR128" s="120" t="s">
        <v>79</v>
      </c>
      <c r="AT128" s="127" t="s">
        <v>71</v>
      </c>
      <c r="AU128" s="127" t="s">
        <v>79</v>
      </c>
      <c r="AY128" s="120" t="s">
        <v>180</v>
      </c>
      <c r="BK128" s="128">
        <f>SUM(BK129:BK137)</f>
        <v>0</v>
      </c>
    </row>
    <row r="129" spans="2:65" s="1" customFormat="1" ht="24.2" customHeight="1">
      <c r="B129" s="32"/>
      <c r="C129" s="131" t="s">
        <v>245</v>
      </c>
      <c r="D129" s="131" t="s">
        <v>182</v>
      </c>
      <c r="E129" s="132" t="s">
        <v>2062</v>
      </c>
      <c r="F129" s="133" t="s">
        <v>2063</v>
      </c>
      <c r="G129" s="134" t="s">
        <v>209</v>
      </c>
      <c r="H129" s="135">
        <v>0.32</v>
      </c>
      <c r="I129" s="136"/>
      <c r="J129" s="137">
        <f>ROUND(I129*H129,2)</f>
        <v>0</v>
      </c>
      <c r="K129" s="133" t="s">
        <v>186</v>
      </c>
      <c r="L129" s="32"/>
      <c r="M129" s="138" t="s">
        <v>19</v>
      </c>
      <c r="N129" s="139" t="s">
        <v>43</v>
      </c>
      <c r="P129" s="140">
        <f>O129*H129</f>
        <v>0</v>
      </c>
      <c r="Q129" s="140">
        <v>2.3010199999999998</v>
      </c>
      <c r="R129" s="140">
        <f>Q129*H129</f>
        <v>0.73632639999999994</v>
      </c>
      <c r="S129" s="140">
        <v>0</v>
      </c>
      <c r="T129" s="141">
        <f>S129*H129</f>
        <v>0</v>
      </c>
      <c r="AR129" s="142" t="s">
        <v>187</v>
      </c>
      <c r="AT129" s="142" t="s">
        <v>182</v>
      </c>
      <c r="AU129" s="142" t="s">
        <v>81</v>
      </c>
      <c r="AY129" s="17" t="s">
        <v>180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7" t="s">
        <v>79</v>
      </c>
      <c r="BK129" s="143">
        <f>ROUND(I129*H129,2)</f>
        <v>0</v>
      </c>
      <c r="BL129" s="17" t="s">
        <v>187</v>
      </c>
      <c r="BM129" s="142" t="s">
        <v>2064</v>
      </c>
    </row>
    <row r="130" spans="2:65" s="1" customFormat="1">
      <c r="B130" s="32"/>
      <c r="D130" s="144" t="s">
        <v>189</v>
      </c>
      <c r="F130" s="145" t="s">
        <v>2065</v>
      </c>
      <c r="I130" s="146"/>
      <c r="L130" s="32"/>
      <c r="M130" s="147"/>
      <c r="T130" s="53"/>
      <c r="AT130" s="17" t="s">
        <v>189</v>
      </c>
      <c r="AU130" s="17" t="s">
        <v>81</v>
      </c>
    </row>
    <row r="131" spans="2:65" s="13" customFormat="1">
      <c r="B131" s="156"/>
      <c r="D131" s="149" t="s">
        <v>191</v>
      </c>
      <c r="E131" s="157" t="s">
        <v>19</v>
      </c>
      <c r="F131" s="158" t="s">
        <v>2066</v>
      </c>
      <c r="H131" s="157" t="s">
        <v>19</v>
      </c>
      <c r="I131" s="159"/>
      <c r="L131" s="156"/>
      <c r="M131" s="160"/>
      <c r="T131" s="161"/>
      <c r="AT131" s="157" t="s">
        <v>191</v>
      </c>
      <c r="AU131" s="157" t="s">
        <v>81</v>
      </c>
      <c r="AV131" s="13" t="s">
        <v>79</v>
      </c>
      <c r="AW131" s="13" t="s">
        <v>33</v>
      </c>
      <c r="AX131" s="13" t="s">
        <v>72</v>
      </c>
      <c r="AY131" s="157" t="s">
        <v>180</v>
      </c>
    </row>
    <row r="132" spans="2:65" s="12" customFormat="1">
      <c r="B132" s="148"/>
      <c r="D132" s="149" t="s">
        <v>191</v>
      </c>
      <c r="E132" s="150" t="s">
        <v>19</v>
      </c>
      <c r="F132" s="151" t="s">
        <v>2044</v>
      </c>
      <c r="H132" s="152">
        <v>0.32</v>
      </c>
      <c r="I132" s="153"/>
      <c r="L132" s="148"/>
      <c r="M132" s="154"/>
      <c r="T132" s="155"/>
      <c r="AT132" s="150" t="s">
        <v>191</v>
      </c>
      <c r="AU132" s="150" t="s">
        <v>81</v>
      </c>
      <c r="AV132" s="12" t="s">
        <v>81</v>
      </c>
      <c r="AW132" s="12" t="s">
        <v>33</v>
      </c>
      <c r="AX132" s="12" t="s">
        <v>79</v>
      </c>
      <c r="AY132" s="150" t="s">
        <v>180</v>
      </c>
    </row>
    <row r="133" spans="2:65" s="1" customFormat="1" ht="16.5" customHeight="1">
      <c r="B133" s="32"/>
      <c r="C133" s="131" t="s">
        <v>254</v>
      </c>
      <c r="D133" s="131" t="s">
        <v>182</v>
      </c>
      <c r="E133" s="132" t="s">
        <v>1496</v>
      </c>
      <c r="F133" s="133" t="s">
        <v>1497</v>
      </c>
      <c r="G133" s="134" t="s">
        <v>185</v>
      </c>
      <c r="H133" s="135">
        <v>1.04</v>
      </c>
      <c r="I133" s="136"/>
      <c r="J133" s="137">
        <f>ROUND(I133*H133,2)</f>
        <v>0</v>
      </c>
      <c r="K133" s="133" t="s">
        <v>186</v>
      </c>
      <c r="L133" s="32"/>
      <c r="M133" s="138" t="s">
        <v>19</v>
      </c>
      <c r="N133" s="139" t="s">
        <v>43</v>
      </c>
      <c r="P133" s="140">
        <f>O133*H133</f>
        <v>0</v>
      </c>
      <c r="Q133" s="140">
        <v>2.64E-3</v>
      </c>
      <c r="R133" s="140">
        <f>Q133*H133</f>
        <v>2.7456E-3</v>
      </c>
      <c r="S133" s="140">
        <v>0</v>
      </c>
      <c r="T133" s="141">
        <f>S133*H133</f>
        <v>0</v>
      </c>
      <c r="AR133" s="142" t="s">
        <v>187</v>
      </c>
      <c r="AT133" s="142" t="s">
        <v>182</v>
      </c>
      <c r="AU133" s="142" t="s">
        <v>81</v>
      </c>
      <c r="AY133" s="17" t="s">
        <v>180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187</v>
      </c>
      <c r="BM133" s="142" t="s">
        <v>2067</v>
      </c>
    </row>
    <row r="134" spans="2:65" s="1" customFormat="1">
      <c r="B134" s="32"/>
      <c r="D134" s="144" t="s">
        <v>189</v>
      </c>
      <c r="F134" s="145" t="s">
        <v>1499</v>
      </c>
      <c r="I134" s="146"/>
      <c r="L134" s="32"/>
      <c r="M134" s="147"/>
      <c r="T134" s="53"/>
      <c r="AT134" s="17" t="s">
        <v>189</v>
      </c>
      <c r="AU134" s="17" t="s">
        <v>81</v>
      </c>
    </row>
    <row r="135" spans="2:65" s="12" customFormat="1">
      <c r="B135" s="148"/>
      <c r="D135" s="149" t="s">
        <v>191</v>
      </c>
      <c r="E135" s="150" t="s">
        <v>19</v>
      </c>
      <c r="F135" s="151" t="s">
        <v>2068</v>
      </c>
      <c r="H135" s="152">
        <v>1.04</v>
      </c>
      <c r="I135" s="153"/>
      <c r="L135" s="148"/>
      <c r="M135" s="154"/>
      <c r="T135" s="155"/>
      <c r="AT135" s="150" t="s">
        <v>191</v>
      </c>
      <c r="AU135" s="150" t="s">
        <v>81</v>
      </c>
      <c r="AV135" s="12" t="s">
        <v>81</v>
      </c>
      <c r="AW135" s="12" t="s">
        <v>33</v>
      </c>
      <c r="AX135" s="12" t="s">
        <v>79</v>
      </c>
      <c r="AY135" s="150" t="s">
        <v>180</v>
      </c>
    </row>
    <row r="136" spans="2:65" s="1" customFormat="1" ht="16.5" customHeight="1">
      <c r="B136" s="32"/>
      <c r="C136" s="131" t="s">
        <v>8</v>
      </c>
      <c r="D136" s="131" t="s">
        <v>182</v>
      </c>
      <c r="E136" s="132" t="s">
        <v>1501</v>
      </c>
      <c r="F136" s="133" t="s">
        <v>1502</v>
      </c>
      <c r="G136" s="134" t="s">
        <v>185</v>
      </c>
      <c r="H136" s="135">
        <v>1.04</v>
      </c>
      <c r="I136" s="136"/>
      <c r="J136" s="137">
        <f>ROUND(I136*H136,2)</f>
        <v>0</v>
      </c>
      <c r="K136" s="133" t="s">
        <v>186</v>
      </c>
      <c r="L136" s="32"/>
      <c r="M136" s="138" t="s">
        <v>19</v>
      </c>
      <c r="N136" s="139" t="s">
        <v>43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187</v>
      </c>
      <c r="AT136" s="142" t="s">
        <v>182</v>
      </c>
      <c r="AU136" s="142" t="s">
        <v>81</v>
      </c>
      <c r="AY136" s="17" t="s">
        <v>180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7" t="s">
        <v>79</v>
      </c>
      <c r="BK136" s="143">
        <f>ROUND(I136*H136,2)</f>
        <v>0</v>
      </c>
      <c r="BL136" s="17" t="s">
        <v>187</v>
      </c>
      <c r="BM136" s="142" t="s">
        <v>2069</v>
      </c>
    </row>
    <row r="137" spans="2:65" s="1" customFormat="1">
      <c r="B137" s="32"/>
      <c r="D137" s="144" t="s">
        <v>189</v>
      </c>
      <c r="F137" s="145" t="s">
        <v>1504</v>
      </c>
      <c r="I137" s="146"/>
      <c r="L137" s="32"/>
      <c r="M137" s="147"/>
      <c r="T137" s="53"/>
      <c r="AT137" s="17" t="s">
        <v>189</v>
      </c>
      <c r="AU137" s="17" t="s">
        <v>81</v>
      </c>
    </row>
    <row r="138" spans="2:65" s="11" customFormat="1" ht="22.9" customHeight="1">
      <c r="B138" s="119"/>
      <c r="D138" s="120" t="s">
        <v>71</v>
      </c>
      <c r="E138" s="129" t="s">
        <v>187</v>
      </c>
      <c r="F138" s="129" t="s">
        <v>1918</v>
      </c>
      <c r="I138" s="122"/>
      <c r="J138" s="130">
        <f>BK138</f>
        <v>0</v>
      </c>
      <c r="L138" s="119"/>
      <c r="M138" s="124"/>
      <c r="P138" s="125">
        <f>SUM(P139:P141)</f>
        <v>0</v>
      </c>
      <c r="R138" s="125">
        <f>SUM(R139:R141)</f>
        <v>0.75630800000000009</v>
      </c>
      <c r="T138" s="126">
        <f>SUM(T139:T141)</f>
        <v>0</v>
      </c>
      <c r="AR138" s="120" t="s">
        <v>79</v>
      </c>
      <c r="AT138" s="127" t="s">
        <v>71</v>
      </c>
      <c r="AU138" s="127" t="s">
        <v>79</v>
      </c>
      <c r="AY138" s="120" t="s">
        <v>180</v>
      </c>
      <c r="BK138" s="128">
        <f>SUM(BK139:BK141)</f>
        <v>0</v>
      </c>
    </row>
    <row r="139" spans="2:65" s="1" customFormat="1" ht="33" customHeight="1">
      <c r="B139" s="32"/>
      <c r="C139" s="131" t="s">
        <v>286</v>
      </c>
      <c r="D139" s="131" t="s">
        <v>182</v>
      </c>
      <c r="E139" s="132" t="s">
        <v>1919</v>
      </c>
      <c r="F139" s="133" t="s">
        <v>1920</v>
      </c>
      <c r="G139" s="134" t="s">
        <v>209</v>
      </c>
      <c r="H139" s="135">
        <v>0.4</v>
      </c>
      <c r="I139" s="136"/>
      <c r="J139" s="137">
        <f>ROUND(I139*H139,2)</f>
        <v>0</v>
      </c>
      <c r="K139" s="133" t="s">
        <v>186</v>
      </c>
      <c r="L139" s="32"/>
      <c r="M139" s="138" t="s">
        <v>19</v>
      </c>
      <c r="N139" s="139" t="s">
        <v>43</v>
      </c>
      <c r="P139" s="140">
        <f>O139*H139</f>
        <v>0</v>
      </c>
      <c r="Q139" s="140">
        <v>1.8907700000000001</v>
      </c>
      <c r="R139" s="140">
        <f>Q139*H139</f>
        <v>0.75630800000000009</v>
      </c>
      <c r="S139" s="140">
        <v>0</v>
      </c>
      <c r="T139" s="141">
        <f>S139*H139</f>
        <v>0</v>
      </c>
      <c r="AR139" s="142" t="s">
        <v>187</v>
      </c>
      <c r="AT139" s="142" t="s">
        <v>182</v>
      </c>
      <c r="AU139" s="142" t="s">
        <v>81</v>
      </c>
      <c r="AY139" s="17" t="s">
        <v>180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7" t="s">
        <v>79</v>
      </c>
      <c r="BK139" s="143">
        <f>ROUND(I139*H139,2)</f>
        <v>0</v>
      </c>
      <c r="BL139" s="17" t="s">
        <v>187</v>
      </c>
      <c r="BM139" s="142" t="s">
        <v>2070</v>
      </c>
    </row>
    <row r="140" spans="2:65" s="1" customFormat="1">
      <c r="B140" s="32"/>
      <c r="D140" s="144" t="s">
        <v>189</v>
      </c>
      <c r="F140" s="145" t="s">
        <v>1922</v>
      </c>
      <c r="I140" s="146"/>
      <c r="L140" s="32"/>
      <c r="M140" s="147"/>
      <c r="T140" s="53"/>
      <c r="AT140" s="17" t="s">
        <v>189</v>
      </c>
      <c r="AU140" s="17" t="s">
        <v>81</v>
      </c>
    </row>
    <row r="141" spans="2:65" s="12" customFormat="1">
      <c r="B141" s="148"/>
      <c r="D141" s="149" t="s">
        <v>191</v>
      </c>
      <c r="E141" s="150" t="s">
        <v>19</v>
      </c>
      <c r="F141" s="151" t="s">
        <v>2071</v>
      </c>
      <c r="H141" s="152">
        <v>0.4</v>
      </c>
      <c r="I141" s="153"/>
      <c r="L141" s="148"/>
      <c r="M141" s="154"/>
      <c r="T141" s="155"/>
      <c r="AT141" s="150" t="s">
        <v>191</v>
      </c>
      <c r="AU141" s="150" t="s">
        <v>81</v>
      </c>
      <c r="AV141" s="12" t="s">
        <v>81</v>
      </c>
      <c r="AW141" s="12" t="s">
        <v>33</v>
      </c>
      <c r="AX141" s="12" t="s">
        <v>79</v>
      </c>
      <c r="AY141" s="150" t="s">
        <v>180</v>
      </c>
    </row>
    <row r="142" spans="2:65" s="11" customFormat="1" ht="22.9" customHeight="1">
      <c r="B142" s="119"/>
      <c r="D142" s="120" t="s">
        <v>71</v>
      </c>
      <c r="E142" s="129" t="s">
        <v>341</v>
      </c>
      <c r="F142" s="129" t="s">
        <v>342</v>
      </c>
      <c r="I142" s="122"/>
      <c r="J142" s="130">
        <f>BK142</f>
        <v>0</v>
      </c>
      <c r="L142" s="119"/>
      <c r="M142" s="124"/>
      <c r="P142" s="125">
        <f>SUM(P143:P144)</f>
        <v>0</v>
      </c>
      <c r="R142" s="125">
        <f>SUM(R143:R144)</f>
        <v>0</v>
      </c>
      <c r="T142" s="126">
        <f>SUM(T143:T144)</f>
        <v>0</v>
      </c>
      <c r="AR142" s="120" t="s">
        <v>79</v>
      </c>
      <c r="AT142" s="127" t="s">
        <v>71</v>
      </c>
      <c r="AU142" s="127" t="s">
        <v>79</v>
      </c>
      <c r="AY142" s="120" t="s">
        <v>180</v>
      </c>
      <c r="BK142" s="128">
        <f>SUM(BK143:BK144)</f>
        <v>0</v>
      </c>
    </row>
    <row r="143" spans="2:65" s="1" customFormat="1" ht="49.15" customHeight="1">
      <c r="B143" s="32"/>
      <c r="C143" s="131" t="s">
        <v>294</v>
      </c>
      <c r="D143" s="131" t="s">
        <v>182</v>
      </c>
      <c r="E143" s="132" t="s">
        <v>2025</v>
      </c>
      <c r="F143" s="133" t="s">
        <v>2026</v>
      </c>
      <c r="G143" s="134" t="s">
        <v>257</v>
      </c>
      <c r="H143" s="135">
        <v>5.4950000000000001</v>
      </c>
      <c r="I143" s="136"/>
      <c r="J143" s="137">
        <f>ROUND(I143*H143,2)</f>
        <v>0</v>
      </c>
      <c r="K143" s="133" t="s">
        <v>186</v>
      </c>
      <c r="L143" s="32"/>
      <c r="M143" s="138" t="s">
        <v>19</v>
      </c>
      <c r="N143" s="13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187</v>
      </c>
      <c r="AT143" s="142" t="s">
        <v>182</v>
      </c>
      <c r="AU143" s="142" t="s">
        <v>81</v>
      </c>
      <c r="AY143" s="17" t="s">
        <v>180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187</v>
      </c>
      <c r="BM143" s="142" t="s">
        <v>2072</v>
      </c>
    </row>
    <row r="144" spans="2:65" s="1" customFormat="1">
      <c r="B144" s="32"/>
      <c r="D144" s="144" t="s">
        <v>189</v>
      </c>
      <c r="F144" s="145" t="s">
        <v>2028</v>
      </c>
      <c r="I144" s="146"/>
      <c r="L144" s="32"/>
      <c r="M144" s="147"/>
      <c r="T144" s="53"/>
      <c r="AT144" s="17" t="s">
        <v>189</v>
      </c>
      <c r="AU144" s="17" t="s">
        <v>81</v>
      </c>
    </row>
    <row r="145" spans="2:65" s="11" customFormat="1" ht="25.9" customHeight="1">
      <c r="B145" s="119"/>
      <c r="D145" s="120" t="s">
        <v>71</v>
      </c>
      <c r="E145" s="121" t="s">
        <v>347</v>
      </c>
      <c r="F145" s="121" t="s">
        <v>348</v>
      </c>
      <c r="I145" s="122"/>
      <c r="J145" s="123">
        <f>BK145</f>
        <v>0</v>
      </c>
      <c r="L145" s="119"/>
      <c r="M145" s="124"/>
      <c r="P145" s="125">
        <f>P146+P155+P169+P176+P282+P289</f>
        <v>0</v>
      </c>
      <c r="R145" s="125">
        <f>R146+R155+R169+R176+R282+R289</f>
        <v>1.6004499999999999</v>
      </c>
      <c r="T145" s="126">
        <f>T146+T155+T169+T176+T282+T289</f>
        <v>0</v>
      </c>
      <c r="AR145" s="120" t="s">
        <v>81</v>
      </c>
      <c r="AT145" s="127" t="s">
        <v>71</v>
      </c>
      <c r="AU145" s="127" t="s">
        <v>72</v>
      </c>
      <c r="AY145" s="120" t="s">
        <v>180</v>
      </c>
      <c r="BK145" s="128">
        <f>BK146+BK155+BK169+BK176+BK282+BK289</f>
        <v>0</v>
      </c>
    </row>
    <row r="146" spans="2:65" s="11" customFormat="1" ht="22.9" customHeight="1">
      <c r="B146" s="119"/>
      <c r="D146" s="120" t="s">
        <v>71</v>
      </c>
      <c r="E146" s="129" t="s">
        <v>920</v>
      </c>
      <c r="F146" s="129" t="s">
        <v>921</v>
      </c>
      <c r="I146" s="122"/>
      <c r="J146" s="130">
        <f>BK146</f>
        <v>0</v>
      </c>
      <c r="L146" s="119"/>
      <c r="M146" s="124"/>
      <c r="P146" s="125">
        <f>SUM(P147:P154)</f>
        <v>0</v>
      </c>
      <c r="R146" s="125">
        <f>SUM(R147:R154)</f>
        <v>7.264000000000001E-2</v>
      </c>
      <c r="T146" s="126">
        <f>SUM(T147:T154)</f>
        <v>0</v>
      </c>
      <c r="AR146" s="120" t="s">
        <v>81</v>
      </c>
      <c r="AT146" s="127" t="s">
        <v>71</v>
      </c>
      <c r="AU146" s="127" t="s">
        <v>79</v>
      </c>
      <c r="AY146" s="120" t="s">
        <v>180</v>
      </c>
      <c r="BK146" s="128">
        <f>SUM(BK147:BK154)</f>
        <v>0</v>
      </c>
    </row>
    <row r="147" spans="2:65" s="1" customFormat="1" ht="49.15" customHeight="1">
      <c r="B147" s="32"/>
      <c r="C147" s="131" t="s">
        <v>303</v>
      </c>
      <c r="D147" s="131" t="s">
        <v>182</v>
      </c>
      <c r="E147" s="132" t="s">
        <v>2073</v>
      </c>
      <c r="F147" s="133" t="s">
        <v>2074</v>
      </c>
      <c r="G147" s="134" t="s">
        <v>185</v>
      </c>
      <c r="H147" s="135">
        <v>8</v>
      </c>
      <c r="I147" s="136"/>
      <c r="J147" s="137">
        <f>ROUND(I147*H147,2)</f>
        <v>0</v>
      </c>
      <c r="K147" s="133" t="s">
        <v>186</v>
      </c>
      <c r="L147" s="32"/>
      <c r="M147" s="138" t="s">
        <v>19</v>
      </c>
      <c r="N147" s="139" t="s">
        <v>43</v>
      </c>
      <c r="P147" s="140">
        <f>O147*H147</f>
        <v>0</v>
      </c>
      <c r="Q147" s="140">
        <v>1E-4</v>
      </c>
      <c r="R147" s="140">
        <f>Q147*H147</f>
        <v>8.0000000000000004E-4</v>
      </c>
      <c r="S147" s="140">
        <v>0</v>
      </c>
      <c r="T147" s="141">
        <f>S147*H147</f>
        <v>0</v>
      </c>
      <c r="AR147" s="142" t="s">
        <v>311</v>
      </c>
      <c r="AT147" s="142" t="s">
        <v>182</v>
      </c>
      <c r="AU147" s="142" t="s">
        <v>81</v>
      </c>
      <c r="AY147" s="17" t="s">
        <v>180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79</v>
      </c>
      <c r="BK147" s="143">
        <f>ROUND(I147*H147,2)</f>
        <v>0</v>
      </c>
      <c r="BL147" s="17" t="s">
        <v>311</v>
      </c>
      <c r="BM147" s="142" t="s">
        <v>2075</v>
      </c>
    </row>
    <row r="148" spans="2:65" s="1" customFormat="1">
      <c r="B148" s="32"/>
      <c r="D148" s="144" t="s">
        <v>189</v>
      </c>
      <c r="F148" s="145" t="s">
        <v>2076</v>
      </c>
      <c r="I148" s="146"/>
      <c r="L148" s="32"/>
      <c r="M148" s="147"/>
      <c r="T148" s="53"/>
      <c r="AT148" s="17" t="s">
        <v>189</v>
      </c>
      <c r="AU148" s="17" t="s">
        <v>81</v>
      </c>
    </row>
    <row r="149" spans="2:65" s="1" customFormat="1" ht="24.2" customHeight="1">
      <c r="B149" s="32"/>
      <c r="C149" s="181" t="s">
        <v>311</v>
      </c>
      <c r="D149" s="181" t="s">
        <v>570</v>
      </c>
      <c r="E149" s="182" t="s">
        <v>2077</v>
      </c>
      <c r="F149" s="183" t="s">
        <v>2078</v>
      </c>
      <c r="G149" s="184" t="s">
        <v>185</v>
      </c>
      <c r="H149" s="185">
        <v>8</v>
      </c>
      <c r="I149" s="186"/>
      <c r="J149" s="187">
        <f>ROUND(I149*H149,2)</f>
        <v>0</v>
      </c>
      <c r="K149" s="183" t="s">
        <v>948</v>
      </c>
      <c r="L149" s="188"/>
      <c r="M149" s="189" t="s">
        <v>19</v>
      </c>
      <c r="N149" s="190" t="s">
        <v>43</v>
      </c>
      <c r="P149" s="140">
        <f>O149*H149</f>
        <v>0</v>
      </c>
      <c r="Q149" s="140">
        <v>5.0000000000000001E-3</v>
      </c>
      <c r="R149" s="140">
        <f>Q149*H149</f>
        <v>0.04</v>
      </c>
      <c r="S149" s="140">
        <v>0</v>
      </c>
      <c r="T149" s="141">
        <f>S149*H149</f>
        <v>0</v>
      </c>
      <c r="AR149" s="142" t="s">
        <v>715</v>
      </c>
      <c r="AT149" s="142" t="s">
        <v>570</v>
      </c>
      <c r="AU149" s="142" t="s">
        <v>81</v>
      </c>
      <c r="AY149" s="17" t="s">
        <v>180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79</v>
      </c>
      <c r="BK149" s="143">
        <f>ROUND(I149*H149,2)</f>
        <v>0</v>
      </c>
      <c r="BL149" s="17" t="s">
        <v>311</v>
      </c>
      <c r="BM149" s="142" t="s">
        <v>2079</v>
      </c>
    </row>
    <row r="150" spans="2:65" s="1" customFormat="1" ht="37.9" customHeight="1">
      <c r="B150" s="32"/>
      <c r="C150" s="131" t="s">
        <v>319</v>
      </c>
      <c r="D150" s="131" t="s">
        <v>182</v>
      </c>
      <c r="E150" s="132" t="s">
        <v>2080</v>
      </c>
      <c r="F150" s="133" t="s">
        <v>2081</v>
      </c>
      <c r="G150" s="134" t="s">
        <v>185</v>
      </c>
      <c r="H150" s="135">
        <v>8</v>
      </c>
      <c r="I150" s="136"/>
      <c r="J150" s="137">
        <f>ROUND(I150*H150,2)</f>
        <v>0</v>
      </c>
      <c r="K150" s="133" t="s">
        <v>186</v>
      </c>
      <c r="L150" s="32"/>
      <c r="M150" s="138" t="s">
        <v>19</v>
      </c>
      <c r="N150" s="139" t="s">
        <v>43</v>
      </c>
      <c r="P150" s="140">
        <f>O150*H150</f>
        <v>0</v>
      </c>
      <c r="Q150" s="140">
        <v>6.9999999999999994E-5</v>
      </c>
      <c r="R150" s="140">
        <f>Q150*H150</f>
        <v>5.5999999999999995E-4</v>
      </c>
      <c r="S150" s="140">
        <v>0</v>
      </c>
      <c r="T150" s="141">
        <f>S150*H150</f>
        <v>0</v>
      </c>
      <c r="AR150" s="142" t="s">
        <v>311</v>
      </c>
      <c r="AT150" s="142" t="s">
        <v>182</v>
      </c>
      <c r="AU150" s="142" t="s">
        <v>81</v>
      </c>
      <c r="AY150" s="17" t="s">
        <v>180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7" t="s">
        <v>79</v>
      </c>
      <c r="BK150" s="143">
        <f>ROUND(I150*H150,2)</f>
        <v>0</v>
      </c>
      <c r="BL150" s="17" t="s">
        <v>311</v>
      </c>
      <c r="BM150" s="142" t="s">
        <v>2082</v>
      </c>
    </row>
    <row r="151" spans="2:65" s="1" customFormat="1">
      <c r="B151" s="32"/>
      <c r="D151" s="144" t="s">
        <v>189</v>
      </c>
      <c r="F151" s="145" t="s">
        <v>2083</v>
      </c>
      <c r="I151" s="146"/>
      <c r="L151" s="32"/>
      <c r="M151" s="147"/>
      <c r="T151" s="53"/>
      <c r="AT151" s="17" t="s">
        <v>189</v>
      </c>
      <c r="AU151" s="17" t="s">
        <v>81</v>
      </c>
    </row>
    <row r="152" spans="2:65" s="1" customFormat="1" ht="21.75" customHeight="1">
      <c r="B152" s="32"/>
      <c r="C152" s="181" t="s">
        <v>326</v>
      </c>
      <c r="D152" s="181" t="s">
        <v>570</v>
      </c>
      <c r="E152" s="182" t="s">
        <v>2084</v>
      </c>
      <c r="F152" s="183" t="s">
        <v>2085</v>
      </c>
      <c r="G152" s="184" t="s">
        <v>185</v>
      </c>
      <c r="H152" s="185">
        <v>8</v>
      </c>
      <c r="I152" s="186"/>
      <c r="J152" s="187">
        <f>ROUND(I152*H152,2)</f>
        <v>0</v>
      </c>
      <c r="K152" s="183" t="s">
        <v>186</v>
      </c>
      <c r="L152" s="188"/>
      <c r="M152" s="189" t="s">
        <v>19</v>
      </c>
      <c r="N152" s="190" t="s">
        <v>43</v>
      </c>
      <c r="P152" s="140">
        <f>O152*H152</f>
        <v>0</v>
      </c>
      <c r="Q152" s="140">
        <v>3.9100000000000003E-3</v>
      </c>
      <c r="R152" s="140">
        <f>Q152*H152</f>
        <v>3.1280000000000002E-2</v>
      </c>
      <c r="S152" s="140">
        <v>0</v>
      </c>
      <c r="T152" s="141">
        <f>S152*H152</f>
        <v>0</v>
      </c>
      <c r="AR152" s="142" t="s">
        <v>715</v>
      </c>
      <c r="AT152" s="142" t="s">
        <v>570</v>
      </c>
      <c r="AU152" s="142" t="s">
        <v>81</v>
      </c>
      <c r="AY152" s="17" t="s">
        <v>180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79</v>
      </c>
      <c r="BK152" s="143">
        <f>ROUND(I152*H152,2)</f>
        <v>0</v>
      </c>
      <c r="BL152" s="17" t="s">
        <v>311</v>
      </c>
      <c r="BM152" s="142" t="s">
        <v>2086</v>
      </c>
    </row>
    <row r="153" spans="2:65" s="1" customFormat="1" ht="49.15" customHeight="1">
      <c r="B153" s="32"/>
      <c r="C153" s="131" t="s">
        <v>333</v>
      </c>
      <c r="D153" s="131" t="s">
        <v>182</v>
      </c>
      <c r="E153" s="132" t="s">
        <v>2087</v>
      </c>
      <c r="F153" s="133" t="s">
        <v>2088</v>
      </c>
      <c r="G153" s="134" t="s">
        <v>368</v>
      </c>
      <c r="H153" s="177"/>
      <c r="I153" s="136"/>
      <c r="J153" s="137">
        <f>ROUND(I153*H153,2)</f>
        <v>0</v>
      </c>
      <c r="K153" s="133" t="s">
        <v>186</v>
      </c>
      <c r="L153" s="32"/>
      <c r="M153" s="138" t="s">
        <v>19</v>
      </c>
      <c r="N153" s="139" t="s">
        <v>43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311</v>
      </c>
      <c r="AT153" s="142" t="s">
        <v>182</v>
      </c>
      <c r="AU153" s="142" t="s">
        <v>81</v>
      </c>
      <c r="AY153" s="17" t="s">
        <v>180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79</v>
      </c>
      <c r="BK153" s="143">
        <f>ROUND(I153*H153,2)</f>
        <v>0</v>
      </c>
      <c r="BL153" s="17" t="s">
        <v>311</v>
      </c>
      <c r="BM153" s="142" t="s">
        <v>2089</v>
      </c>
    </row>
    <row r="154" spans="2:65" s="1" customFormat="1">
      <c r="B154" s="32"/>
      <c r="D154" s="144" t="s">
        <v>189</v>
      </c>
      <c r="F154" s="145" t="s">
        <v>2090</v>
      </c>
      <c r="I154" s="146"/>
      <c r="L154" s="32"/>
      <c r="M154" s="147"/>
      <c r="T154" s="53"/>
      <c r="AT154" s="17" t="s">
        <v>189</v>
      </c>
      <c r="AU154" s="17" t="s">
        <v>81</v>
      </c>
    </row>
    <row r="155" spans="2:65" s="11" customFormat="1" ht="22.9" customHeight="1">
      <c r="B155" s="119"/>
      <c r="D155" s="120" t="s">
        <v>71</v>
      </c>
      <c r="E155" s="129" t="s">
        <v>2029</v>
      </c>
      <c r="F155" s="129" t="s">
        <v>2030</v>
      </c>
      <c r="I155" s="122"/>
      <c r="J155" s="130">
        <f>BK155</f>
        <v>0</v>
      </c>
      <c r="L155" s="119"/>
      <c r="M155" s="124"/>
      <c r="P155" s="125">
        <f>SUM(P156:P168)</f>
        <v>0</v>
      </c>
      <c r="R155" s="125">
        <f>SUM(R156:R168)</f>
        <v>5.6900000000000006E-3</v>
      </c>
      <c r="T155" s="126">
        <f>SUM(T156:T168)</f>
        <v>0</v>
      </c>
      <c r="AR155" s="120" t="s">
        <v>81</v>
      </c>
      <c r="AT155" s="127" t="s">
        <v>71</v>
      </c>
      <c r="AU155" s="127" t="s">
        <v>79</v>
      </c>
      <c r="AY155" s="120" t="s">
        <v>180</v>
      </c>
      <c r="BK155" s="128">
        <f>SUM(BK156:BK168)</f>
        <v>0</v>
      </c>
    </row>
    <row r="156" spans="2:65" s="1" customFormat="1" ht="21.75" customHeight="1">
      <c r="B156" s="32"/>
      <c r="C156" s="131" t="s">
        <v>339</v>
      </c>
      <c r="D156" s="131" t="s">
        <v>182</v>
      </c>
      <c r="E156" s="132" t="s">
        <v>2091</v>
      </c>
      <c r="F156" s="133" t="s">
        <v>2092</v>
      </c>
      <c r="G156" s="134" t="s">
        <v>476</v>
      </c>
      <c r="H156" s="135">
        <v>10</v>
      </c>
      <c r="I156" s="136"/>
      <c r="J156" s="137">
        <f>ROUND(I156*H156,2)</f>
        <v>0</v>
      </c>
      <c r="K156" s="133" t="s">
        <v>186</v>
      </c>
      <c r="L156" s="32"/>
      <c r="M156" s="138" t="s">
        <v>19</v>
      </c>
      <c r="N156" s="139" t="s">
        <v>43</v>
      </c>
      <c r="P156" s="140">
        <f>O156*H156</f>
        <v>0</v>
      </c>
      <c r="Q156" s="140">
        <v>5.0000000000000001E-4</v>
      </c>
      <c r="R156" s="140">
        <f>Q156*H156</f>
        <v>5.0000000000000001E-3</v>
      </c>
      <c r="S156" s="140">
        <v>0</v>
      </c>
      <c r="T156" s="141">
        <f>S156*H156</f>
        <v>0</v>
      </c>
      <c r="AR156" s="142" t="s">
        <v>311</v>
      </c>
      <c r="AT156" s="142" t="s">
        <v>182</v>
      </c>
      <c r="AU156" s="142" t="s">
        <v>81</v>
      </c>
      <c r="AY156" s="17" t="s">
        <v>180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7" t="s">
        <v>79</v>
      </c>
      <c r="BK156" s="143">
        <f>ROUND(I156*H156,2)</f>
        <v>0</v>
      </c>
      <c r="BL156" s="17" t="s">
        <v>311</v>
      </c>
      <c r="BM156" s="142" t="s">
        <v>2093</v>
      </c>
    </row>
    <row r="157" spans="2:65" s="1" customFormat="1">
      <c r="B157" s="32"/>
      <c r="D157" s="144" t="s">
        <v>189</v>
      </c>
      <c r="F157" s="145" t="s">
        <v>2094</v>
      </c>
      <c r="I157" s="146"/>
      <c r="L157" s="32"/>
      <c r="M157" s="147"/>
      <c r="T157" s="53"/>
      <c r="AT157" s="17" t="s">
        <v>189</v>
      </c>
      <c r="AU157" s="17" t="s">
        <v>81</v>
      </c>
    </row>
    <row r="158" spans="2:65" s="13" customFormat="1">
      <c r="B158" s="156"/>
      <c r="D158" s="149" t="s">
        <v>191</v>
      </c>
      <c r="E158" s="157" t="s">
        <v>19</v>
      </c>
      <c r="F158" s="158" t="s">
        <v>2095</v>
      </c>
      <c r="H158" s="157" t="s">
        <v>19</v>
      </c>
      <c r="I158" s="159"/>
      <c r="L158" s="156"/>
      <c r="M158" s="160"/>
      <c r="T158" s="161"/>
      <c r="AT158" s="157" t="s">
        <v>191</v>
      </c>
      <c r="AU158" s="157" t="s">
        <v>81</v>
      </c>
      <c r="AV158" s="13" t="s">
        <v>79</v>
      </c>
      <c r="AW158" s="13" t="s">
        <v>33</v>
      </c>
      <c r="AX158" s="13" t="s">
        <v>72</v>
      </c>
      <c r="AY158" s="157" t="s">
        <v>180</v>
      </c>
    </row>
    <row r="159" spans="2:65" s="12" customFormat="1">
      <c r="B159" s="148"/>
      <c r="D159" s="149" t="s">
        <v>191</v>
      </c>
      <c r="E159" s="150" t="s">
        <v>19</v>
      </c>
      <c r="F159" s="151" t="s">
        <v>245</v>
      </c>
      <c r="H159" s="152">
        <v>10</v>
      </c>
      <c r="I159" s="153"/>
      <c r="L159" s="148"/>
      <c r="M159" s="154"/>
      <c r="T159" s="155"/>
      <c r="AT159" s="150" t="s">
        <v>191</v>
      </c>
      <c r="AU159" s="150" t="s">
        <v>81</v>
      </c>
      <c r="AV159" s="12" t="s">
        <v>81</v>
      </c>
      <c r="AW159" s="12" t="s">
        <v>33</v>
      </c>
      <c r="AX159" s="12" t="s">
        <v>79</v>
      </c>
      <c r="AY159" s="150" t="s">
        <v>180</v>
      </c>
    </row>
    <row r="160" spans="2:65" s="1" customFormat="1" ht="16.5" customHeight="1">
      <c r="B160" s="32"/>
      <c r="C160" s="181" t="s">
        <v>7</v>
      </c>
      <c r="D160" s="181" t="s">
        <v>570</v>
      </c>
      <c r="E160" s="182" t="s">
        <v>2096</v>
      </c>
      <c r="F160" s="183" t="s">
        <v>2097</v>
      </c>
      <c r="G160" s="184" t="s">
        <v>226</v>
      </c>
      <c r="H160" s="185">
        <v>3</v>
      </c>
      <c r="I160" s="186"/>
      <c r="J160" s="187">
        <f>ROUND(I160*H160,2)</f>
        <v>0</v>
      </c>
      <c r="K160" s="183" t="s">
        <v>186</v>
      </c>
      <c r="L160" s="188"/>
      <c r="M160" s="189" t="s">
        <v>19</v>
      </c>
      <c r="N160" s="190" t="s">
        <v>43</v>
      </c>
      <c r="P160" s="140">
        <f>O160*H160</f>
        <v>0</v>
      </c>
      <c r="Q160" s="140">
        <v>5.0000000000000002E-5</v>
      </c>
      <c r="R160" s="140">
        <f>Q160*H160</f>
        <v>1.5000000000000001E-4</v>
      </c>
      <c r="S160" s="140">
        <v>0</v>
      </c>
      <c r="T160" s="141">
        <f>S160*H160</f>
        <v>0</v>
      </c>
      <c r="AR160" s="142" t="s">
        <v>715</v>
      </c>
      <c r="AT160" s="142" t="s">
        <v>570</v>
      </c>
      <c r="AU160" s="142" t="s">
        <v>81</v>
      </c>
      <c r="AY160" s="17" t="s">
        <v>180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7" t="s">
        <v>79</v>
      </c>
      <c r="BK160" s="143">
        <f>ROUND(I160*H160,2)</f>
        <v>0</v>
      </c>
      <c r="BL160" s="17" t="s">
        <v>311</v>
      </c>
      <c r="BM160" s="142" t="s">
        <v>2098</v>
      </c>
    </row>
    <row r="161" spans="2:65" s="1" customFormat="1" ht="16.5" customHeight="1">
      <c r="B161" s="32"/>
      <c r="C161" s="181" t="s">
        <v>351</v>
      </c>
      <c r="D161" s="181" t="s">
        <v>570</v>
      </c>
      <c r="E161" s="182" t="s">
        <v>2099</v>
      </c>
      <c r="F161" s="183" t="s">
        <v>2100</v>
      </c>
      <c r="G161" s="184" t="s">
        <v>226</v>
      </c>
      <c r="H161" s="185">
        <v>3</v>
      </c>
      <c r="I161" s="186"/>
      <c r="J161" s="187">
        <f>ROUND(I161*H161,2)</f>
        <v>0</v>
      </c>
      <c r="K161" s="183" t="s">
        <v>186</v>
      </c>
      <c r="L161" s="188"/>
      <c r="M161" s="189" t="s">
        <v>19</v>
      </c>
      <c r="N161" s="190" t="s">
        <v>43</v>
      </c>
      <c r="P161" s="140">
        <f>O161*H161</f>
        <v>0</v>
      </c>
      <c r="Q161" s="140">
        <v>1.2E-4</v>
      </c>
      <c r="R161" s="140">
        <f>Q161*H161</f>
        <v>3.6000000000000002E-4</v>
      </c>
      <c r="S161" s="140">
        <v>0</v>
      </c>
      <c r="T161" s="141">
        <f>S161*H161</f>
        <v>0</v>
      </c>
      <c r="AR161" s="142" t="s">
        <v>715</v>
      </c>
      <c r="AT161" s="142" t="s">
        <v>570</v>
      </c>
      <c r="AU161" s="142" t="s">
        <v>81</v>
      </c>
      <c r="AY161" s="17" t="s">
        <v>180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79</v>
      </c>
      <c r="BK161" s="143">
        <f>ROUND(I161*H161,2)</f>
        <v>0</v>
      </c>
      <c r="BL161" s="17" t="s">
        <v>311</v>
      </c>
      <c r="BM161" s="142" t="s">
        <v>2101</v>
      </c>
    </row>
    <row r="162" spans="2:65" s="1" customFormat="1" ht="24.2" customHeight="1">
      <c r="B162" s="32"/>
      <c r="C162" s="131" t="s">
        <v>357</v>
      </c>
      <c r="D162" s="131" t="s">
        <v>182</v>
      </c>
      <c r="E162" s="132" t="s">
        <v>2102</v>
      </c>
      <c r="F162" s="133" t="s">
        <v>2103</v>
      </c>
      <c r="G162" s="134" t="s">
        <v>226</v>
      </c>
      <c r="H162" s="135">
        <v>1</v>
      </c>
      <c r="I162" s="136"/>
      <c r="J162" s="137">
        <f>ROUND(I162*H162,2)</f>
        <v>0</v>
      </c>
      <c r="K162" s="133" t="s">
        <v>186</v>
      </c>
      <c r="L162" s="32"/>
      <c r="M162" s="138" t="s">
        <v>19</v>
      </c>
      <c r="N162" s="139" t="s">
        <v>43</v>
      </c>
      <c r="P162" s="140">
        <f>O162*H162</f>
        <v>0</v>
      </c>
      <c r="Q162" s="140">
        <v>6.0000000000000002E-5</v>
      </c>
      <c r="R162" s="140">
        <f>Q162*H162</f>
        <v>6.0000000000000002E-5</v>
      </c>
      <c r="S162" s="140">
        <v>0</v>
      </c>
      <c r="T162" s="141">
        <f>S162*H162</f>
        <v>0</v>
      </c>
      <c r="AR162" s="142" t="s">
        <v>311</v>
      </c>
      <c r="AT162" s="142" t="s">
        <v>182</v>
      </c>
      <c r="AU162" s="142" t="s">
        <v>81</v>
      </c>
      <c r="AY162" s="17" t="s">
        <v>180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7" t="s">
        <v>79</v>
      </c>
      <c r="BK162" s="143">
        <f>ROUND(I162*H162,2)</f>
        <v>0</v>
      </c>
      <c r="BL162" s="17" t="s">
        <v>311</v>
      </c>
      <c r="BM162" s="142" t="s">
        <v>2104</v>
      </c>
    </row>
    <row r="163" spans="2:65" s="1" customFormat="1">
      <c r="B163" s="32"/>
      <c r="D163" s="144" t="s">
        <v>189</v>
      </c>
      <c r="F163" s="145" t="s">
        <v>2105</v>
      </c>
      <c r="I163" s="146"/>
      <c r="L163" s="32"/>
      <c r="M163" s="147"/>
      <c r="T163" s="53"/>
      <c r="AT163" s="17" t="s">
        <v>189</v>
      </c>
      <c r="AU163" s="17" t="s">
        <v>81</v>
      </c>
    </row>
    <row r="164" spans="2:65" s="1" customFormat="1" ht="16.5" customHeight="1">
      <c r="B164" s="32"/>
      <c r="C164" s="181" t="s">
        <v>365</v>
      </c>
      <c r="D164" s="181" t="s">
        <v>570</v>
      </c>
      <c r="E164" s="182" t="s">
        <v>2106</v>
      </c>
      <c r="F164" s="183" t="s">
        <v>2107</v>
      </c>
      <c r="G164" s="184" t="s">
        <v>226</v>
      </c>
      <c r="H164" s="185">
        <v>1</v>
      </c>
      <c r="I164" s="186"/>
      <c r="J164" s="187">
        <f>ROUND(I164*H164,2)</f>
        <v>0</v>
      </c>
      <c r="K164" s="183" t="s">
        <v>186</v>
      </c>
      <c r="L164" s="188"/>
      <c r="M164" s="189" t="s">
        <v>19</v>
      </c>
      <c r="N164" s="190" t="s">
        <v>43</v>
      </c>
      <c r="P164" s="140">
        <f>O164*H164</f>
        <v>0</v>
      </c>
      <c r="Q164" s="140">
        <v>1.2E-4</v>
      </c>
      <c r="R164" s="140">
        <f>Q164*H164</f>
        <v>1.2E-4</v>
      </c>
      <c r="S164" s="140">
        <v>0</v>
      </c>
      <c r="T164" s="141">
        <f>S164*H164</f>
        <v>0</v>
      </c>
      <c r="AR164" s="142" t="s">
        <v>715</v>
      </c>
      <c r="AT164" s="142" t="s">
        <v>570</v>
      </c>
      <c r="AU164" s="142" t="s">
        <v>81</v>
      </c>
      <c r="AY164" s="17" t="s">
        <v>180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79</v>
      </c>
      <c r="BK164" s="143">
        <f>ROUND(I164*H164,2)</f>
        <v>0</v>
      </c>
      <c r="BL164" s="17" t="s">
        <v>311</v>
      </c>
      <c r="BM164" s="142" t="s">
        <v>2108</v>
      </c>
    </row>
    <row r="165" spans="2:65" s="1" customFormat="1" ht="24.2" customHeight="1">
      <c r="B165" s="32"/>
      <c r="C165" s="131" t="s">
        <v>500</v>
      </c>
      <c r="D165" s="131" t="s">
        <v>182</v>
      </c>
      <c r="E165" s="132" t="s">
        <v>2109</v>
      </c>
      <c r="F165" s="133" t="s">
        <v>2110</v>
      </c>
      <c r="G165" s="134" t="s">
        <v>476</v>
      </c>
      <c r="H165" s="135">
        <v>10</v>
      </c>
      <c r="I165" s="136"/>
      <c r="J165" s="137">
        <f>ROUND(I165*H165,2)</f>
        <v>0</v>
      </c>
      <c r="K165" s="133" t="s">
        <v>186</v>
      </c>
      <c r="L165" s="32"/>
      <c r="M165" s="138" t="s">
        <v>19</v>
      </c>
      <c r="N165" s="139" t="s">
        <v>43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311</v>
      </c>
      <c r="AT165" s="142" t="s">
        <v>182</v>
      </c>
      <c r="AU165" s="142" t="s">
        <v>81</v>
      </c>
      <c r="AY165" s="17" t="s">
        <v>180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7" t="s">
        <v>79</v>
      </c>
      <c r="BK165" s="143">
        <f>ROUND(I165*H165,2)</f>
        <v>0</v>
      </c>
      <c r="BL165" s="17" t="s">
        <v>311</v>
      </c>
      <c r="BM165" s="142" t="s">
        <v>2111</v>
      </c>
    </row>
    <row r="166" spans="2:65" s="1" customFormat="1">
      <c r="B166" s="32"/>
      <c r="D166" s="144" t="s">
        <v>189</v>
      </c>
      <c r="F166" s="145" t="s">
        <v>2112</v>
      </c>
      <c r="I166" s="146"/>
      <c r="L166" s="32"/>
      <c r="M166" s="147"/>
      <c r="T166" s="53"/>
      <c r="AT166" s="17" t="s">
        <v>189</v>
      </c>
      <c r="AU166" s="17" t="s">
        <v>81</v>
      </c>
    </row>
    <row r="167" spans="2:65" s="1" customFormat="1" ht="44.25" customHeight="1">
      <c r="B167" s="32"/>
      <c r="C167" s="131" t="s">
        <v>505</v>
      </c>
      <c r="D167" s="131" t="s">
        <v>182</v>
      </c>
      <c r="E167" s="132" t="s">
        <v>2035</v>
      </c>
      <c r="F167" s="133" t="s">
        <v>2036</v>
      </c>
      <c r="G167" s="134" t="s">
        <v>368</v>
      </c>
      <c r="H167" s="177"/>
      <c r="I167" s="136"/>
      <c r="J167" s="137">
        <f>ROUND(I167*H167,2)</f>
        <v>0</v>
      </c>
      <c r="K167" s="133" t="s">
        <v>186</v>
      </c>
      <c r="L167" s="32"/>
      <c r="M167" s="138" t="s">
        <v>19</v>
      </c>
      <c r="N167" s="139" t="s">
        <v>43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311</v>
      </c>
      <c r="AT167" s="142" t="s">
        <v>182</v>
      </c>
      <c r="AU167" s="142" t="s">
        <v>81</v>
      </c>
      <c r="AY167" s="17" t="s">
        <v>180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79</v>
      </c>
      <c r="BK167" s="143">
        <f>ROUND(I167*H167,2)</f>
        <v>0</v>
      </c>
      <c r="BL167" s="17" t="s">
        <v>311</v>
      </c>
      <c r="BM167" s="142" t="s">
        <v>2113</v>
      </c>
    </row>
    <row r="168" spans="2:65" s="1" customFormat="1">
      <c r="B168" s="32"/>
      <c r="D168" s="144" t="s">
        <v>189</v>
      </c>
      <c r="F168" s="145" t="s">
        <v>2038</v>
      </c>
      <c r="I168" s="146"/>
      <c r="L168" s="32"/>
      <c r="M168" s="147"/>
      <c r="T168" s="53"/>
      <c r="AT168" s="17" t="s">
        <v>189</v>
      </c>
      <c r="AU168" s="17" t="s">
        <v>81</v>
      </c>
    </row>
    <row r="169" spans="2:65" s="11" customFormat="1" ht="22.9" customHeight="1">
      <c r="B169" s="119"/>
      <c r="D169" s="120" t="s">
        <v>71</v>
      </c>
      <c r="E169" s="129" t="s">
        <v>2114</v>
      </c>
      <c r="F169" s="129" t="s">
        <v>2115</v>
      </c>
      <c r="I169" s="122"/>
      <c r="J169" s="130">
        <f>BK169</f>
        <v>0</v>
      </c>
      <c r="L169" s="119"/>
      <c r="M169" s="124"/>
      <c r="P169" s="125">
        <f>SUM(P170:P175)</f>
        <v>0</v>
      </c>
      <c r="R169" s="125">
        <f>SUM(R170:R175)</f>
        <v>1.3500000000000001E-3</v>
      </c>
      <c r="T169" s="126">
        <f>SUM(T170:T175)</f>
        <v>0</v>
      </c>
      <c r="AR169" s="120" t="s">
        <v>81</v>
      </c>
      <c r="AT169" s="127" t="s">
        <v>71</v>
      </c>
      <c r="AU169" s="127" t="s">
        <v>79</v>
      </c>
      <c r="AY169" s="120" t="s">
        <v>180</v>
      </c>
      <c r="BK169" s="128">
        <f>SUM(BK170:BK175)</f>
        <v>0</v>
      </c>
    </row>
    <row r="170" spans="2:65" s="1" customFormat="1" ht="55.5" customHeight="1">
      <c r="B170" s="32"/>
      <c r="C170" s="131" t="s">
        <v>511</v>
      </c>
      <c r="D170" s="131" t="s">
        <v>182</v>
      </c>
      <c r="E170" s="132" t="s">
        <v>2116</v>
      </c>
      <c r="F170" s="133" t="s">
        <v>2117</v>
      </c>
      <c r="G170" s="134" t="s">
        <v>476</v>
      </c>
      <c r="H170" s="135">
        <v>5</v>
      </c>
      <c r="I170" s="136"/>
      <c r="J170" s="137">
        <f>ROUND(I170*H170,2)</f>
        <v>0</v>
      </c>
      <c r="K170" s="133" t="s">
        <v>186</v>
      </c>
      <c r="L170" s="32"/>
      <c r="M170" s="138" t="s">
        <v>19</v>
      </c>
      <c r="N170" s="139" t="s">
        <v>43</v>
      </c>
      <c r="P170" s="140">
        <f>O170*H170</f>
        <v>0</v>
      </c>
      <c r="Q170" s="140">
        <v>2.7E-4</v>
      </c>
      <c r="R170" s="140">
        <f>Q170*H170</f>
        <v>1.3500000000000001E-3</v>
      </c>
      <c r="S170" s="140">
        <v>0</v>
      </c>
      <c r="T170" s="141">
        <f>S170*H170</f>
        <v>0</v>
      </c>
      <c r="AR170" s="142" t="s">
        <v>311</v>
      </c>
      <c r="AT170" s="142" t="s">
        <v>182</v>
      </c>
      <c r="AU170" s="142" t="s">
        <v>81</v>
      </c>
      <c r="AY170" s="17" t="s">
        <v>180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7" t="s">
        <v>79</v>
      </c>
      <c r="BK170" s="143">
        <f>ROUND(I170*H170,2)</f>
        <v>0</v>
      </c>
      <c r="BL170" s="17" t="s">
        <v>311</v>
      </c>
      <c r="BM170" s="142" t="s">
        <v>2118</v>
      </c>
    </row>
    <row r="171" spans="2:65" s="1" customFormat="1">
      <c r="B171" s="32"/>
      <c r="D171" s="144" t="s">
        <v>189</v>
      </c>
      <c r="F171" s="145" t="s">
        <v>2119</v>
      </c>
      <c r="I171" s="146"/>
      <c r="L171" s="32"/>
      <c r="M171" s="147"/>
      <c r="T171" s="53"/>
      <c r="AT171" s="17" t="s">
        <v>189</v>
      </c>
      <c r="AU171" s="17" t="s">
        <v>81</v>
      </c>
    </row>
    <row r="172" spans="2:65" s="13" customFormat="1">
      <c r="B172" s="156"/>
      <c r="D172" s="149" t="s">
        <v>191</v>
      </c>
      <c r="E172" s="157" t="s">
        <v>19</v>
      </c>
      <c r="F172" s="158" t="s">
        <v>2120</v>
      </c>
      <c r="H172" s="157" t="s">
        <v>19</v>
      </c>
      <c r="I172" s="159"/>
      <c r="L172" s="156"/>
      <c r="M172" s="160"/>
      <c r="T172" s="161"/>
      <c r="AT172" s="157" t="s">
        <v>191</v>
      </c>
      <c r="AU172" s="157" t="s">
        <v>81</v>
      </c>
      <c r="AV172" s="13" t="s">
        <v>79</v>
      </c>
      <c r="AW172" s="13" t="s">
        <v>33</v>
      </c>
      <c r="AX172" s="13" t="s">
        <v>72</v>
      </c>
      <c r="AY172" s="157" t="s">
        <v>180</v>
      </c>
    </row>
    <row r="173" spans="2:65" s="12" customFormat="1">
      <c r="B173" s="148"/>
      <c r="D173" s="149" t="s">
        <v>191</v>
      </c>
      <c r="E173" s="150" t="s">
        <v>19</v>
      </c>
      <c r="F173" s="151" t="s">
        <v>218</v>
      </c>
      <c r="H173" s="152">
        <v>5</v>
      </c>
      <c r="I173" s="153"/>
      <c r="L173" s="148"/>
      <c r="M173" s="154"/>
      <c r="T173" s="155"/>
      <c r="AT173" s="150" t="s">
        <v>191</v>
      </c>
      <c r="AU173" s="150" t="s">
        <v>81</v>
      </c>
      <c r="AV173" s="12" t="s">
        <v>81</v>
      </c>
      <c r="AW173" s="12" t="s">
        <v>33</v>
      </c>
      <c r="AX173" s="12" t="s">
        <v>79</v>
      </c>
      <c r="AY173" s="150" t="s">
        <v>180</v>
      </c>
    </row>
    <row r="174" spans="2:65" s="1" customFormat="1" ht="44.25" customHeight="1">
      <c r="B174" s="32"/>
      <c r="C174" s="131" t="s">
        <v>515</v>
      </c>
      <c r="D174" s="131" t="s">
        <v>182</v>
      </c>
      <c r="E174" s="132" t="s">
        <v>2121</v>
      </c>
      <c r="F174" s="133" t="s">
        <v>2122</v>
      </c>
      <c r="G174" s="134" t="s">
        <v>368</v>
      </c>
      <c r="H174" s="177"/>
      <c r="I174" s="136"/>
      <c r="J174" s="137">
        <f>ROUND(I174*H174,2)</f>
        <v>0</v>
      </c>
      <c r="K174" s="133" t="s">
        <v>186</v>
      </c>
      <c r="L174" s="32"/>
      <c r="M174" s="138" t="s">
        <v>19</v>
      </c>
      <c r="N174" s="139" t="s">
        <v>43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311</v>
      </c>
      <c r="AT174" s="142" t="s">
        <v>182</v>
      </c>
      <c r="AU174" s="142" t="s">
        <v>81</v>
      </c>
      <c r="AY174" s="17" t="s">
        <v>180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7" t="s">
        <v>79</v>
      </c>
      <c r="BK174" s="143">
        <f>ROUND(I174*H174,2)</f>
        <v>0</v>
      </c>
      <c r="BL174" s="17" t="s">
        <v>311</v>
      </c>
      <c r="BM174" s="142" t="s">
        <v>2123</v>
      </c>
    </row>
    <row r="175" spans="2:65" s="1" customFormat="1">
      <c r="B175" s="32"/>
      <c r="D175" s="144" t="s">
        <v>189</v>
      </c>
      <c r="F175" s="145" t="s">
        <v>2124</v>
      </c>
      <c r="I175" s="146"/>
      <c r="L175" s="32"/>
      <c r="M175" s="147"/>
      <c r="T175" s="53"/>
      <c r="AT175" s="17" t="s">
        <v>189</v>
      </c>
      <c r="AU175" s="17" t="s">
        <v>81</v>
      </c>
    </row>
    <row r="176" spans="2:65" s="11" customFormat="1" ht="22.9" customHeight="1">
      <c r="B176" s="119"/>
      <c r="D176" s="120" t="s">
        <v>71</v>
      </c>
      <c r="E176" s="129" t="s">
        <v>2125</v>
      </c>
      <c r="F176" s="129" t="s">
        <v>2126</v>
      </c>
      <c r="I176" s="122"/>
      <c r="J176" s="130">
        <f>BK176</f>
        <v>0</v>
      </c>
      <c r="L176" s="119"/>
      <c r="M176" s="124"/>
      <c r="P176" s="125">
        <f>SUM(P177:P281)</f>
        <v>0</v>
      </c>
      <c r="R176" s="125">
        <f>SUM(R177:R281)</f>
        <v>1.4766699999999999</v>
      </c>
      <c r="T176" s="126">
        <f>SUM(T177:T281)</f>
        <v>0</v>
      </c>
      <c r="AR176" s="120" t="s">
        <v>81</v>
      </c>
      <c r="AT176" s="127" t="s">
        <v>71</v>
      </c>
      <c r="AU176" s="127" t="s">
        <v>79</v>
      </c>
      <c r="AY176" s="120" t="s">
        <v>180</v>
      </c>
      <c r="BK176" s="128">
        <f>SUM(BK177:BK281)</f>
        <v>0</v>
      </c>
    </row>
    <row r="177" spans="2:65" s="1" customFormat="1" ht="37.9" customHeight="1">
      <c r="B177" s="32"/>
      <c r="C177" s="131" t="s">
        <v>699</v>
      </c>
      <c r="D177" s="131" t="s">
        <v>182</v>
      </c>
      <c r="E177" s="132" t="s">
        <v>2127</v>
      </c>
      <c r="F177" s="133" t="s">
        <v>2128</v>
      </c>
      <c r="G177" s="134" t="s">
        <v>226</v>
      </c>
      <c r="H177" s="135">
        <v>1</v>
      </c>
      <c r="I177" s="136"/>
      <c r="J177" s="137">
        <f>ROUND(I177*H177,2)</f>
        <v>0</v>
      </c>
      <c r="K177" s="133" t="s">
        <v>186</v>
      </c>
      <c r="L177" s="32"/>
      <c r="M177" s="138" t="s">
        <v>19</v>
      </c>
      <c r="N177" s="139" t="s">
        <v>43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311</v>
      </c>
      <c r="AT177" s="142" t="s">
        <v>182</v>
      </c>
      <c r="AU177" s="142" t="s">
        <v>81</v>
      </c>
      <c r="AY177" s="17" t="s">
        <v>180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79</v>
      </c>
      <c r="BK177" s="143">
        <f>ROUND(I177*H177,2)</f>
        <v>0</v>
      </c>
      <c r="BL177" s="17" t="s">
        <v>311</v>
      </c>
      <c r="BM177" s="142" t="s">
        <v>2129</v>
      </c>
    </row>
    <row r="178" spans="2:65" s="1" customFormat="1">
      <c r="B178" s="32"/>
      <c r="D178" s="144" t="s">
        <v>189</v>
      </c>
      <c r="F178" s="145" t="s">
        <v>2130</v>
      </c>
      <c r="I178" s="146"/>
      <c r="L178" s="32"/>
      <c r="M178" s="147"/>
      <c r="T178" s="53"/>
      <c r="AT178" s="17" t="s">
        <v>189</v>
      </c>
      <c r="AU178" s="17" t="s">
        <v>81</v>
      </c>
    </row>
    <row r="179" spans="2:65" s="1" customFormat="1" ht="19.5">
      <c r="B179" s="32"/>
      <c r="D179" s="149" t="s">
        <v>250</v>
      </c>
      <c r="F179" s="169" t="s">
        <v>2131</v>
      </c>
      <c r="I179" s="146"/>
      <c r="L179" s="32"/>
      <c r="M179" s="147"/>
      <c r="T179" s="53"/>
      <c r="AT179" s="17" t="s">
        <v>250</v>
      </c>
      <c r="AU179" s="17" t="s">
        <v>81</v>
      </c>
    </row>
    <row r="180" spans="2:65" s="1" customFormat="1" ht="33" customHeight="1">
      <c r="B180" s="32"/>
      <c r="C180" s="181" t="s">
        <v>704</v>
      </c>
      <c r="D180" s="181" t="s">
        <v>570</v>
      </c>
      <c r="E180" s="182" t="s">
        <v>2132</v>
      </c>
      <c r="F180" s="183" t="s">
        <v>2133</v>
      </c>
      <c r="G180" s="184" t="s">
        <v>226</v>
      </c>
      <c r="H180" s="185">
        <v>1</v>
      </c>
      <c r="I180" s="186"/>
      <c r="J180" s="187">
        <f>ROUND(I180*H180,2)</f>
        <v>0</v>
      </c>
      <c r="K180" s="183" t="s">
        <v>186</v>
      </c>
      <c r="L180" s="188"/>
      <c r="M180" s="189" t="s">
        <v>19</v>
      </c>
      <c r="N180" s="190" t="s">
        <v>43</v>
      </c>
      <c r="P180" s="140">
        <f>O180*H180</f>
        <v>0</v>
      </c>
      <c r="Q180" s="140">
        <v>2.1999999999999999E-2</v>
      </c>
      <c r="R180" s="140">
        <f>Q180*H180</f>
        <v>2.1999999999999999E-2</v>
      </c>
      <c r="S180" s="140">
        <v>0</v>
      </c>
      <c r="T180" s="141">
        <f>S180*H180</f>
        <v>0</v>
      </c>
      <c r="AR180" s="142" t="s">
        <v>715</v>
      </c>
      <c r="AT180" s="142" t="s">
        <v>570</v>
      </c>
      <c r="AU180" s="142" t="s">
        <v>81</v>
      </c>
      <c r="AY180" s="17" t="s">
        <v>180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7" t="s">
        <v>79</v>
      </c>
      <c r="BK180" s="143">
        <f>ROUND(I180*H180,2)</f>
        <v>0</v>
      </c>
      <c r="BL180" s="17" t="s">
        <v>311</v>
      </c>
      <c r="BM180" s="142" t="s">
        <v>2134</v>
      </c>
    </row>
    <row r="181" spans="2:65" s="1" customFormat="1" ht="16.5" customHeight="1">
      <c r="B181" s="32"/>
      <c r="C181" s="181" t="s">
        <v>709</v>
      </c>
      <c r="D181" s="181" t="s">
        <v>570</v>
      </c>
      <c r="E181" s="182" t="s">
        <v>2135</v>
      </c>
      <c r="F181" s="183" t="s">
        <v>2136</v>
      </c>
      <c r="G181" s="184" t="s">
        <v>226</v>
      </c>
      <c r="H181" s="185">
        <v>1</v>
      </c>
      <c r="I181" s="186"/>
      <c r="J181" s="187">
        <f>ROUND(I181*H181,2)</f>
        <v>0</v>
      </c>
      <c r="K181" s="183" t="s">
        <v>186</v>
      </c>
      <c r="L181" s="188"/>
      <c r="M181" s="189" t="s">
        <v>19</v>
      </c>
      <c r="N181" s="190" t="s">
        <v>43</v>
      </c>
      <c r="P181" s="140">
        <f>O181*H181</f>
        <v>0</v>
      </c>
      <c r="Q181" s="140">
        <v>1.6000000000000001E-3</v>
      </c>
      <c r="R181" s="140">
        <f>Q181*H181</f>
        <v>1.6000000000000001E-3</v>
      </c>
      <c r="S181" s="140">
        <v>0</v>
      </c>
      <c r="T181" s="141">
        <f>S181*H181</f>
        <v>0</v>
      </c>
      <c r="AR181" s="142" t="s">
        <v>715</v>
      </c>
      <c r="AT181" s="142" t="s">
        <v>570</v>
      </c>
      <c r="AU181" s="142" t="s">
        <v>81</v>
      </c>
      <c r="AY181" s="17" t="s">
        <v>180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7" t="s">
        <v>79</v>
      </c>
      <c r="BK181" s="143">
        <f>ROUND(I181*H181,2)</f>
        <v>0</v>
      </c>
      <c r="BL181" s="17" t="s">
        <v>311</v>
      </c>
      <c r="BM181" s="142" t="s">
        <v>2137</v>
      </c>
    </row>
    <row r="182" spans="2:65" s="1" customFormat="1" ht="16.5" customHeight="1">
      <c r="B182" s="32"/>
      <c r="C182" s="181" t="s">
        <v>715</v>
      </c>
      <c r="D182" s="181" t="s">
        <v>570</v>
      </c>
      <c r="E182" s="182" t="s">
        <v>2138</v>
      </c>
      <c r="F182" s="183" t="s">
        <v>2139</v>
      </c>
      <c r="G182" s="184" t="s">
        <v>226</v>
      </c>
      <c r="H182" s="185">
        <v>1</v>
      </c>
      <c r="I182" s="186"/>
      <c r="J182" s="187">
        <f>ROUND(I182*H182,2)</f>
        <v>0</v>
      </c>
      <c r="K182" s="183" t="s">
        <v>948</v>
      </c>
      <c r="L182" s="188"/>
      <c r="M182" s="189" t="s">
        <v>19</v>
      </c>
      <c r="N182" s="190" t="s">
        <v>43</v>
      </c>
      <c r="P182" s="140">
        <f>O182*H182</f>
        <v>0</v>
      </c>
      <c r="Q182" s="140">
        <v>1.07E-3</v>
      </c>
      <c r="R182" s="140">
        <f>Q182*H182</f>
        <v>1.07E-3</v>
      </c>
      <c r="S182" s="140">
        <v>0</v>
      </c>
      <c r="T182" s="141">
        <f>S182*H182</f>
        <v>0</v>
      </c>
      <c r="AR182" s="142" t="s">
        <v>715</v>
      </c>
      <c r="AT182" s="142" t="s">
        <v>570</v>
      </c>
      <c r="AU182" s="142" t="s">
        <v>81</v>
      </c>
      <c r="AY182" s="17" t="s">
        <v>180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7" t="s">
        <v>79</v>
      </c>
      <c r="BK182" s="143">
        <f>ROUND(I182*H182,2)</f>
        <v>0</v>
      </c>
      <c r="BL182" s="17" t="s">
        <v>311</v>
      </c>
      <c r="BM182" s="142" t="s">
        <v>2140</v>
      </c>
    </row>
    <row r="183" spans="2:65" s="1" customFormat="1" ht="16.5" customHeight="1">
      <c r="B183" s="32"/>
      <c r="C183" s="181" t="s">
        <v>720</v>
      </c>
      <c r="D183" s="181" t="s">
        <v>570</v>
      </c>
      <c r="E183" s="182" t="s">
        <v>2141</v>
      </c>
      <c r="F183" s="183" t="s">
        <v>2142</v>
      </c>
      <c r="G183" s="184" t="s">
        <v>226</v>
      </c>
      <c r="H183" s="185">
        <v>1</v>
      </c>
      <c r="I183" s="186"/>
      <c r="J183" s="187">
        <f>ROUND(I183*H183,2)</f>
        <v>0</v>
      </c>
      <c r="K183" s="183" t="s">
        <v>948</v>
      </c>
      <c r="L183" s="188"/>
      <c r="M183" s="189" t="s">
        <v>19</v>
      </c>
      <c r="N183" s="190" t="s">
        <v>43</v>
      </c>
      <c r="P183" s="140">
        <f>O183*H183</f>
        <v>0</v>
      </c>
      <c r="Q183" s="140">
        <v>2.4000000000000001E-4</v>
      </c>
      <c r="R183" s="140">
        <f>Q183*H183</f>
        <v>2.4000000000000001E-4</v>
      </c>
      <c r="S183" s="140">
        <v>0</v>
      </c>
      <c r="T183" s="141">
        <f>S183*H183</f>
        <v>0</v>
      </c>
      <c r="AR183" s="142" t="s">
        <v>715</v>
      </c>
      <c r="AT183" s="142" t="s">
        <v>570</v>
      </c>
      <c r="AU183" s="142" t="s">
        <v>81</v>
      </c>
      <c r="AY183" s="17" t="s">
        <v>180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7" t="s">
        <v>79</v>
      </c>
      <c r="BK183" s="143">
        <f>ROUND(I183*H183,2)</f>
        <v>0</v>
      </c>
      <c r="BL183" s="17" t="s">
        <v>311</v>
      </c>
      <c r="BM183" s="142" t="s">
        <v>2143</v>
      </c>
    </row>
    <row r="184" spans="2:65" s="1" customFormat="1" ht="33" customHeight="1">
      <c r="B184" s="32"/>
      <c r="C184" s="131" t="s">
        <v>727</v>
      </c>
      <c r="D184" s="131" t="s">
        <v>182</v>
      </c>
      <c r="E184" s="132" t="s">
        <v>2144</v>
      </c>
      <c r="F184" s="133" t="s">
        <v>2145</v>
      </c>
      <c r="G184" s="134" t="s">
        <v>226</v>
      </c>
      <c r="H184" s="135">
        <v>10</v>
      </c>
      <c r="I184" s="136"/>
      <c r="J184" s="137">
        <f>ROUND(I184*H184,2)</f>
        <v>0</v>
      </c>
      <c r="K184" s="133" t="s">
        <v>186</v>
      </c>
      <c r="L184" s="32"/>
      <c r="M184" s="138" t="s">
        <v>19</v>
      </c>
      <c r="N184" s="139" t="s">
        <v>43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311</v>
      </c>
      <c r="AT184" s="142" t="s">
        <v>182</v>
      </c>
      <c r="AU184" s="142" t="s">
        <v>81</v>
      </c>
      <c r="AY184" s="17" t="s">
        <v>180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7" t="s">
        <v>79</v>
      </c>
      <c r="BK184" s="143">
        <f>ROUND(I184*H184,2)</f>
        <v>0</v>
      </c>
      <c r="BL184" s="17" t="s">
        <v>311</v>
      </c>
      <c r="BM184" s="142" t="s">
        <v>2146</v>
      </c>
    </row>
    <row r="185" spans="2:65" s="1" customFormat="1">
      <c r="B185" s="32"/>
      <c r="D185" s="144" t="s">
        <v>189</v>
      </c>
      <c r="F185" s="145" t="s">
        <v>2147</v>
      </c>
      <c r="I185" s="146"/>
      <c r="L185" s="32"/>
      <c r="M185" s="147"/>
      <c r="T185" s="53"/>
      <c r="AT185" s="17" t="s">
        <v>189</v>
      </c>
      <c r="AU185" s="17" t="s">
        <v>81</v>
      </c>
    </row>
    <row r="186" spans="2:65" s="1" customFormat="1" ht="19.5">
      <c r="B186" s="32"/>
      <c r="D186" s="149" t="s">
        <v>250</v>
      </c>
      <c r="F186" s="169" t="s">
        <v>2148</v>
      </c>
      <c r="I186" s="146"/>
      <c r="L186" s="32"/>
      <c r="M186" s="147"/>
      <c r="T186" s="53"/>
      <c r="AT186" s="17" t="s">
        <v>250</v>
      </c>
      <c r="AU186" s="17" t="s">
        <v>81</v>
      </c>
    </row>
    <row r="187" spans="2:65" s="1" customFormat="1" ht="24.2" customHeight="1">
      <c r="B187" s="32"/>
      <c r="C187" s="181" t="s">
        <v>732</v>
      </c>
      <c r="D187" s="181" t="s">
        <v>570</v>
      </c>
      <c r="E187" s="182" t="s">
        <v>2149</v>
      </c>
      <c r="F187" s="183" t="s">
        <v>2150</v>
      </c>
      <c r="G187" s="184" t="s">
        <v>226</v>
      </c>
      <c r="H187" s="185">
        <v>10</v>
      </c>
      <c r="I187" s="186"/>
      <c r="J187" s="187">
        <f>ROUND(I187*H187,2)</f>
        <v>0</v>
      </c>
      <c r="K187" s="183" t="s">
        <v>186</v>
      </c>
      <c r="L187" s="188"/>
      <c r="M187" s="189" t="s">
        <v>19</v>
      </c>
      <c r="N187" s="190" t="s">
        <v>43</v>
      </c>
      <c r="P187" s="140">
        <f>O187*H187</f>
        <v>0</v>
      </c>
      <c r="Q187" s="140">
        <v>4.0000000000000002E-4</v>
      </c>
      <c r="R187" s="140">
        <f>Q187*H187</f>
        <v>4.0000000000000001E-3</v>
      </c>
      <c r="S187" s="140">
        <v>0</v>
      </c>
      <c r="T187" s="141">
        <f>S187*H187</f>
        <v>0</v>
      </c>
      <c r="AR187" s="142" t="s">
        <v>715</v>
      </c>
      <c r="AT187" s="142" t="s">
        <v>570</v>
      </c>
      <c r="AU187" s="142" t="s">
        <v>81</v>
      </c>
      <c r="AY187" s="17" t="s">
        <v>180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7" t="s">
        <v>79</v>
      </c>
      <c r="BK187" s="143">
        <f>ROUND(I187*H187,2)</f>
        <v>0</v>
      </c>
      <c r="BL187" s="17" t="s">
        <v>311</v>
      </c>
      <c r="BM187" s="142" t="s">
        <v>2151</v>
      </c>
    </row>
    <row r="188" spans="2:65" s="1" customFormat="1" ht="33" customHeight="1">
      <c r="B188" s="32"/>
      <c r="C188" s="131" t="s">
        <v>737</v>
      </c>
      <c r="D188" s="131" t="s">
        <v>182</v>
      </c>
      <c r="E188" s="132" t="s">
        <v>2152</v>
      </c>
      <c r="F188" s="133" t="s">
        <v>2153</v>
      </c>
      <c r="G188" s="134" t="s">
        <v>226</v>
      </c>
      <c r="H188" s="135">
        <v>1</v>
      </c>
      <c r="I188" s="136"/>
      <c r="J188" s="137">
        <f>ROUND(I188*H188,2)</f>
        <v>0</v>
      </c>
      <c r="K188" s="133" t="s">
        <v>186</v>
      </c>
      <c r="L188" s="32"/>
      <c r="M188" s="138" t="s">
        <v>19</v>
      </c>
      <c r="N188" s="139" t="s">
        <v>43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311</v>
      </c>
      <c r="AT188" s="142" t="s">
        <v>182</v>
      </c>
      <c r="AU188" s="142" t="s">
        <v>81</v>
      </c>
      <c r="AY188" s="17" t="s">
        <v>180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7" t="s">
        <v>79</v>
      </c>
      <c r="BK188" s="143">
        <f>ROUND(I188*H188,2)</f>
        <v>0</v>
      </c>
      <c r="BL188" s="17" t="s">
        <v>311</v>
      </c>
      <c r="BM188" s="142" t="s">
        <v>2154</v>
      </c>
    </row>
    <row r="189" spans="2:65" s="1" customFormat="1">
      <c r="B189" s="32"/>
      <c r="D189" s="144" t="s">
        <v>189</v>
      </c>
      <c r="F189" s="145" t="s">
        <v>2155</v>
      </c>
      <c r="I189" s="146"/>
      <c r="L189" s="32"/>
      <c r="M189" s="147"/>
      <c r="T189" s="53"/>
      <c r="AT189" s="17" t="s">
        <v>189</v>
      </c>
      <c r="AU189" s="17" t="s">
        <v>81</v>
      </c>
    </row>
    <row r="190" spans="2:65" s="1" customFormat="1" ht="19.5">
      <c r="B190" s="32"/>
      <c r="D190" s="149" t="s">
        <v>250</v>
      </c>
      <c r="F190" s="169" t="s">
        <v>2156</v>
      </c>
      <c r="I190" s="146"/>
      <c r="L190" s="32"/>
      <c r="M190" s="147"/>
      <c r="T190" s="53"/>
      <c r="AT190" s="17" t="s">
        <v>250</v>
      </c>
      <c r="AU190" s="17" t="s">
        <v>81</v>
      </c>
    </row>
    <row r="191" spans="2:65" s="1" customFormat="1" ht="33" customHeight="1">
      <c r="B191" s="32"/>
      <c r="C191" s="181" t="s">
        <v>744</v>
      </c>
      <c r="D191" s="181" t="s">
        <v>570</v>
      </c>
      <c r="E191" s="182" t="s">
        <v>2157</v>
      </c>
      <c r="F191" s="183" t="s">
        <v>2158</v>
      </c>
      <c r="G191" s="184" t="s">
        <v>226</v>
      </c>
      <c r="H191" s="185">
        <v>1</v>
      </c>
      <c r="I191" s="186"/>
      <c r="J191" s="187">
        <f>ROUND(I191*H191,2)</f>
        <v>0</v>
      </c>
      <c r="K191" s="183" t="s">
        <v>186</v>
      </c>
      <c r="L191" s="188"/>
      <c r="M191" s="189" t="s">
        <v>19</v>
      </c>
      <c r="N191" s="190" t="s">
        <v>43</v>
      </c>
      <c r="P191" s="140">
        <f>O191*H191</f>
        <v>0</v>
      </c>
      <c r="Q191" s="140">
        <v>5.5999999999999999E-3</v>
      </c>
      <c r="R191" s="140">
        <f>Q191*H191</f>
        <v>5.5999999999999999E-3</v>
      </c>
      <c r="S191" s="140">
        <v>0</v>
      </c>
      <c r="T191" s="141">
        <f>S191*H191</f>
        <v>0</v>
      </c>
      <c r="AR191" s="142" t="s">
        <v>715</v>
      </c>
      <c r="AT191" s="142" t="s">
        <v>570</v>
      </c>
      <c r="AU191" s="142" t="s">
        <v>81</v>
      </c>
      <c r="AY191" s="17" t="s">
        <v>180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7" t="s">
        <v>79</v>
      </c>
      <c r="BK191" s="143">
        <f>ROUND(I191*H191,2)</f>
        <v>0</v>
      </c>
      <c r="BL191" s="17" t="s">
        <v>311</v>
      </c>
      <c r="BM191" s="142" t="s">
        <v>2159</v>
      </c>
    </row>
    <row r="192" spans="2:65" s="1" customFormat="1" ht="37.9" customHeight="1">
      <c r="B192" s="32"/>
      <c r="C192" s="131" t="s">
        <v>749</v>
      </c>
      <c r="D192" s="131" t="s">
        <v>182</v>
      </c>
      <c r="E192" s="132" t="s">
        <v>2160</v>
      </c>
      <c r="F192" s="133" t="s">
        <v>2161</v>
      </c>
      <c r="G192" s="134" t="s">
        <v>226</v>
      </c>
      <c r="H192" s="135">
        <v>2</v>
      </c>
      <c r="I192" s="136"/>
      <c r="J192" s="137">
        <f>ROUND(I192*H192,2)</f>
        <v>0</v>
      </c>
      <c r="K192" s="133" t="s">
        <v>186</v>
      </c>
      <c r="L192" s="32"/>
      <c r="M192" s="138" t="s">
        <v>19</v>
      </c>
      <c r="N192" s="139" t="s">
        <v>43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311</v>
      </c>
      <c r="AT192" s="142" t="s">
        <v>182</v>
      </c>
      <c r="AU192" s="142" t="s">
        <v>81</v>
      </c>
      <c r="AY192" s="17" t="s">
        <v>180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7" t="s">
        <v>79</v>
      </c>
      <c r="BK192" s="143">
        <f>ROUND(I192*H192,2)</f>
        <v>0</v>
      </c>
      <c r="BL192" s="17" t="s">
        <v>311</v>
      </c>
      <c r="BM192" s="142" t="s">
        <v>2162</v>
      </c>
    </row>
    <row r="193" spans="2:65" s="1" customFormat="1">
      <c r="B193" s="32"/>
      <c r="D193" s="144" t="s">
        <v>189</v>
      </c>
      <c r="F193" s="145" t="s">
        <v>2163</v>
      </c>
      <c r="I193" s="146"/>
      <c r="L193" s="32"/>
      <c r="M193" s="147"/>
      <c r="T193" s="53"/>
      <c r="AT193" s="17" t="s">
        <v>189</v>
      </c>
      <c r="AU193" s="17" t="s">
        <v>81</v>
      </c>
    </row>
    <row r="194" spans="2:65" s="1" customFormat="1" ht="19.5">
      <c r="B194" s="32"/>
      <c r="D194" s="149" t="s">
        <v>250</v>
      </c>
      <c r="F194" s="169" t="s">
        <v>2164</v>
      </c>
      <c r="I194" s="146"/>
      <c r="L194" s="32"/>
      <c r="M194" s="147"/>
      <c r="T194" s="53"/>
      <c r="AT194" s="17" t="s">
        <v>250</v>
      </c>
      <c r="AU194" s="17" t="s">
        <v>81</v>
      </c>
    </row>
    <row r="195" spans="2:65" s="12" customFormat="1">
      <c r="B195" s="148"/>
      <c r="D195" s="149" t="s">
        <v>191</v>
      </c>
      <c r="E195" s="150" t="s">
        <v>19</v>
      </c>
      <c r="F195" s="151" t="s">
        <v>2165</v>
      </c>
      <c r="H195" s="152">
        <v>2</v>
      </c>
      <c r="I195" s="153"/>
      <c r="L195" s="148"/>
      <c r="M195" s="154"/>
      <c r="T195" s="155"/>
      <c r="AT195" s="150" t="s">
        <v>191</v>
      </c>
      <c r="AU195" s="150" t="s">
        <v>81</v>
      </c>
      <c r="AV195" s="12" t="s">
        <v>81</v>
      </c>
      <c r="AW195" s="12" t="s">
        <v>33</v>
      </c>
      <c r="AX195" s="12" t="s">
        <v>79</v>
      </c>
      <c r="AY195" s="150" t="s">
        <v>180</v>
      </c>
    </row>
    <row r="196" spans="2:65" s="1" customFormat="1" ht="24.2" customHeight="1">
      <c r="B196" s="32"/>
      <c r="C196" s="181" t="s">
        <v>754</v>
      </c>
      <c r="D196" s="181" t="s">
        <v>570</v>
      </c>
      <c r="E196" s="182" t="s">
        <v>2166</v>
      </c>
      <c r="F196" s="183" t="s">
        <v>2167</v>
      </c>
      <c r="G196" s="184" t="s">
        <v>226</v>
      </c>
      <c r="H196" s="185">
        <v>1</v>
      </c>
      <c r="I196" s="186"/>
      <c r="J196" s="187">
        <f>ROUND(I196*H196,2)</f>
        <v>0</v>
      </c>
      <c r="K196" s="183" t="s">
        <v>948</v>
      </c>
      <c r="L196" s="188"/>
      <c r="M196" s="189" t="s">
        <v>19</v>
      </c>
      <c r="N196" s="190" t="s">
        <v>43</v>
      </c>
      <c r="P196" s="140">
        <f>O196*H196</f>
        <v>0</v>
      </c>
      <c r="Q196" s="140">
        <v>0.1918</v>
      </c>
      <c r="R196" s="140">
        <f>Q196*H196</f>
        <v>0.1918</v>
      </c>
      <c r="S196" s="140">
        <v>0</v>
      </c>
      <c r="T196" s="141">
        <f>S196*H196</f>
        <v>0</v>
      </c>
      <c r="AR196" s="142" t="s">
        <v>715</v>
      </c>
      <c r="AT196" s="142" t="s">
        <v>570</v>
      </c>
      <c r="AU196" s="142" t="s">
        <v>81</v>
      </c>
      <c r="AY196" s="17" t="s">
        <v>180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7" t="s">
        <v>79</v>
      </c>
      <c r="BK196" s="143">
        <f>ROUND(I196*H196,2)</f>
        <v>0</v>
      </c>
      <c r="BL196" s="17" t="s">
        <v>311</v>
      </c>
      <c r="BM196" s="142" t="s">
        <v>2168</v>
      </c>
    </row>
    <row r="197" spans="2:65" s="1" customFormat="1" ht="16.5" customHeight="1">
      <c r="B197" s="32"/>
      <c r="C197" s="181" t="s">
        <v>760</v>
      </c>
      <c r="D197" s="181" t="s">
        <v>570</v>
      </c>
      <c r="E197" s="182" t="s">
        <v>2169</v>
      </c>
      <c r="F197" s="183" t="s">
        <v>2170</v>
      </c>
      <c r="G197" s="184" t="s">
        <v>226</v>
      </c>
      <c r="H197" s="185">
        <v>1</v>
      </c>
      <c r="I197" s="186"/>
      <c r="J197" s="187">
        <f>ROUND(I197*H197,2)</f>
        <v>0</v>
      </c>
      <c r="K197" s="183" t="s">
        <v>948</v>
      </c>
      <c r="L197" s="188"/>
      <c r="M197" s="189" t="s">
        <v>19</v>
      </c>
      <c r="N197" s="190" t="s">
        <v>43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715</v>
      </c>
      <c r="AT197" s="142" t="s">
        <v>570</v>
      </c>
      <c r="AU197" s="142" t="s">
        <v>81</v>
      </c>
      <c r="AY197" s="17" t="s">
        <v>180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7" t="s">
        <v>79</v>
      </c>
      <c r="BK197" s="143">
        <f>ROUND(I197*H197,2)</f>
        <v>0</v>
      </c>
      <c r="BL197" s="17" t="s">
        <v>311</v>
      </c>
      <c r="BM197" s="142" t="s">
        <v>2171</v>
      </c>
    </row>
    <row r="198" spans="2:65" s="1" customFormat="1" ht="37.9" customHeight="1">
      <c r="B198" s="32"/>
      <c r="C198" s="131" t="s">
        <v>766</v>
      </c>
      <c r="D198" s="131" t="s">
        <v>182</v>
      </c>
      <c r="E198" s="132" t="s">
        <v>2172</v>
      </c>
      <c r="F198" s="133" t="s">
        <v>2173</v>
      </c>
      <c r="G198" s="134" t="s">
        <v>226</v>
      </c>
      <c r="H198" s="135">
        <v>4</v>
      </c>
      <c r="I198" s="136"/>
      <c r="J198" s="137">
        <f>ROUND(I198*H198,2)</f>
        <v>0</v>
      </c>
      <c r="K198" s="133" t="s">
        <v>186</v>
      </c>
      <c r="L198" s="32"/>
      <c r="M198" s="138" t="s">
        <v>19</v>
      </c>
      <c r="N198" s="139" t="s">
        <v>43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311</v>
      </c>
      <c r="AT198" s="142" t="s">
        <v>182</v>
      </c>
      <c r="AU198" s="142" t="s">
        <v>81</v>
      </c>
      <c r="AY198" s="17" t="s">
        <v>180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7" t="s">
        <v>79</v>
      </c>
      <c r="BK198" s="143">
        <f>ROUND(I198*H198,2)</f>
        <v>0</v>
      </c>
      <c r="BL198" s="17" t="s">
        <v>311</v>
      </c>
      <c r="BM198" s="142" t="s">
        <v>2174</v>
      </c>
    </row>
    <row r="199" spans="2:65" s="1" customFormat="1">
      <c r="B199" s="32"/>
      <c r="D199" s="144" t="s">
        <v>189</v>
      </c>
      <c r="F199" s="145" t="s">
        <v>2175</v>
      </c>
      <c r="I199" s="146"/>
      <c r="L199" s="32"/>
      <c r="M199" s="147"/>
      <c r="T199" s="53"/>
      <c r="AT199" s="17" t="s">
        <v>189</v>
      </c>
      <c r="AU199" s="17" t="s">
        <v>81</v>
      </c>
    </row>
    <row r="200" spans="2:65" s="1" customFormat="1" ht="19.5">
      <c r="B200" s="32"/>
      <c r="D200" s="149" t="s">
        <v>250</v>
      </c>
      <c r="F200" s="169" t="s">
        <v>2176</v>
      </c>
      <c r="I200" s="146"/>
      <c r="L200" s="32"/>
      <c r="M200" s="147"/>
      <c r="T200" s="53"/>
      <c r="AT200" s="17" t="s">
        <v>250</v>
      </c>
      <c r="AU200" s="17" t="s">
        <v>81</v>
      </c>
    </row>
    <row r="201" spans="2:65" s="1" customFormat="1" ht="21.75" customHeight="1">
      <c r="B201" s="32"/>
      <c r="C201" s="181" t="s">
        <v>772</v>
      </c>
      <c r="D201" s="181" t="s">
        <v>570</v>
      </c>
      <c r="E201" s="182" t="s">
        <v>2177</v>
      </c>
      <c r="F201" s="183" t="s">
        <v>2178</v>
      </c>
      <c r="G201" s="184" t="s">
        <v>226</v>
      </c>
      <c r="H201" s="185">
        <v>4</v>
      </c>
      <c r="I201" s="186"/>
      <c r="J201" s="187">
        <f>ROUND(I201*H201,2)</f>
        <v>0</v>
      </c>
      <c r="K201" s="183" t="s">
        <v>186</v>
      </c>
      <c r="L201" s="188"/>
      <c r="M201" s="189" t="s">
        <v>19</v>
      </c>
      <c r="N201" s="190" t="s">
        <v>43</v>
      </c>
      <c r="P201" s="140">
        <f>O201*H201</f>
        <v>0</v>
      </c>
      <c r="Q201" s="140">
        <v>1.0200000000000001E-2</v>
      </c>
      <c r="R201" s="140">
        <f>Q201*H201</f>
        <v>4.0800000000000003E-2</v>
      </c>
      <c r="S201" s="140">
        <v>0</v>
      </c>
      <c r="T201" s="141">
        <f>S201*H201</f>
        <v>0</v>
      </c>
      <c r="AR201" s="142" t="s">
        <v>715</v>
      </c>
      <c r="AT201" s="142" t="s">
        <v>570</v>
      </c>
      <c r="AU201" s="142" t="s">
        <v>81</v>
      </c>
      <c r="AY201" s="17" t="s">
        <v>180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7" t="s">
        <v>79</v>
      </c>
      <c r="BK201" s="143">
        <f>ROUND(I201*H201,2)</f>
        <v>0</v>
      </c>
      <c r="BL201" s="17" t="s">
        <v>311</v>
      </c>
      <c r="BM201" s="142" t="s">
        <v>2179</v>
      </c>
    </row>
    <row r="202" spans="2:65" s="1" customFormat="1" ht="37.9" customHeight="1">
      <c r="B202" s="32"/>
      <c r="C202" s="131" t="s">
        <v>778</v>
      </c>
      <c r="D202" s="131" t="s">
        <v>182</v>
      </c>
      <c r="E202" s="132" t="s">
        <v>2180</v>
      </c>
      <c r="F202" s="133" t="s">
        <v>2181</v>
      </c>
      <c r="G202" s="134" t="s">
        <v>226</v>
      </c>
      <c r="H202" s="135">
        <v>1</v>
      </c>
      <c r="I202" s="136"/>
      <c r="J202" s="137">
        <f>ROUND(I202*H202,2)</f>
        <v>0</v>
      </c>
      <c r="K202" s="133" t="s">
        <v>186</v>
      </c>
      <c r="L202" s="32"/>
      <c r="M202" s="138" t="s">
        <v>19</v>
      </c>
      <c r="N202" s="139" t="s">
        <v>43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311</v>
      </c>
      <c r="AT202" s="142" t="s">
        <v>182</v>
      </c>
      <c r="AU202" s="142" t="s">
        <v>81</v>
      </c>
      <c r="AY202" s="17" t="s">
        <v>180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7" t="s">
        <v>79</v>
      </c>
      <c r="BK202" s="143">
        <f>ROUND(I202*H202,2)</f>
        <v>0</v>
      </c>
      <c r="BL202" s="17" t="s">
        <v>311</v>
      </c>
      <c r="BM202" s="142" t="s">
        <v>2182</v>
      </c>
    </row>
    <row r="203" spans="2:65" s="1" customFormat="1">
      <c r="B203" s="32"/>
      <c r="D203" s="144" t="s">
        <v>189</v>
      </c>
      <c r="F203" s="145" t="s">
        <v>2183</v>
      </c>
      <c r="I203" s="146"/>
      <c r="L203" s="32"/>
      <c r="M203" s="147"/>
      <c r="T203" s="53"/>
      <c r="AT203" s="17" t="s">
        <v>189</v>
      </c>
      <c r="AU203" s="17" t="s">
        <v>81</v>
      </c>
    </row>
    <row r="204" spans="2:65" s="1" customFormat="1" ht="19.5">
      <c r="B204" s="32"/>
      <c r="D204" s="149" t="s">
        <v>250</v>
      </c>
      <c r="F204" s="169" t="s">
        <v>2184</v>
      </c>
      <c r="I204" s="146"/>
      <c r="L204" s="32"/>
      <c r="M204" s="147"/>
      <c r="T204" s="53"/>
      <c r="AT204" s="17" t="s">
        <v>250</v>
      </c>
      <c r="AU204" s="17" t="s">
        <v>81</v>
      </c>
    </row>
    <row r="205" spans="2:65" s="1" customFormat="1" ht="16.5" customHeight="1">
      <c r="B205" s="32"/>
      <c r="C205" s="181" t="s">
        <v>785</v>
      </c>
      <c r="D205" s="181" t="s">
        <v>570</v>
      </c>
      <c r="E205" s="182" t="s">
        <v>2185</v>
      </c>
      <c r="F205" s="183" t="s">
        <v>2186</v>
      </c>
      <c r="G205" s="184" t="s">
        <v>226</v>
      </c>
      <c r="H205" s="185">
        <v>1</v>
      </c>
      <c r="I205" s="186"/>
      <c r="J205" s="187">
        <f>ROUND(I205*H205,2)</f>
        <v>0</v>
      </c>
      <c r="K205" s="183" t="s">
        <v>186</v>
      </c>
      <c r="L205" s="188"/>
      <c r="M205" s="189" t="s">
        <v>19</v>
      </c>
      <c r="N205" s="190" t="s">
        <v>43</v>
      </c>
      <c r="P205" s="140">
        <f>O205*H205</f>
        <v>0</v>
      </c>
      <c r="Q205" s="140">
        <v>5.0000000000000001E-4</v>
      </c>
      <c r="R205" s="140">
        <f>Q205*H205</f>
        <v>5.0000000000000001E-4</v>
      </c>
      <c r="S205" s="140">
        <v>0</v>
      </c>
      <c r="T205" s="141">
        <f>S205*H205</f>
        <v>0</v>
      </c>
      <c r="AR205" s="142" t="s">
        <v>715</v>
      </c>
      <c r="AT205" s="142" t="s">
        <v>570</v>
      </c>
      <c r="AU205" s="142" t="s">
        <v>81</v>
      </c>
      <c r="AY205" s="17" t="s">
        <v>180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7" t="s">
        <v>79</v>
      </c>
      <c r="BK205" s="143">
        <f>ROUND(I205*H205,2)</f>
        <v>0</v>
      </c>
      <c r="BL205" s="17" t="s">
        <v>311</v>
      </c>
      <c r="BM205" s="142" t="s">
        <v>2187</v>
      </c>
    </row>
    <row r="206" spans="2:65" s="1" customFormat="1" ht="37.9" customHeight="1">
      <c r="B206" s="32"/>
      <c r="C206" s="131" t="s">
        <v>795</v>
      </c>
      <c r="D206" s="131" t="s">
        <v>182</v>
      </c>
      <c r="E206" s="132" t="s">
        <v>2188</v>
      </c>
      <c r="F206" s="133" t="s">
        <v>2189</v>
      </c>
      <c r="G206" s="134" t="s">
        <v>226</v>
      </c>
      <c r="H206" s="135">
        <v>2</v>
      </c>
      <c r="I206" s="136"/>
      <c r="J206" s="137">
        <f>ROUND(I206*H206,2)</f>
        <v>0</v>
      </c>
      <c r="K206" s="133" t="s">
        <v>186</v>
      </c>
      <c r="L206" s="32"/>
      <c r="M206" s="138" t="s">
        <v>19</v>
      </c>
      <c r="N206" s="139" t="s">
        <v>43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311</v>
      </c>
      <c r="AT206" s="142" t="s">
        <v>182</v>
      </c>
      <c r="AU206" s="142" t="s">
        <v>81</v>
      </c>
      <c r="AY206" s="17" t="s">
        <v>180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79</v>
      </c>
      <c r="BK206" s="143">
        <f>ROUND(I206*H206,2)</f>
        <v>0</v>
      </c>
      <c r="BL206" s="17" t="s">
        <v>311</v>
      </c>
      <c r="BM206" s="142" t="s">
        <v>2190</v>
      </c>
    </row>
    <row r="207" spans="2:65" s="1" customFormat="1">
      <c r="B207" s="32"/>
      <c r="D207" s="144" t="s">
        <v>189</v>
      </c>
      <c r="F207" s="145" t="s">
        <v>2191</v>
      </c>
      <c r="I207" s="146"/>
      <c r="L207" s="32"/>
      <c r="M207" s="147"/>
      <c r="T207" s="53"/>
      <c r="AT207" s="17" t="s">
        <v>189</v>
      </c>
      <c r="AU207" s="17" t="s">
        <v>81</v>
      </c>
    </row>
    <row r="208" spans="2:65" s="1" customFormat="1" ht="19.5">
      <c r="B208" s="32"/>
      <c r="D208" s="149" t="s">
        <v>250</v>
      </c>
      <c r="F208" s="169" t="s">
        <v>2192</v>
      </c>
      <c r="I208" s="146"/>
      <c r="L208" s="32"/>
      <c r="M208" s="147"/>
      <c r="T208" s="53"/>
      <c r="AT208" s="17" t="s">
        <v>250</v>
      </c>
      <c r="AU208" s="17" t="s">
        <v>81</v>
      </c>
    </row>
    <row r="209" spans="2:65" s="1" customFormat="1" ht="16.5" customHeight="1">
      <c r="B209" s="32"/>
      <c r="C209" s="181" t="s">
        <v>803</v>
      </c>
      <c r="D209" s="181" t="s">
        <v>570</v>
      </c>
      <c r="E209" s="182" t="s">
        <v>2193</v>
      </c>
      <c r="F209" s="183" t="s">
        <v>2194</v>
      </c>
      <c r="G209" s="184" t="s">
        <v>226</v>
      </c>
      <c r="H209" s="185">
        <v>2</v>
      </c>
      <c r="I209" s="186"/>
      <c r="J209" s="187">
        <f>ROUND(I209*H209,2)</f>
        <v>0</v>
      </c>
      <c r="K209" s="183" t="s">
        <v>186</v>
      </c>
      <c r="L209" s="188"/>
      <c r="M209" s="189" t="s">
        <v>19</v>
      </c>
      <c r="N209" s="190" t="s">
        <v>43</v>
      </c>
      <c r="P209" s="140">
        <f>O209*H209</f>
        <v>0</v>
      </c>
      <c r="Q209" s="140">
        <v>5.9999999999999995E-4</v>
      </c>
      <c r="R209" s="140">
        <f>Q209*H209</f>
        <v>1.1999999999999999E-3</v>
      </c>
      <c r="S209" s="140">
        <v>0</v>
      </c>
      <c r="T209" s="141">
        <f>S209*H209</f>
        <v>0</v>
      </c>
      <c r="AR209" s="142" t="s">
        <v>715</v>
      </c>
      <c r="AT209" s="142" t="s">
        <v>570</v>
      </c>
      <c r="AU209" s="142" t="s">
        <v>81</v>
      </c>
      <c r="AY209" s="17" t="s">
        <v>180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7" t="s">
        <v>79</v>
      </c>
      <c r="BK209" s="143">
        <f>ROUND(I209*H209,2)</f>
        <v>0</v>
      </c>
      <c r="BL209" s="17" t="s">
        <v>311</v>
      </c>
      <c r="BM209" s="142" t="s">
        <v>2195</v>
      </c>
    </row>
    <row r="210" spans="2:65" s="1" customFormat="1" ht="16.5" customHeight="1">
      <c r="B210" s="32"/>
      <c r="C210" s="131" t="s">
        <v>810</v>
      </c>
      <c r="D210" s="131" t="s">
        <v>182</v>
      </c>
      <c r="E210" s="132" t="s">
        <v>2196</v>
      </c>
      <c r="F210" s="133" t="s">
        <v>2197</v>
      </c>
      <c r="G210" s="134" t="s">
        <v>226</v>
      </c>
      <c r="H210" s="135">
        <v>4</v>
      </c>
      <c r="I210" s="136"/>
      <c r="J210" s="137">
        <f>ROUND(I210*H210,2)</f>
        <v>0</v>
      </c>
      <c r="K210" s="133" t="s">
        <v>186</v>
      </c>
      <c r="L210" s="32"/>
      <c r="M210" s="138" t="s">
        <v>19</v>
      </c>
      <c r="N210" s="139" t="s">
        <v>43</v>
      </c>
      <c r="P210" s="140">
        <f>O210*H210</f>
        <v>0</v>
      </c>
      <c r="Q210" s="140">
        <v>0</v>
      </c>
      <c r="R210" s="140">
        <f>Q210*H210</f>
        <v>0</v>
      </c>
      <c r="S210" s="140">
        <v>0</v>
      </c>
      <c r="T210" s="141">
        <f>S210*H210</f>
        <v>0</v>
      </c>
      <c r="AR210" s="142" t="s">
        <v>311</v>
      </c>
      <c r="AT210" s="142" t="s">
        <v>182</v>
      </c>
      <c r="AU210" s="142" t="s">
        <v>81</v>
      </c>
      <c r="AY210" s="17" t="s">
        <v>180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7" t="s">
        <v>79</v>
      </c>
      <c r="BK210" s="143">
        <f>ROUND(I210*H210,2)</f>
        <v>0</v>
      </c>
      <c r="BL210" s="17" t="s">
        <v>311</v>
      </c>
      <c r="BM210" s="142" t="s">
        <v>2198</v>
      </c>
    </row>
    <row r="211" spans="2:65" s="1" customFormat="1">
      <c r="B211" s="32"/>
      <c r="D211" s="144" t="s">
        <v>189</v>
      </c>
      <c r="F211" s="145" t="s">
        <v>2199</v>
      </c>
      <c r="I211" s="146"/>
      <c r="L211" s="32"/>
      <c r="M211" s="147"/>
      <c r="T211" s="53"/>
      <c r="AT211" s="17" t="s">
        <v>189</v>
      </c>
      <c r="AU211" s="17" t="s">
        <v>81</v>
      </c>
    </row>
    <row r="212" spans="2:65" s="1" customFormat="1" ht="16.5" customHeight="1">
      <c r="B212" s="32"/>
      <c r="C212" s="181" t="s">
        <v>816</v>
      </c>
      <c r="D212" s="181" t="s">
        <v>570</v>
      </c>
      <c r="E212" s="182" t="s">
        <v>2200</v>
      </c>
      <c r="F212" s="183" t="s">
        <v>2201</v>
      </c>
      <c r="G212" s="184" t="s">
        <v>226</v>
      </c>
      <c r="H212" s="185">
        <v>4</v>
      </c>
      <c r="I212" s="186"/>
      <c r="J212" s="187">
        <f>ROUND(I212*H212,2)</f>
        <v>0</v>
      </c>
      <c r="K212" s="183" t="s">
        <v>948</v>
      </c>
      <c r="L212" s="188"/>
      <c r="M212" s="189" t="s">
        <v>19</v>
      </c>
      <c r="N212" s="190" t="s">
        <v>43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715</v>
      </c>
      <c r="AT212" s="142" t="s">
        <v>570</v>
      </c>
      <c r="AU212" s="142" t="s">
        <v>81</v>
      </c>
      <c r="AY212" s="17" t="s">
        <v>180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7" t="s">
        <v>79</v>
      </c>
      <c r="BK212" s="143">
        <f>ROUND(I212*H212,2)</f>
        <v>0</v>
      </c>
      <c r="BL212" s="17" t="s">
        <v>311</v>
      </c>
      <c r="BM212" s="142" t="s">
        <v>2202</v>
      </c>
    </row>
    <row r="213" spans="2:65" s="1" customFormat="1" ht="37.9" customHeight="1">
      <c r="B213" s="32"/>
      <c r="C213" s="131" t="s">
        <v>822</v>
      </c>
      <c r="D213" s="131" t="s">
        <v>182</v>
      </c>
      <c r="E213" s="132" t="s">
        <v>2203</v>
      </c>
      <c r="F213" s="133" t="s">
        <v>2204</v>
      </c>
      <c r="G213" s="134" t="s">
        <v>226</v>
      </c>
      <c r="H213" s="135">
        <v>1</v>
      </c>
      <c r="I213" s="136"/>
      <c r="J213" s="137">
        <f>ROUND(I213*H213,2)</f>
        <v>0</v>
      </c>
      <c r="K213" s="133" t="s">
        <v>186</v>
      </c>
      <c r="L213" s="32"/>
      <c r="M213" s="138" t="s">
        <v>19</v>
      </c>
      <c r="N213" s="139" t="s">
        <v>43</v>
      </c>
      <c r="P213" s="140">
        <f>O213*H213</f>
        <v>0</v>
      </c>
      <c r="Q213" s="140">
        <v>0</v>
      </c>
      <c r="R213" s="140">
        <f>Q213*H213</f>
        <v>0</v>
      </c>
      <c r="S213" s="140">
        <v>0</v>
      </c>
      <c r="T213" s="141">
        <f>S213*H213</f>
        <v>0</v>
      </c>
      <c r="AR213" s="142" t="s">
        <v>311</v>
      </c>
      <c r="AT213" s="142" t="s">
        <v>182</v>
      </c>
      <c r="AU213" s="142" t="s">
        <v>81</v>
      </c>
      <c r="AY213" s="17" t="s">
        <v>180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7" t="s">
        <v>79</v>
      </c>
      <c r="BK213" s="143">
        <f>ROUND(I213*H213,2)</f>
        <v>0</v>
      </c>
      <c r="BL213" s="17" t="s">
        <v>311</v>
      </c>
      <c r="BM213" s="142" t="s">
        <v>2205</v>
      </c>
    </row>
    <row r="214" spans="2:65" s="1" customFormat="1">
      <c r="B214" s="32"/>
      <c r="D214" s="144" t="s">
        <v>189</v>
      </c>
      <c r="F214" s="145" t="s">
        <v>2206</v>
      </c>
      <c r="I214" s="146"/>
      <c r="L214" s="32"/>
      <c r="M214" s="147"/>
      <c r="T214" s="53"/>
      <c r="AT214" s="17" t="s">
        <v>189</v>
      </c>
      <c r="AU214" s="17" t="s">
        <v>81</v>
      </c>
    </row>
    <row r="215" spans="2:65" s="1" customFormat="1" ht="19.5">
      <c r="B215" s="32"/>
      <c r="D215" s="149" t="s">
        <v>250</v>
      </c>
      <c r="F215" s="169" t="s">
        <v>2207</v>
      </c>
      <c r="I215" s="146"/>
      <c r="L215" s="32"/>
      <c r="M215" s="147"/>
      <c r="T215" s="53"/>
      <c r="AT215" s="17" t="s">
        <v>250</v>
      </c>
      <c r="AU215" s="17" t="s">
        <v>81</v>
      </c>
    </row>
    <row r="216" spans="2:65" s="1" customFormat="1" ht="24.2" customHeight="1">
      <c r="B216" s="32"/>
      <c r="C216" s="181" t="s">
        <v>828</v>
      </c>
      <c r="D216" s="181" t="s">
        <v>570</v>
      </c>
      <c r="E216" s="182" t="s">
        <v>2208</v>
      </c>
      <c r="F216" s="183" t="s">
        <v>2209</v>
      </c>
      <c r="G216" s="184" t="s">
        <v>226</v>
      </c>
      <c r="H216" s="185">
        <v>1</v>
      </c>
      <c r="I216" s="186"/>
      <c r="J216" s="187">
        <f>ROUND(I216*H216,2)</f>
        <v>0</v>
      </c>
      <c r="K216" s="183" t="s">
        <v>948</v>
      </c>
      <c r="L216" s="188"/>
      <c r="M216" s="189" t="s">
        <v>19</v>
      </c>
      <c r="N216" s="190" t="s">
        <v>43</v>
      </c>
      <c r="P216" s="140">
        <f>O216*H216</f>
        <v>0</v>
      </c>
      <c r="Q216" s="140">
        <v>0.23100000000000001</v>
      </c>
      <c r="R216" s="140">
        <f>Q216*H216</f>
        <v>0.23100000000000001</v>
      </c>
      <c r="S216" s="140">
        <v>0</v>
      </c>
      <c r="T216" s="141">
        <f>S216*H216</f>
        <v>0</v>
      </c>
      <c r="AR216" s="142" t="s">
        <v>715</v>
      </c>
      <c r="AT216" s="142" t="s">
        <v>570</v>
      </c>
      <c r="AU216" s="142" t="s">
        <v>81</v>
      </c>
      <c r="AY216" s="17" t="s">
        <v>180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7" t="s">
        <v>79</v>
      </c>
      <c r="BK216" s="143">
        <f>ROUND(I216*H216,2)</f>
        <v>0</v>
      </c>
      <c r="BL216" s="17" t="s">
        <v>311</v>
      </c>
      <c r="BM216" s="142" t="s">
        <v>2210</v>
      </c>
    </row>
    <row r="217" spans="2:65" s="1" customFormat="1" ht="87.75">
      <c r="B217" s="32"/>
      <c r="D217" s="149" t="s">
        <v>250</v>
      </c>
      <c r="F217" s="169" t="s">
        <v>2211</v>
      </c>
      <c r="I217" s="146"/>
      <c r="L217" s="32"/>
      <c r="M217" s="147"/>
      <c r="T217" s="53"/>
      <c r="AT217" s="17" t="s">
        <v>250</v>
      </c>
      <c r="AU217" s="17" t="s">
        <v>81</v>
      </c>
    </row>
    <row r="218" spans="2:65" s="1" customFormat="1" ht="24.2" customHeight="1">
      <c r="B218" s="32"/>
      <c r="C218" s="131" t="s">
        <v>834</v>
      </c>
      <c r="D218" s="131" t="s">
        <v>182</v>
      </c>
      <c r="E218" s="132" t="s">
        <v>2212</v>
      </c>
      <c r="F218" s="133" t="s">
        <v>2213</v>
      </c>
      <c r="G218" s="134" t="s">
        <v>226</v>
      </c>
      <c r="H218" s="135">
        <v>1</v>
      </c>
      <c r="I218" s="136"/>
      <c r="J218" s="137">
        <f>ROUND(I218*H218,2)</f>
        <v>0</v>
      </c>
      <c r="K218" s="133" t="s">
        <v>186</v>
      </c>
      <c r="L218" s="32"/>
      <c r="M218" s="138" t="s">
        <v>19</v>
      </c>
      <c r="N218" s="139" t="s">
        <v>43</v>
      </c>
      <c r="P218" s="140">
        <f>O218*H218</f>
        <v>0</v>
      </c>
      <c r="Q218" s="140">
        <v>0</v>
      </c>
      <c r="R218" s="140">
        <f>Q218*H218</f>
        <v>0</v>
      </c>
      <c r="S218" s="140">
        <v>0</v>
      </c>
      <c r="T218" s="141">
        <f>S218*H218</f>
        <v>0</v>
      </c>
      <c r="AR218" s="142" t="s">
        <v>311</v>
      </c>
      <c r="AT218" s="142" t="s">
        <v>182</v>
      </c>
      <c r="AU218" s="142" t="s">
        <v>81</v>
      </c>
      <c r="AY218" s="17" t="s">
        <v>180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7" t="s">
        <v>79</v>
      </c>
      <c r="BK218" s="143">
        <f>ROUND(I218*H218,2)</f>
        <v>0</v>
      </c>
      <c r="BL218" s="17" t="s">
        <v>311</v>
      </c>
      <c r="BM218" s="142" t="s">
        <v>2214</v>
      </c>
    </row>
    <row r="219" spans="2:65" s="1" customFormat="1">
      <c r="B219" s="32"/>
      <c r="D219" s="144" t="s">
        <v>189</v>
      </c>
      <c r="F219" s="145" t="s">
        <v>2215</v>
      </c>
      <c r="I219" s="146"/>
      <c r="L219" s="32"/>
      <c r="M219" s="147"/>
      <c r="T219" s="53"/>
      <c r="AT219" s="17" t="s">
        <v>189</v>
      </c>
      <c r="AU219" s="17" t="s">
        <v>81</v>
      </c>
    </row>
    <row r="220" spans="2:65" s="1" customFormat="1" ht="19.5">
      <c r="B220" s="32"/>
      <c r="D220" s="149" t="s">
        <v>250</v>
      </c>
      <c r="F220" s="169" t="s">
        <v>2216</v>
      </c>
      <c r="I220" s="146"/>
      <c r="L220" s="32"/>
      <c r="M220" s="147"/>
      <c r="T220" s="53"/>
      <c r="AT220" s="17" t="s">
        <v>250</v>
      </c>
      <c r="AU220" s="17" t="s">
        <v>81</v>
      </c>
    </row>
    <row r="221" spans="2:65" s="1" customFormat="1" ht="16.5" customHeight="1">
      <c r="B221" s="32"/>
      <c r="C221" s="181" t="s">
        <v>839</v>
      </c>
      <c r="D221" s="181" t="s">
        <v>570</v>
      </c>
      <c r="E221" s="182" t="s">
        <v>2217</v>
      </c>
      <c r="F221" s="183" t="s">
        <v>2218</v>
      </c>
      <c r="G221" s="184" t="s">
        <v>226</v>
      </c>
      <c r="H221" s="185">
        <v>1</v>
      </c>
      <c r="I221" s="186"/>
      <c r="J221" s="187">
        <f t="shared" ref="J221:J237" si="0">ROUND(I221*H221,2)</f>
        <v>0</v>
      </c>
      <c r="K221" s="183" t="s">
        <v>948</v>
      </c>
      <c r="L221" s="188"/>
      <c r="M221" s="189" t="s">
        <v>19</v>
      </c>
      <c r="N221" s="190" t="s">
        <v>43</v>
      </c>
      <c r="P221" s="140">
        <f t="shared" ref="P221:P237" si="1">O221*H221</f>
        <v>0</v>
      </c>
      <c r="Q221" s="140">
        <v>0</v>
      </c>
      <c r="R221" s="140">
        <f t="shared" ref="R221:R237" si="2">Q221*H221</f>
        <v>0</v>
      </c>
      <c r="S221" s="140">
        <v>0</v>
      </c>
      <c r="T221" s="141">
        <f t="shared" ref="T221:T237" si="3">S221*H221</f>
        <v>0</v>
      </c>
      <c r="AR221" s="142" t="s">
        <v>715</v>
      </c>
      <c r="AT221" s="142" t="s">
        <v>570</v>
      </c>
      <c r="AU221" s="142" t="s">
        <v>81</v>
      </c>
      <c r="AY221" s="17" t="s">
        <v>180</v>
      </c>
      <c r="BE221" s="143">
        <f t="shared" ref="BE221:BE237" si="4">IF(N221="základní",J221,0)</f>
        <v>0</v>
      </c>
      <c r="BF221" s="143">
        <f t="shared" ref="BF221:BF237" si="5">IF(N221="snížená",J221,0)</f>
        <v>0</v>
      </c>
      <c r="BG221" s="143">
        <f t="shared" ref="BG221:BG237" si="6">IF(N221="zákl. přenesená",J221,0)</f>
        <v>0</v>
      </c>
      <c r="BH221" s="143">
        <f t="shared" ref="BH221:BH237" si="7">IF(N221="sníž. přenesená",J221,0)</f>
        <v>0</v>
      </c>
      <c r="BI221" s="143">
        <f t="shared" ref="BI221:BI237" si="8">IF(N221="nulová",J221,0)</f>
        <v>0</v>
      </c>
      <c r="BJ221" s="17" t="s">
        <v>79</v>
      </c>
      <c r="BK221" s="143">
        <f t="shared" ref="BK221:BK237" si="9">ROUND(I221*H221,2)</f>
        <v>0</v>
      </c>
      <c r="BL221" s="17" t="s">
        <v>311</v>
      </c>
      <c r="BM221" s="142" t="s">
        <v>2219</v>
      </c>
    </row>
    <row r="222" spans="2:65" s="1" customFormat="1" ht="16.5" customHeight="1">
      <c r="B222" s="32"/>
      <c r="C222" s="181" t="s">
        <v>845</v>
      </c>
      <c r="D222" s="181" t="s">
        <v>570</v>
      </c>
      <c r="E222" s="182" t="s">
        <v>2220</v>
      </c>
      <c r="F222" s="183" t="s">
        <v>2221</v>
      </c>
      <c r="G222" s="184" t="s">
        <v>226</v>
      </c>
      <c r="H222" s="185">
        <v>1</v>
      </c>
      <c r="I222" s="186"/>
      <c r="J222" s="187">
        <f t="shared" si="0"/>
        <v>0</v>
      </c>
      <c r="K222" s="183" t="s">
        <v>948</v>
      </c>
      <c r="L222" s="188"/>
      <c r="M222" s="189" t="s">
        <v>19</v>
      </c>
      <c r="N222" s="190" t="s">
        <v>43</v>
      </c>
      <c r="P222" s="140">
        <f t="shared" si="1"/>
        <v>0</v>
      </c>
      <c r="Q222" s="140">
        <v>0</v>
      </c>
      <c r="R222" s="140">
        <f t="shared" si="2"/>
        <v>0</v>
      </c>
      <c r="S222" s="140">
        <v>0</v>
      </c>
      <c r="T222" s="141">
        <f t="shared" si="3"/>
        <v>0</v>
      </c>
      <c r="AR222" s="142" t="s">
        <v>715</v>
      </c>
      <c r="AT222" s="142" t="s">
        <v>570</v>
      </c>
      <c r="AU222" s="142" t="s">
        <v>81</v>
      </c>
      <c r="AY222" s="17" t="s">
        <v>180</v>
      </c>
      <c r="BE222" s="143">
        <f t="shared" si="4"/>
        <v>0</v>
      </c>
      <c r="BF222" s="143">
        <f t="shared" si="5"/>
        <v>0</v>
      </c>
      <c r="BG222" s="143">
        <f t="shared" si="6"/>
        <v>0</v>
      </c>
      <c r="BH222" s="143">
        <f t="shared" si="7"/>
        <v>0</v>
      </c>
      <c r="BI222" s="143">
        <f t="shared" si="8"/>
        <v>0</v>
      </c>
      <c r="BJ222" s="17" t="s">
        <v>79</v>
      </c>
      <c r="BK222" s="143">
        <f t="shared" si="9"/>
        <v>0</v>
      </c>
      <c r="BL222" s="17" t="s">
        <v>311</v>
      </c>
      <c r="BM222" s="142" t="s">
        <v>2222</v>
      </c>
    </row>
    <row r="223" spans="2:65" s="1" customFormat="1" ht="16.5" customHeight="1">
      <c r="B223" s="32"/>
      <c r="C223" s="181" t="s">
        <v>851</v>
      </c>
      <c r="D223" s="181" t="s">
        <v>570</v>
      </c>
      <c r="E223" s="182" t="s">
        <v>2223</v>
      </c>
      <c r="F223" s="183" t="s">
        <v>2224</v>
      </c>
      <c r="G223" s="184" t="s">
        <v>226</v>
      </c>
      <c r="H223" s="185">
        <v>1</v>
      </c>
      <c r="I223" s="186"/>
      <c r="J223" s="187">
        <f t="shared" si="0"/>
        <v>0</v>
      </c>
      <c r="K223" s="183" t="s">
        <v>948</v>
      </c>
      <c r="L223" s="188"/>
      <c r="M223" s="189" t="s">
        <v>19</v>
      </c>
      <c r="N223" s="190" t="s">
        <v>43</v>
      </c>
      <c r="P223" s="140">
        <f t="shared" si="1"/>
        <v>0</v>
      </c>
      <c r="Q223" s="140">
        <v>0</v>
      </c>
      <c r="R223" s="140">
        <f t="shared" si="2"/>
        <v>0</v>
      </c>
      <c r="S223" s="140">
        <v>0</v>
      </c>
      <c r="T223" s="141">
        <f t="shared" si="3"/>
        <v>0</v>
      </c>
      <c r="AR223" s="142" t="s">
        <v>715</v>
      </c>
      <c r="AT223" s="142" t="s">
        <v>570</v>
      </c>
      <c r="AU223" s="142" t="s">
        <v>81</v>
      </c>
      <c r="AY223" s="17" t="s">
        <v>180</v>
      </c>
      <c r="BE223" s="143">
        <f t="shared" si="4"/>
        <v>0</v>
      </c>
      <c r="BF223" s="143">
        <f t="shared" si="5"/>
        <v>0</v>
      </c>
      <c r="BG223" s="143">
        <f t="shared" si="6"/>
        <v>0</v>
      </c>
      <c r="BH223" s="143">
        <f t="shared" si="7"/>
        <v>0</v>
      </c>
      <c r="BI223" s="143">
        <f t="shared" si="8"/>
        <v>0</v>
      </c>
      <c r="BJ223" s="17" t="s">
        <v>79</v>
      </c>
      <c r="BK223" s="143">
        <f t="shared" si="9"/>
        <v>0</v>
      </c>
      <c r="BL223" s="17" t="s">
        <v>311</v>
      </c>
      <c r="BM223" s="142" t="s">
        <v>2225</v>
      </c>
    </row>
    <row r="224" spans="2:65" s="1" customFormat="1" ht="16.5" customHeight="1">
      <c r="B224" s="32"/>
      <c r="C224" s="181" t="s">
        <v>857</v>
      </c>
      <c r="D224" s="181" t="s">
        <v>570</v>
      </c>
      <c r="E224" s="182" t="s">
        <v>2226</v>
      </c>
      <c r="F224" s="183" t="s">
        <v>2227</v>
      </c>
      <c r="G224" s="184" t="s">
        <v>226</v>
      </c>
      <c r="H224" s="185">
        <v>1</v>
      </c>
      <c r="I224" s="186"/>
      <c r="J224" s="187">
        <f t="shared" si="0"/>
        <v>0</v>
      </c>
      <c r="K224" s="183" t="s">
        <v>948</v>
      </c>
      <c r="L224" s="188"/>
      <c r="M224" s="189" t="s">
        <v>19</v>
      </c>
      <c r="N224" s="190" t="s">
        <v>43</v>
      </c>
      <c r="P224" s="140">
        <f t="shared" si="1"/>
        <v>0</v>
      </c>
      <c r="Q224" s="140">
        <v>0</v>
      </c>
      <c r="R224" s="140">
        <f t="shared" si="2"/>
        <v>0</v>
      </c>
      <c r="S224" s="140">
        <v>0</v>
      </c>
      <c r="T224" s="141">
        <f t="shared" si="3"/>
        <v>0</v>
      </c>
      <c r="AR224" s="142" t="s">
        <v>715</v>
      </c>
      <c r="AT224" s="142" t="s">
        <v>570</v>
      </c>
      <c r="AU224" s="142" t="s">
        <v>81</v>
      </c>
      <c r="AY224" s="17" t="s">
        <v>180</v>
      </c>
      <c r="BE224" s="143">
        <f t="shared" si="4"/>
        <v>0</v>
      </c>
      <c r="BF224" s="143">
        <f t="shared" si="5"/>
        <v>0</v>
      </c>
      <c r="BG224" s="143">
        <f t="shared" si="6"/>
        <v>0</v>
      </c>
      <c r="BH224" s="143">
        <f t="shared" si="7"/>
        <v>0</v>
      </c>
      <c r="BI224" s="143">
        <f t="shared" si="8"/>
        <v>0</v>
      </c>
      <c r="BJ224" s="17" t="s">
        <v>79</v>
      </c>
      <c r="BK224" s="143">
        <f t="shared" si="9"/>
        <v>0</v>
      </c>
      <c r="BL224" s="17" t="s">
        <v>311</v>
      </c>
      <c r="BM224" s="142" t="s">
        <v>2228</v>
      </c>
    </row>
    <row r="225" spans="2:65" s="1" customFormat="1" ht="16.5" customHeight="1">
      <c r="B225" s="32"/>
      <c r="C225" s="181" t="s">
        <v>859</v>
      </c>
      <c r="D225" s="181" t="s">
        <v>570</v>
      </c>
      <c r="E225" s="182" t="s">
        <v>2229</v>
      </c>
      <c r="F225" s="183" t="s">
        <v>2230</v>
      </c>
      <c r="G225" s="184" t="s">
        <v>226</v>
      </c>
      <c r="H225" s="185">
        <v>1</v>
      </c>
      <c r="I225" s="186"/>
      <c r="J225" s="187">
        <f t="shared" si="0"/>
        <v>0</v>
      </c>
      <c r="K225" s="183" t="s">
        <v>948</v>
      </c>
      <c r="L225" s="188"/>
      <c r="M225" s="189" t="s">
        <v>19</v>
      </c>
      <c r="N225" s="190" t="s">
        <v>43</v>
      </c>
      <c r="P225" s="140">
        <f t="shared" si="1"/>
        <v>0</v>
      </c>
      <c r="Q225" s="140">
        <v>0</v>
      </c>
      <c r="R225" s="140">
        <f t="shared" si="2"/>
        <v>0</v>
      </c>
      <c r="S225" s="140">
        <v>0</v>
      </c>
      <c r="T225" s="141">
        <f t="shared" si="3"/>
        <v>0</v>
      </c>
      <c r="AR225" s="142" t="s">
        <v>715</v>
      </c>
      <c r="AT225" s="142" t="s">
        <v>570</v>
      </c>
      <c r="AU225" s="142" t="s">
        <v>81</v>
      </c>
      <c r="AY225" s="17" t="s">
        <v>180</v>
      </c>
      <c r="BE225" s="143">
        <f t="shared" si="4"/>
        <v>0</v>
      </c>
      <c r="BF225" s="143">
        <f t="shared" si="5"/>
        <v>0</v>
      </c>
      <c r="BG225" s="143">
        <f t="shared" si="6"/>
        <v>0</v>
      </c>
      <c r="BH225" s="143">
        <f t="shared" si="7"/>
        <v>0</v>
      </c>
      <c r="BI225" s="143">
        <f t="shared" si="8"/>
        <v>0</v>
      </c>
      <c r="BJ225" s="17" t="s">
        <v>79</v>
      </c>
      <c r="BK225" s="143">
        <f t="shared" si="9"/>
        <v>0</v>
      </c>
      <c r="BL225" s="17" t="s">
        <v>311</v>
      </c>
      <c r="BM225" s="142" t="s">
        <v>2231</v>
      </c>
    </row>
    <row r="226" spans="2:65" s="1" customFormat="1" ht="16.5" customHeight="1">
      <c r="B226" s="32"/>
      <c r="C226" s="181" t="s">
        <v>862</v>
      </c>
      <c r="D226" s="181" t="s">
        <v>570</v>
      </c>
      <c r="E226" s="182" t="s">
        <v>2232</v>
      </c>
      <c r="F226" s="183" t="s">
        <v>2233</v>
      </c>
      <c r="G226" s="184" t="s">
        <v>226</v>
      </c>
      <c r="H226" s="185">
        <v>1</v>
      </c>
      <c r="I226" s="186"/>
      <c r="J226" s="187">
        <f t="shared" si="0"/>
        <v>0</v>
      </c>
      <c r="K226" s="183" t="s">
        <v>948</v>
      </c>
      <c r="L226" s="188"/>
      <c r="M226" s="189" t="s">
        <v>19</v>
      </c>
      <c r="N226" s="190" t="s">
        <v>43</v>
      </c>
      <c r="P226" s="140">
        <f t="shared" si="1"/>
        <v>0</v>
      </c>
      <c r="Q226" s="140">
        <v>0</v>
      </c>
      <c r="R226" s="140">
        <f t="shared" si="2"/>
        <v>0</v>
      </c>
      <c r="S226" s="140">
        <v>0</v>
      </c>
      <c r="T226" s="141">
        <f t="shared" si="3"/>
        <v>0</v>
      </c>
      <c r="AR226" s="142" t="s">
        <v>715</v>
      </c>
      <c r="AT226" s="142" t="s">
        <v>570</v>
      </c>
      <c r="AU226" s="142" t="s">
        <v>81</v>
      </c>
      <c r="AY226" s="17" t="s">
        <v>180</v>
      </c>
      <c r="BE226" s="143">
        <f t="shared" si="4"/>
        <v>0</v>
      </c>
      <c r="BF226" s="143">
        <f t="shared" si="5"/>
        <v>0</v>
      </c>
      <c r="BG226" s="143">
        <f t="shared" si="6"/>
        <v>0</v>
      </c>
      <c r="BH226" s="143">
        <f t="shared" si="7"/>
        <v>0</v>
      </c>
      <c r="BI226" s="143">
        <f t="shared" si="8"/>
        <v>0</v>
      </c>
      <c r="BJ226" s="17" t="s">
        <v>79</v>
      </c>
      <c r="BK226" s="143">
        <f t="shared" si="9"/>
        <v>0</v>
      </c>
      <c r="BL226" s="17" t="s">
        <v>311</v>
      </c>
      <c r="BM226" s="142" t="s">
        <v>2234</v>
      </c>
    </row>
    <row r="227" spans="2:65" s="1" customFormat="1" ht="16.5" customHeight="1">
      <c r="B227" s="32"/>
      <c r="C227" s="181" t="s">
        <v>867</v>
      </c>
      <c r="D227" s="181" t="s">
        <v>570</v>
      </c>
      <c r="E227" s="182" t="s">
        <v>2235</v>
      </c>
      <c r="F227" s="183" t="s">
        <v>2236</v>
      </c>
      <c r="G227" s="184" t="s">
        <v>226</v>
      </c>
      <c r="H227" s="185">
        <v>1</v>
      </c>
      <c r="I227" s="186"/>
      <c r="J227" s="187">
        <f t="shared" si="0"/>
        <v>0</v>
      </c>
      <c r="K227" s="183" t="s">
        <v>948</v>
      </c>
      <c r="L227" s="188"/>
      <c r="M227" s="189" t="s">
        <v>19</v>
      </c>
      <c r="N227" s="190" t="s">
        <v>43</v>
      </c>
      <c r="P227" s="140">
        <f t="shared" si="1"/>
        <v>0</v>
      </c>
      <c r="Q227" s="140">
        <v>0</v>
      </c>
      <c r="R227" s="140">
        <f t="shared" si="2"/>
        <v>0</v>
      </c>
      <c r="S227" s="140">
        <v>0</v>
      </c>
      <c r="T227" s="141">
        <f t="shared" si="3"/>
        <v>0</v>
      </c>
      <c r="AR227" s="142" t="s">
        <v>715</v>
      </c>
      <c r="AT227" s="142" t="s">
        <v>570</v>
      </c>
      <c r="AU227" s="142" t="s">
        <v>81</v>
      </c>
      <c r="AY227" s="17" t="s">
        <v>180</v>
      </c>
      <c r="BE227" s="143">
        <f t="shared" si="4"/>
        <v>0</v>
      </c>
      <c r="BF227" s="143">
        <f t="shared" si="5"/>
        <v>0</v>
      </c>
      <c r="BG227" s="143">
        <f t="shared" si="6"/>
        <v>0</v>
      </c>
      <c r="BH227" s="143">
        <f t="shared" si="7"/>
        <v>0</v>
      </c>
      <c r="BI227" s="143">
        <f t="shared" si="8"/>
        <v>0</v>
      </c>
      <c r="BJ227" s="17" t="s">
        <v>79</v>
      </c>
      <c r="BK227" s="143">
        <f t="shared" si="9"/>
        <v>0</v>
      </c>
      <c r="BL227" s="17" t="s">
        <v>311</v>
      </c>
      <c r="BM227" s="142" t="s">
        <v>2237</v>
      </c>
    </row>
    <row r="228" spans="2:65" s="1" customFormat="1" ht="16.5" customHeight="1">
      <c r="B228" s="32"/>
      <c r="C228" s="181" t="s">
        <v>870</v>
      </c>
      <c r="D228" s="181" t="s">
        <v>570</v>
      </c>
      <c r="E228" s="182" t="s">
        <v>2238</v>
      </c>
      <c r="F228" s="183" t="s">
        <v>2239</v>
      </c>
      <c r="G228" s="184" t="s">
        <v>226</v>
      </c>
      <c r="H228" s="185">
        <v>1</v>
      </c>
      <c r="I228" s="186"/>
      <c r="J228" s="187">
        <f t="shared" si="0"/>
        <v>0</v>
      </c>
      <c r="K228" s="183" t="s">
        <v>948</v>
      </c>
      <c r="L228" s="188"/>
      <c r="M228" s="189" t="s">
        <v>19</v>
      </c>
      <c r="N228" s="190" t="s">
        <v>43</v>
      </c>
      <c r="P228" s="140">
        <f t="shared" si="1"/>
        <v>0</v>
      </c>
      <c r="Q228" s="140">
        <v>0</v>
      </c>
      <c r="R228" s="140">
        <f t="shared" si="2"/>
        <v>0</v>
      </c>
      <c r="S228" s="140">
        <v>0</v>
      </c>
      <c r="T228" s="141">
        <f t="shared" si="3"/>
        <v>0</v>
      </c>
      <c r="AR228" s="142" t="s">
        <v>715</v>
      </c>
      <c r="AT228" s="142" t="s">
        <v>570</v>
      </c>
      <c r="AU228" s="142" t="s">
        <v>81</v>
      </c>
      <c r="AY228" s="17" t="s">
        <v>180</v>
      </c>
      <c r="BE228" s="143">
        <f t="shared" si="4"/>
        <v>0</v>
      </c>
      <c r="BF228" s="143">
        <f t="shared" si="5"/>
        <v>0</v>
      </c>
      <c r="BG228" s="143">
        <f t="shared" si="6"/>
        <v>0</v>
      </c>
      <c r="BH228" s="143">
        <f t="shared" si="7"/>
        <v>0</v>
      </c>
      <c r="BI228" s="143">
        <f t="shared" si="8"/>
        <v>0</v>
      </c>
      <c r="BJ228" s="17" t="s">
        <v>79</v>
      </c>
      <c r="BK228" s="143">
        <f t="shared" si="9"/>
        <v>0</v>
      </c>
      <c r="BL228" s="17" t="s">
        <v>311</v>
      </c>
      <c r="BM228" s="142" t="s">
        <v>2240</v>
      </c>
    </row>
    <row r="229" spans="2:65" s="1" customFormat="1" ht="16.5" customHeight="1">
      <c r="B229" s="32"/>
      <c r="C229" s="181" t="s">
        <v>876</v>
      </c>
      <c r="D229" s="181" t="s">
        <v>570</v>
      </c>
      <c r="E229" s="182" t="s">
        <v>2241</v>
      </c>
      <c r="F229" s="183" t="s">
        <v>2242</v>
      </c>
      <c r="G229" s="184" t="s">
        <v>226</v>
      </c>
      <c r="H229" s="185">
        <v>1</v>
      </c>
      <c r="I229" s="186"/>
      <c r="J229" s="187">
        <f t="shared" si="0"/>
        <v>0</v>
      </c>
      <c r="K229" s="183" t="s">
        <v>948</v>
      </c>
      <c r="L229" s="188"/>
      <c r="M229" s="189" t="s">
        <v>19</v>
      </c>
      <c r="N229" s="190" t="s">
        <v>43</v>
      </c>
      <c r="P229" s="140">
        <f t="shared" si="1"/>
        <v>0</v>
      </c>
      <c r="Q229" s="140">
        <v>0</v>
      </c>
      <c r="R229" s="140">
        <f t="shared" si="2"/>
        <v>0</v>
      </c>
      <c r="S229" s="140">
        <v>0</v>
      </c>
      <c r="T229" s="141">
        <f t="shared" si="3"/>
        <v>0</v>
      </c>
      <c r="AR229" s="142" t="s">
        <v>715</v>
      </c>
      <c r="AT229" s="142" t="s">
        <v>570</v>
      </c>
      <c r="AU229" s="142" t="s">
        <v>81</v>
      </c>
      <c r="AY229" s="17" t="s">
        <v>180</v>
      </c>
      <c r="BE229" s="143">
        <f t="shared" si="4"/>
        <v>0</v>
      </c>
      <c r="BF229" s="143">
        <f t="shared" si="5"/>
        <v>0</v>
      </c>
      <c r="BG229" s="143">
        <f t="shared" si="6"/>
        <v>0</v>
      </c>
      <c r="BH229" s="143">
        <f t="shared" si="7"/>
        <v>0</v>
      </c>
      <c r="BI229" s="143">
        <f t="shared" si="8"/>
        <v>0</v>
      </c>
      <c r="BJ229" s="17" t="s">
        <v>79</v>
      </c>
      <c r="BK229" s="143">
        <f t="shared" si="9"/>
        <v>0</v>
      </c>
      <c r="BL229" s="17" t="s">
        <v>311</v>
      </c>
      <c r="BM229" s="142" t="s">
        <v>2243</v>
      </c>
    </row>
    <row r="230" spans="2:65" s="1" customFormat="1" ht="16.5" customHeight="1">
      <c r="B230" s="32"/>
      <c r="C230" s="181" t="s">
        <v>883</v>
      </c>
      <c r="D230" s="181" t="s">
        <v>570</v>
      </c>
      <c r="E230" s="182" t="s">
        <v>2244</v>
      </c>
      <c r="F230" s="183" t="s">
        <v>2245</v>
      </c>
      <c r="G230" s="184" t="s">
        <v>226</v>
      </c>
      <c r="H230" s="185">
        <v>1</v>
      </c>
      <c r="I230" s="186"/>
      <c r="J230" s="187">
        <f t="shared" si="0"/>
        <v>0</v>
      </c>
      <c r="K230" s="183" t="s">
        <v>948</v>
      </c>
      <c r="L230" s="188"/>
      <c r="M230" s="189" t="s">
        <v>19</v>
      </c>
      <c r="N230" s="190" t="s">
        <v>43</v>
      </c>
      <c r="P230" s="140">
        <f t="shared" si="1"/>
        <v>0</v>
      </c>
      <c r="Q230" s="140">
        <v>0</v>
      </c>
      <c r="R230" s="140">
        <f t="shared" si="2"/>
        <v>0</v>
      </c>
      <c r="S230" s="140">
        <v>0</v>
      </c>
      <c r="T230" s="141">
        <f t="shared" si="3"/>
        <v>0</v>
      </c>
      <c r="AR230" s="142" t="s">
        <v>715</v>
      </c>
      <c r="AT230" s="142" t="s">
        <v>570</v>
      </c>
      <c r="AU230" s="142" t="s">
        <v>81</v>
      </c>
      <c r="AY230" s="17" t="s">
        <v>180</v>
      </c>
      <c r="BE230" s="143">
        <f t="shared" si="4"/>
        <v>0</v>
      </c>
      <c r="BF230" s="143">
        <f t="shared" si="5"/>
        <v>0</v>
      </c>
      <c r="BG230" s="143">
        <f t="shared" si="6"/>
        <v>0</v>
      </c>
      <c r="BH230" s="143">
        <f t="shared" si="7"/>
        <v>0</v>
      </c>
      <c r="BI230" s="143">
        <f t="shared" si="8"/>
        <v>0</v>
      </c>
      <c r="BJ230" s="17" t="s">
        <v>79</v>
      </c>
      <c r="BK230" s="143">
        <f t="shared" si="9"/>
        <v>0</v>
      </c>
      <c r="BL230" s="17" t="s">
        <v>311</v>
      </c>
      <c r="BM230" s="142" t="s">
        <v>2246</v>
      </c>
    </row>
    <row r="231" spans="2:65" s="1" customFormat="1" ht="16.5" customHeight="1">
      <c r="B231" s="32"/>
      <c r="C231" s="181" t="s">
        <v>891</v>
      </c>
      <c r="D231" s="181" t="s">
        <v>570</v>
      </c>
      <c r="E231" s="182" t="s">
        <v>2247</v>
      </c>
      <c r="F231" s="183" t="s">
        <v>2248</v>
      </c>
      <c r="G231" s="184" t="s">
        <v>226</v>
      </c>
      <c r="H231" s="185">
        <v>1</v>
      </c>
      <c r="I231" s="186"/>
      <c r="J231" s="187">
        <f t="shared" si="0"/>
        <v>0</v>
      </c>
      <c r="K231" s="183" t="s">
        <v>948</v>
      </c>
      <c r="L231" s="188"/>
      <c r="M231" s="189" t="s">
        <v>19</v>
      </c>
      <c r="N231" s="190" t="s">
        <v>43</v>
      </c>
      <c r="P231" s="140">
        <f t="shared" si="1"/>
        <v>0</v>
      </c>
      <c r="Q231" s="140">
        <v>0</v>
      </c>
      <c r="R231" s="140">
        <f t="shared" si="2"/>
        <v>0</v>
      </c>
      <c r="S231" s="140">
        <v>0</v>
      </c>
      <c r="T231" s="141">
        <f t="shared" si="3"/>
        <v>0</v>
      </c>
      <c r="AR231" s="142" t="s">
        <v>715</v>
      </c>
      <c r="AT231" s="142" t="s">
        <v>570</v>
      </c>
      <c r="AU231" s="142" t="s">
        <v>81</v>
      </c>
      <c r="AY231" s="17" t="s">
        <v>180</v>
      </c>
      <c r="BE231" s="143">
        <f t="shared" si="4"/>
        <v>0</v>
      </c>
      <c r="BF231" s="143">
        <f t="shared" si="5"/>
        <v>0</v>
      </c>
      <c r="BG231" s="143">
        <f t="shared" si="6"/>
        <v>0</v>
      </c>
      <c r="BH231" s="143">
        <f t="shared" si="7"/>
        <v>0</v>
      </c>
      <c r="BI231" s="143">
        <f t="shared" si="8"/>
        <v>0</v>
      </c>
      <c r="BJ231" s="17" t="s">
        <v>79</v>
      </c>
      <c r="BK231" s="143">
        <f t="shared" si="9"/>
        <v>0</v>
      </c>
      <c r="BL231" s="17" t="s">
        <v>311</v>
      </c>
      <c r="BM231" s="142" t="s">
        <v>2249</v>
      </c>
    </row>
    <row r="232" spans="2:65" s="1" customFormat="1" ht="16.5" customHeight="1">
      <c r="B232" s="32"/>
      <c r="C232" s="181" t="s">
        <v>896</v>
      </c>
      <c r="D232" s="181" t="s">
        <v>570</v>
      </c>
      <c r="E232" s="182" t="s">
        <v>2250</v>
      </c>
      <c r="F232" s="183" t="s">
        <v>2251</v>
      </c>
      <c r="G232" s="184" t="s">
        <v>226</v>
      </c>
      <c r="H232" s="185">
        <v>1</v>
      </c>
      <c r="I232" s="186"/>
      <c r="J232" s="187">
        <f t="shared" si="0"/>
        <v>0</v>
      </c>
      <c r="K232" s="183" t="s">
        <v>948</v>
      </c>
      <c r="L232" s="188"/>
      <c r="M232" s="189" t="s">
        <v>19</v>
      </c>
      <c r="N232" s="190" t="s">
        <v>43</v>
      </c>
      <c r="P232" s="140">
        <f t="shared" si="1"/>
        <v>0</v>
      </c>
      <c r="Q232" s="140">
        <v>0</v>
      </c>
      <c r="R232" s="140">
        <f t="shared" si="2"/>
        <v>0</v>
      </c>
      <c r="S232" s="140">
        <v>0</v>
      </c>
      <c r="T232" s="141">
        <f t="shared" si="3"/>
        <v>0</v>
      </c>
      <c r="AR232" s="142" t="s">
        <v>715</v>
      </c>
      <c r="AT232" s="142" t="s">
        <v>570</v>
      </c>
      <c r="AU232" s="142" t="s">
        <v>81</v>
      </c>
      <c r="AY232" s="17" t="s">
        <v>180</v>
      </c>
      <c r="BE232" s="143">
        <f t="shared" si="4"/>
        <v>0</v>
      </c>
      <c r="BF232" s="143">
        <f t="shared" si="5"/>
        <v>0</v>
      </c>
      <c r="BG232" s="143">
        <f t="shared" si="6"/>
        <v>0</v>
      </c>
      <c r="BH232" s="143">
        <f t="shared" si="7"/>
        <v>0</v>
      </c>
      <c r="BI232" s="143">
        <f t="shared" si="8"/>
        <v>0</v>
      </c>
      <c r="BJ232" s="17" t="s">
        <v>79</v>
      </c>
      <c r="BK232" s="143">
        <f t="shared" si="9"/>
        <v>0</v>
      </c>
      <c r="BL232" s="17" t="s">
        <v>311</v>
      </c>
      <c r="BM232" s="142" t="s">
        <v>2252</v>
      </c>
    </row>
    <row r="233" spans="2:65" s="1" customFormat="1" ht="24.2" customHeight="1">
      <c r="B233" s="32"/>
      <c r="C233" s="181" t="s">
        <v>360</v>
      </c>
      <c r="D233" s="181" t="s">
        <v>570</v>
      </c>
      <c r="E233" s="182" t="s">
        <v>2253</v>
      </c>
      <c r="F233" s="183" t="s">
        <v>2254</v>
      </c>
      <c r="G233" s="184" t="s">
        <v>226</v>
      </c>
      <c r="H233" s="185">
        <v>1</v>
      </c>
      <c r="I233" s="186"/>
      <c r="J233" s="187">
        <f t="shared" si="0"/>
        <v>0</v>
      </c>
      <c r="K233" s="183" t="s">
        <v>948</v>
      </c>
      <c r="L233" s="188"/>
      <c r="M233" s="189" t="s">
        <v>19</v>
      </c>
      <c r="N233" s="190" t="s">
        <v>43</v>
      </c>
      <c r="P233" s="140">
        <f t="shared" si="1"/>
        <v>0</v>
      </c>
      <c r="Q233" s="140">
        <v>0</v>
      </c>
      <c r="R233" s="140">
        <f t="shared" si="2"/>
        <v>0</v>
      </c>
      <c r="S233" s="140">
        <v>0</v>
      </c>
      <c r="T233" s="141">
        <f t="shared" si="3"/>
        <v>0</v>
      </c>
      <c r="AR233" s="142" t="s">
        <v>715</v>
      </c>
      <c r="AT233" s="142" t="s">
        <v>570</v>
      </c>
      <c r="AU233" s="142" t="s">
        <v>81</v>
      </c>
      <c r="AY233" s="17" t="s">
        <v>180</v>
      </c>
      <c r="BE233" s="143">
        <f t="shared" si="4"/>
        <v>0</v>
      </c>
      <c r="BF233" s="143">
        <f t="shared" si="5"/>
        <v>0</v>
      </c>
      <c r="BG233" s="143">
        <f t="shared" si="6"/>
        <v>0</v>
      </c>
      <c r="BH233" s="143">
        <f t="shared" si="7"/>
        <v>0</v>
      </c>
      <c r="BI233" s="143">
        <f t="shared" si="8"/>
        <v>0</v>
      </c>
      <c r="BJ233" s="17" t="s">
        <v>79</v>
      </c>
      <c r="BK233" s="143">
        <f t="shared" si="9"/>
        <v>0</v>
      </c>
      <c r="BL233" s="17" t="s">
        <v>311</v>
      </c>
      <c r="BM233" s="142" t="s">
        <v>2255</v>
      </c>
    </row>
    <row r="234" spans="2:65" s="1" customFormat="1" ht="21.75" customHeight="1">
      <c r="B234" s="32"/>
      <c r="C234" s="181" t="s">
        <v>906</v>
      </c>
      <c r="D234" s="181" t="s">
        <v>570</v>
      </c>
      <c r="E234" s="182" t="s">
        <v>2256</v>
      </c>
      <c r="F234" s="183" t="s">
        <v>2257</v>
      </c>
      <c r="G234" s="184" t="s">
        <v>226</v>
      </c>
      <c r="H234" s="185">
        <v>1</v>
      </c>
      <c r="I234" s="186"/>
      <c r="J234" s="187">
        <f t="shared" si="0"/>
        <v>0</v>
      </c>
      <c r="K234" s="183" t="s">
        <v>948</v>
      </c>
      <c r="L234" s="188"/>
      <c r="M234" s="189" t="s">
        <v>19</v>
      </c>
      <c r="N234" s="190" t="s">
        <v>43</v>
      </c>
      <c r="P234" s="140">
        <f t="shared" si="1"/>
        <v>0</v>
      </c>
      <c r="Q234" s="140">
        <v>0</v>
      </c>
      <c r="R234" s="140">
        <f t="shared" si="2"/>
        <v>0</v>
      </c>
      <c r="S234" s="140">
        <v>0</v>
      </c>
      <c r="T234" s="141">
        <f t="shared" si="3"/>
        <v>0</v>
      </c>
      <c r="AR234" s="142" t="s">
        <v>715</v>
      </c>
      <c r="AT234" s="142" t="s">
        <v>570</v>
      </c>
      <c r="AU234" s="142" t="s">
        <v>81</v>
      </c>
      <c r="AY234" s="17" t="s">
        <v>180</v>
      </c>
      <c r="BE234" s="143">
        <f t="shared" si="4"/>
        <v>0</v>
      </c>
      <c r="BF234" s="143">
        <f t="shared" si="5"/>
        <v>0</v>
      </c>
      <c r="BG234" s="143">
        <f t="shared" si="6"/>
        <v>0</v>
      </c>
      <c r="BH234" s="143">
        <f t="shared" si="7"/>
        <v>0</v>
      </c>
      <c r="BI234" s="143">
        <f t="shared" si="8"/>
        <v>0</v>
      </c>
      <c r="BJ234" s="17" t="s">
        <v>79</v>
      </c>
      <c r="BK234" s="143">
        <f t="shared" si="9"/>
        <v>0</v>
      </c>
      <c r="BL234" s="17" t="s">
        <v>311</v>
      </c>
      <c r="BM234" s="142" t="s">
        <v>2258</v>
      </c>
    </row>
    <row r="235" spans="2:65" s="1" customFormat="1" ht="24.2" customHeight="1">
      <c r="B235" s="32"/>
      <c r="C235" s="181" t="s">
        <v>911</v>
      </c>
      <c r="D235" s="181" t="s">
        <v>570</v>
      </c>
      <c r="E235" s="182" t="s">
        <v>2259</v>
      </c>
      <c r="F235" s="183" t="s">
        <v>2260</v>
      </c>
      <c r="G235" s="184" t="s">
        <v>226</v>
      </c>
      <c r="H235" s="185">
        <v>1</v>
      </c>
      <c r="I235" s="186"/>
      <c r="J235" s="187">
        <f t="shared" si="0"/>
        <v>0</v>
      </c>
      <c r="K235" s="183" t="s">
        <v>948</v>
      </c>
      <c r="L235" s="188"/>
      <c r="M235" s="189" t="s">
        <v>19</v>
      </c>
      <c r="N235" s="190" t="s">
        <v>43</v>
      </c>
      <c r="P235" s="140">
        <f t="shared" si="1"/>
        <v>0</v>
      </c>
      <c r="Q235" s="140">
        <v>0</v>
      </c>
      <c r="R235" s="140">
        <f t="shared" si="2"/>
        <v>0</v>
      </c>
      <c r="S235" s="140">
        <v>0</v>
      </c>
      <c r="T235" s="141">
        <f t="shared" si="3"/>
        <v>0</v>
      </c>
      <c r="AR235" s="142" t="s">
        <v>715</v>
      </c>
      <c r="AT235" s="142" t="s">
        <v>570</v>
      </c>
      <c r="AU235" s="142" t="s">
        <v>81</v>
      </c>
      <c r="AY235" s="17" t="s">
        <v>180</v>
      </c>
      <c r="BE235" s="143">
        <f t="shared" si="4"/>
        <v>0</v>
      </c>
      <c r="BF235" s="143">
        <f t="shared" si="5"/>
        <v>0</v>
      </c>
      <c r="BG235" s="143">
        <f t="shared" si="6"/>
        <v>0</v>
      </c>
      <c r="BH235" s="143">
        <f t="shared" si="7"/>
        <v>0</v>
      </c>
      <c r="BI235" s="143">
        <f t="shared" si="8"/>
        <v>0</v>
      </c>
      <c r="BJ235" s="17" t="s">
        <v>79</v>
      </c>
      <c r="BK235" s="143">
        <f t="shared" si="9"/>
        <v>0</v>
      </c>
      <c r="BL235" s="17" t="s">
        <v>311</v>
      </c>
      <c r="BM235" s="142" t="s">
        <v>2261</v>
      </c>
    </row>
    <row r="236" spans="2:65" s="1" customFormat="1" ht="33" customHeight="1">
      <c r="B236" s="32"/>
      <c r="C236" s="181" t="s">
        <v>915</v>
      </c>
      <c r="D236" s="181" t="s">
        <v>570</v>
      </c>
      <c r="E236" s="182" t="s">
        <v>2262</v>
      </c>
      <c r="F236" s="183" t="s">
        <v>2263</v>
      </c>
      <c r="G236" s="184" t="s">
        <v>226</v>
      </c>
      <c r="H236" s="185">
        <v>1</v>
      </c>
      <c r="I236" s="186"/>
      <c r="J236" s="187">
        <f t="shared" si="0"/>
        <v>0</v>
      </c>
      <c r="K236" s="183" t="s">
        <v>948</v>
      </c>
      <c r="L236" s="188"/>
      <c r="M236" s="189" t="s">
        <v>19</v>
      </c>
      <c r="N236" s="190" t="s">
        <v>43</v>
      </c>
      <c r="P236" s="140">
        <f t="shared" si="1"/>
        <v>0</v>
      </c>
      <c r="Q236" s="140">
        <v>0</v>
      </c>
      <c r="R236" s="140">
        <f t="shared" si="2"/>
        <v>0</v>
      </c>
      <c r="S236" s="140">
        <v>0</v>
      </c>
      <c r="T236" s="141">
        <f t="shared" si="3"/>
        <v>0</v>
      </c>
      <c r="AR236" s="142" t="s">
        <v>715</v>
      </c>
      <c r="AT236" s="142" t="s">
        <v>570</v>
      </c>
      <c r="AU236" s="142" t="s">
        <v>81</v>
      </c>
      <c r="AY236" s="17" t="s">
        <v>180</v>
      </c>
      <c r="BE236" s="143">
        <f t="shared" si="4"/>
        <v>0</v>
      </c>
      <c r="BF236" s="143">
        <f t="shared" si="5"/>
        <v>0</v>
      </c>
      <c r="BG236" s="143">
        <f t="shared" si="6"/>
        <v>0</v>
      </c>
      <c r="BH236" s="143">
        <f t="shared" si="7"/>
        <v>0</v>
      </c>
      <c r="BI236" s="143">
        <f t="shared" si="8"/>
        <v>0</v>
      </c>
      <c r="BJ236" s="17" t="s">
        <v>79</v>
      </c>
      <c r="BK236" s="143">
        <f t="shared" si="9"/>
        <v>0</v>
      </c>
      <c r="BL236" s="17" t="s">
        <v>311</v>
      </c>
      <c r="BM236" s="142" t="s">
        <v>2264</v>
      </c>
    </row>
    <row r="237" spans="2:65" s="1" customFormat="1" ht="37.9" customHeight="1">
      <c r="B237" s="32"/>
      <c r="C237" s="131" t="s">
        <v>922</v>
      </c>
      <c r="D237" s="131" t="s">
        <v>182</v>
      </c>
      <c r="E237" s="132" t="s">
        <v>2265</v>
      </c>
      <c r="F237" s="133" t="s">
        <v>2266</v>
      </c>
      <c r="G237" s="134" t="s">
        <v>476</v>
      </c>
      <c r="H237" s="135">
        <v>24</v>
      </c>
      <c r="I237" s="136"/>
      <c r="J237" s="137">
        <f t="shared" si="0"/>
        <v>0</v>
      </c>
      <c r="K237" s="133" t="s">
        <v>186</v>
      </c>
      <c r="L237" s="32"/>
      <c r="M237" s="138" t="s">
        <v>19</v>
      </c>
      <c r="N237" s="139" t="s">
        <v>43</v>
      </c>
      <c r="P237" s="140">
        <f t="shared" si="1"/>
        <v>0</v>
      </c>
      <c r="Q237" s="140">
        <v>3.4499999999999999E-3</v>
      </c>
      <c r="R237" s="140">
        <f t="shared" si="2"/>
        <v>8.2799999999999999E-2</v>
      </c>
      <c r="S237" s="140">
        <v>0</v>
      </c>
      <c r="T237" s="141">
        <f t="shared" si="3"/>
        <v>0</v>
      </c>
      <c r="AR237" s="142" t="s">
        <v>311</v>
      </c>
      <c r="AT237" s="142" t="s">
        <v>182</v>
      </c>
      <c r="AU237" s="142" t="s">
        <v>81</v>
      </c>
      <c r="AY237" s="17" t="s">
        <v>180</v>
      </c>
      <c r="BE237" s="143">
        <f t="shared" si="4"/>
        <v>0</v>
      </c>
      <c r="BF237" s="143">
        <f t="shared" si="5"/>
        <v>0</v>
      </c>
      <c r="BG237" s="143">
        <f t="shared" si="6"/>
        <v>0</v>
      </c>
      <c r="BH237" s="143">
        <f t="shared" si="7"/>
        <v>0</v>
      </c>
      <c r="BI237" s="143">
        <f t="shared" si="8"/>
        <v>0</v>
      </c>
      <c r="BJ237" s="17" t="s">
        <v>79</v>
      </c>
      <c r="BK237" s="143">
        <f t="shared" si="9"/>
        <v>0</v>
      </c>
      <c r="BL237" s="17" t="s">
        <v>311</v>
      </c>
      <c r="BM237" s="142" t="s">
        <v>2267</v>
      </c>
    </row>
    <row r="238" spans="2:65" s="1" customFormat="1">
      <c r="B238" s="32"/>
      <c r="D238" s="144" t="s">
        <v>189</v>
      </c>
      <c r="F238" s="145" t="s">
        <v>2268</v>
      </c>
      <c r="I238" s="146"/>
      <c r="L238" s="32"/>
      <c r="M238" s="147"/>
      <c r="T238" s="53"/>
      <c r="AT238" s="17" t="s">
        <v>189</v>
      </c>
      <c r="AU238" s="17" t="s">
        <v>81</v>
      </c>
    </row>
    <row r="239" spans="2:65" s="1" customFormat="1" ht="19.5">
      <c r="B239" s="32"/>
      <c r="D239" s="149" t="s">
        <v>250</v>
      </c>
      <c r="F239" s="169" t="s">
        <v>2269</v>
      </c>
      <c r="I239" s="146"/>
      <c r="L239" s="32"/>
      <c r="M239" s="147"/>
      <c r="T239" s="53"/>
      <c r="AT239" s="17" t="s">
        <v>250</v>
      </c>
      <c r="AU239" s="17" t="s">
        <v>81</v>
      </c>
    </row>
    <row r="240" spans="2:65" s="1" customFormat="1" ht="16.5" customHeight="1">
      <c r="B240" s="32"/>
      <c r="C240" s="181" t="s">
        <v>928</v>
      </c>
      <c r="D240" s="181" t="s">
        <v>570</v>
      </c>
      <c r="E240" s="182" t="s">
        <v>2270</v>
      </c>
      <c r="F240" s="183" t="s">
        <v>2271</v>
      </c>
      <c r="G240" s="184" t="s">
        <v>226</v>
      </c>
      <c r="H240" s="185">
        <v>10</v>
      </c>
      <c r="I240" s="186"/>
      <c r="J240" s="187">
        <f>ROUND(I240*H240,2)</f>
        <v>0</v>
      </c>
      <c r="K240" s="183" t="s">
        <v>186</v>
      </c>
      <c r="L240" s="188"/>
      <c r="M240" s="189" t="s">
        <v>19</v>
      </c>
      <c r="N240" s="190" t="s">
        <v>43</v>
      </c>
      <c r="P240" s="140">
        <f>O240*H240</f>
        <v>0</v>
      </c>
      <c r="Q240" s="140">
        <v>4.8999999999999998E-4</v>
      </c>
      <c r="R240" s="140">
        <f>Q240*H240</f>
        <v>4.8999999999999998E-3</v>
      </c>
      <c r="S240" s="140">
        <v>0</v>
      </c>
      <c r="T240" s="141">
        <f>S240*H240</f>
        <v>0</v>
      </c>
      <c r="AR240" s="142" t="s">
        <v>715</v>
      </c>
      <c r="AT240" s="142" t="s">
        <v>570</v>
      </c>
      <c r="AU240" s="142" t="s">
        <v>81</v>
      </c>
      <c r="AY240" s="17" t="s">
        <v>180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7" t="s">
        <v>79</v>
      </c>
      <c r="BK240" s="143">
        <f>ROUND(I240*H240,2)</f>
        <v>0</v>
      </c>
      <c r="BL240" s="17" t="s">
        <v>311</v>
      </c>
      <c r="BM240" s="142" t="s">
        <v>2272</v>
      </c>
    </row>
    <row r="241" spans="2:65" s="1" customFormat="1" ht="24.2" customHeight="1">
      <c r="B241" s="32"/>
      <c r="C241" s="131" t="s">
        <v>933</v>
      </c>
      <c r="D241" s="131" t="s">
        <v>182</v>
      </c>
      <c r="E241" s="132" t="s">
        <v>2273</v>
      </c>
      <c r="F241" s="133" t="s">
        <v>2274</v>
      </c>
      <c r="G241" s="134" t="s">
        <v>226</v>
      </c>
      <c r="H241" s="135">
        <v>6</v>
      </c>
      <c r="I241" s="136"/>
      <c r="J241" s="137">
        <f>ROUND(I241*H241,2)</f>
        <v>0</v>
      </c>
      <c r="K241" s="133" t="s">
        <v>186</v>
      </c>
      <c r="L241" s="32"/>
      <c r="M241" s="138" t="s">
        <v>19</v>
      </c>
      <c r="N241" s="139" t="s">
        <v>43</v>
      </c>
      <c r="P241" s="140">
        <f>O241*H241</f>
        <v>0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AR241" s="142" t="s">
        <v>311</v>
      </c>
      <c r="AT241" s="142" t="s">
        <v>182</v>
      </c>
      <c r="AU241" s="142" t="s">
        <v>81</v>
      </c>
      <c r="AY241" s="17" t="s">
        <v>180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7" t="s">
        <v>79</v>
      </c>
      <c r="BK241" s="143">
        <f>ROUND(I241*H241,2)</f>
        <v>0</v>
      </c>
      <c r="BL241" s="17" t="s">
        <v>311</v>
      </c>
      <c r="BM241" s="142" t="s">
        <v>2275</v>
      </c>
    </row>
    <row r="242" spans="2:65" s="1" customFormat="1">
      <c r="B242" s="32"/>
      <c r="D242" s="144" t="s">
        <v>189</v>
      </c>
      <c r="F242" s="145" t="s">
        <v>2276</v>
      </c>
      <c r="I242" s="146"/>
      <c r="L242" s="32"/>
      <c r="M242" s="147"/>
      <c r="T242" s="53"/>
      <c r="AT242" s="17" t="s">
        <v>189</v>
      </c>
      <c r="AU242" s="17" t="s">
        <v>81</v>
      </c>
    </row>
    <row r="243" spans="2:65" s="1" customFormat="1" ht="16.5" customHeight="1">
      <c r="B243" s="32"/>
      <c r="C243" s="181" t="s">
        <v>938</v>
      </c>
      <c r="D243" s="181" t="s">
        <v>570</v>
      </c>
      <c r="E243" s="182" t="s">
        <v>2277</v>
      </c>
      <c r="F243" s="183" t="s">
        <v>2278</v>
      </c>
      <c r="G243" s="184" t="s">
        <v>226</v>
      </c>
      <c r="H243" s="185">
        <v>6</v>
      </c>
      <c r="I243" s="186"/>
      <c r="J243" s="187">
        <f>ROUND(I243*H243,2)</f>
        <v>0</v>
      </c>
      <c r="K243" s="183" t="s">
        <v>186</v>
      </c>
      <c r="L243" s="188"/>
      <c r="M243" s="189" t="s">
        <v>19</v>
      </c>
      <c r="N243" s="190" t="s">
        <v>43</v>
      </c>
      <c r="P243" s="140">
        <f>O243*H243</f>
        <v>0</v>
      </c>
      <c r="Q243" s="140">
        <v>1.9E-3</v>
      </c>
      <c r="R243" s="140">
        <f>Q243*H243</f>
        <v>1.14E-2</v>
      </c>
      <c r="S243" s="140">
        <v>0</v>
      </c>
      <c r="T243" s="141">
        <f>S243*H243</f>
        <v>0</v>
      </c>
      <c r="AR243" s="142" t="s">
        <v>715</v>
      </c>
      <c r="AT243" s="142" t="s">
        <v>570</v>
      </c>
      <c r="AU243" s="142" t="s">
        <v>81</v>
      </c>
      <c r="AY243" s="17" t="s">
        <v>180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7" t="s">
        <v>79</v>
      </c>
      <c r="BK243" s="143">
        <f>ROUND(I243*H243,2)</f>
        <v>0</v>
      </c>
      <c r="BL243" s="17" t="s">
        <v>311</v>
      </c>
      <c r="BM243" s="142" t="s">
        <v>2279</v>
      </c>
    </row>
    <row r="244" spans="2:65" s="1" customFormat="1" ht="24.2" customHeight="1">
      <c r="B244" s="32"/>
      <c r="C244" s="131" t="s">
        <v>945</v>
      </c>
      <c r="D244" s="131" t="s">
        <v>182</v>
      </c>
      <c r="E244" s="132" t="s">
        <v>2280</v>
      </c>
      <c r="F244" s="133" t="s">
        <v>2281</v>
      </c>
      <c r="G244" s="134" t="s">
        <v>476</v>
      </c>
      <c r="H244" s="135">
        <v>21</v>
      </c>
      <c r="I244" s="136"/>
      <c r="J244" s="137">
        <f>ROUND(I244*H244,2)</f>
        <v>0</v>
      </c>
      <c r="K244" s="133" t="s">
        <v>186</v>
      </c>
      <c r="L244" s="32"/>
      <c r="M244" s="138" t="s">
        <v>19</v>
      </c>
      <c r="N244" s="139" t="s">
        <v>43</v>
      </c>
      <c r="P244" s="140">
        <f>O244*H244</f>
        <v>0</v>
      </c>
      <c r="Q244" s="140">
        <v>0</v>
      </c>
      <c r="R244" s="140">
        <f>Q244*H244</f>
        <v>0</v>
      </c>
      <c r="S244" s="140">
        <v>0</v>
      </c>
      <c r="T244" s="141">
        <f>S244*H244</f>
        <v>0</v>
      </c>
      <c r="AR244" s="142" t="s">
        <v>311</v>
      </c>
      <c r="AT244" s="142" t="s">
        <v>182</v>
      </c>
      <c r="AU244" s="142" t="s">
        <v>81</v>
      </c>
      <c r="AY244" s="17" t="s">
        <v>180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7" t="s">
        <v>79</v>
      </c>
      <c r="BK244" s="143">
        <f>ROUND(I244*H244,2)</f>
        <v>0</v>
      </c>
      <c r="BL244" s="17" t="s">
        <v>311</v>
      </c>
      <c r="BM244" s="142" t="s">
        <v>2282</v>
      </c>
    </row>
    <row r="245" spans="2:65" s="1" customFormat="1">
      <c r="B245" s="32"/>
      <c r="D245" s="144" t="s">
        <v>189</v>
      </c>
      <c r="F245" s="145" t="s">
        <v>2283</v>
      </c>
      <c r="I245" s="146"/>
      <c r="L245" s="32"/>
      <c r="M245" s="147"/>
      <c r="T245" s="53"/>
      <c r="AT245" s="17" t="s">
        <v>189</v>
      </c>
      <c r="AU245" s="17" t="s">
        <v>81</v>
      </c>
    </row>
    <row r="246" spans="2:65" s="1" customFormat="1" ht="33" customHeight="1">
      <c r="B246" s="32"/>
      <c r="C246" s="181" t="s">
        <v>952</v>
      </c>
      <c r="D246" s="181" t="s">
        <v>570</v>
      </c>
      <c r="E246" s="182" t="s">
        <v>2284</v>
      </c>
      <c r="F246" s="183" t="s">
        <v>2285</v>
      </c>
      <c r="G246" s="184" t="s">
        <v>226</v>
      </c>
      <c r="H246" s="185">
        <v>3</v>
      </c>
      <c r="I246" s="186"/>
      <c r="J246" s="187">
        <f>ROUND(I246*H246,2)</f>
        <v>0</v>
      </c>
      <c r="K246" s="183" t="s">
        <v>186</v>
      </c>
      <c r="L246" s="188"/>
      <c r="M246" s="189" t="s">
        <v>19</v>
      </c>
      <c r="N246" s="190" t="s">
        <v>43</v>
      </c>
      <c r="P246" s="140">
        <f>O246*H246</f>
        <v>0</v>
      </c>
      <c r="Q246" s="140">
        <v>1.0500000000000001E-2</v>
      </c>
      <c r="R246" s="140">
        <f>Q246*H246</f>
        <v>3.15E-2</v>
      </c>
      <c r="S246" s="140">
        <v>0</v>
      </c>
      <c r="T246" s="141">
        <f>S246*H246</f>
        <v>0</v>
      </c>
      <c r="AR246" s="142" t="s">
        <v>715</v>
      </c>
      <c r="AT246" s="142" t="s">
        <v>570</v>
      </c>
      <c r="AU246" s="142" t="s">
        <v>81</v>
      </c>
      <c r="AY246" s="17" t="s">
        <v>180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7" t="s">
        <v>79</v>
      </c>
      <c r="BK246" s="143">
        <f>ROUND(I246*H246,2)</f>
        <v>0</v>
      </c>
      <c r="BL246" s="17" t="s">
        <v>311</v>
      </c>
      <c r="BM246" s="142" t="s">
        <v>2286</v>
      </c>
    </row>
    <row r="247" spans="2:65" s="1" customFormat="1" ht="37.9" customHeight="1">
      <c r="B247" s="32"/>
      <c r="C247" s="131" t="s">
        <v>957</v>
      </c>
      <c r="D247" s="131" t="s">
        <v>182</v>
      </c>
      <c r="E247" s="132" t="s">
        <v>2287</v>
      </c>
      <c r="F247" s="133" t="s">
        <v>2288</v>
      </c>
      <c r="G247" s="134" t="s">
        <v>476</v>
      </c>
      <c r="H247" s="135">
        <v>20</v>
      </c>
      <c r="I247" s="136"/>
      <c r="J247" s="137">
        <f>ROUND(I247*H247,2)</f>
        <v>0</v>
      </c>
      <c r="K247" s="133" t="s">
        <v>186</v>
      </c>
      <c r="L247" s="32"/>
      <c r="M247" s="138" t="s">
        <v>19</v>
      </c>
      <c r="N247" s="139" t="s">
        <v>43</v>
      </c>
      <c r="P247" s="140">
        <f>O247*H247</f>
        <v>0</v>
      </c>
      <c r="Q247" s="140">
        <v>5.3099999999999996E-3</v>
      </c>
      <c r="R247" s="140">
        <f>Q247*H247</f>
        <v>0.10619999999999999</v>
      </c>
      <c r="S247" s="140">
        <v>0</v>
      </c>
      <c r="T247" s="141">
        <f>S247*H247</f>
        <v>0</v>
      </c>
      <c r="AR247" s="142" t="s">
        <v>311</v>
      </c>
      <c r="AT247" s="142" t="s">
        <v>182</v>
      </c>
      <c r="AU247" s="142" t="s">
        <v>81</v>
      </c>
      <c r="AY247" s="17" t="s">
        <v>180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7" t="s">
        <v>79</v>
      </c>
      <c r="BK247" s="143">
        <f>ROUND(I247*H247,2)</f>
        <v>0</v>
      </c>
      <c r="BL247" s="17" t="s">
        <v>311</v>
      </c>
      <c r="BM247" s="142" t="s">
        <v>2289</v>
      </c>
    </row>
    <row r="248" spans="2:65" s="1" customFormat="1">
      <c r="B248" s="32"/>
      <c r="D248" s="144" t="s">
        <v>189</v>
      </c>
      <c r="F248" s="145" t="s">
        <v>2290</v>
      </c>
      <c r="I248" s="146"/>
      <c r="L248" s="32"/>
      <c r="M248" s="147"/>
      <c r="T248" s="53"/>
      <c r="AT248" s="17" t="s">
        <v>189</v>
      </c>
      <c r="AU248" s="17" t="s">
        <v>81</v>
      </c>
    </row>
    <row r="249" spans="2:65" s="1" customFormat="1" ht="19.5">
      <c r="B249" s="32"/>
      <c r="D249" s="149" t="s">
        <v>250</v>
      </c>
      <c r="F249" s="169" t="s">
        <v>2291</v>
      </c>
      <c r="I249" s="146"/>
      <c r="L249" s="32"/>
      <c r="M249" s="147"/>
      <c r="T249" s="53"/>
      <c r="AT249" s="17" t="s">
        <v>250</v>
      </c>
      <c r="AU249" s="17" t="s">
        <v>81</v>
      </c>
    </row>
    <row r="250" spans="2:65" s="1" customFormat="1" ht="24.2" customHeight="1">
      <c r="B250" s="32"/>
      <c r="C250" s="181" t="s">
        <v>959</v>
      </c>
      <c r="D250" s="181" t="s">
        <v>570</v>
      </c>
      <c r="E250" s="182" t="s">
        <v>2292</v>
      </c>
      <c r="F250" s="183" t="s">
        <v>2293</v>
      </c>
      <c r="G250" s="184" t="s">
        <v>226</v>
      </c>
      <c r="H250" s="185">
        <v>2</v>
      </c>
      <c r="I250" s="186"/>
      <c r="J250" s="187">
        <f>ROUND(I250*H250,2)</f>
        <v>0</v>
      </c>
      <c r="K250" s="183" t="s">
        <v>186</v>
      </c>
      <c r="L250" s="188"/>
      <c r="M250" s="189" t="s">
        <v>19</v>
      </c>
      <c r="N250" s="190" t="s">
        <v>43</v>
      </c>
      <c r="P250" s="140">
        <f>O250*H250</f>
        <v>0</v>
      </c>
      <c r="Q250" s="140">
        <v>1.9E-3</v>
      </c>
      <c r="R250" s="140">
        <f>Q250*H250</f>
        <v>3.8E-3</v>
      </c>
      <c r="S250" s="140">
        <v>0</v>
      </c>
      <c r="T250" s="141">
        <f>S250*H250</f>
        <v>0</v>
      </c>
      <c r="AR250" s="142" t="s">
        <v>715</v>
      </c>
      <c r="AT250" s="142" t="s">
        <v>570</v>
      </c>
      <c r="AU250" s="142" t="s">
        <v>81</v>
      </c>
      <c r="AY250" s="17" t="s">
        <v>180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7" t="s">
        <v>79</v>
      </c>
      <c r="BK250" s="143">
        <f>ROUND(I250*H250,2)</f>
        <v>0</v>
      </c>
      <c r="BL250" s="17" t="s">
        <v>311</v>
      </c>
      <c r="BM250" s="142" t="s">
        <v>2294</v>
      </c>
    </row>
    <row r="251" spans="2:65" s="1" customFormat="1" ht="16.5" customHeight="1">
      <c r="B251" s="32"/>
      <c r="C251" s="181" t="s">
        <v>961</v>
      </c>
      <c r="D251" s="181" t="s">
        <v>570</v>
      </c>
      <c r="E251" s="182" t="s">
        <v>2295</v>
      </c>
      <c r="F251" s="183" t="s">
        <v>2296</v>
      </c>
      <c r="G251" s="184" t="s">
        <v>226</v>
      </c>
      <c r="H251" s="185">
        <v>8</v>
      </c>
      <c r="I251" s="186"/>
      <c r="J251" s="187">
        <f>ROUND(I251*H251,2)</f>
        <v>0</v>
      </c>
      <c r="K251" s="183" t="s">
        <v>186</v>
      </c>
      <c r="L251" s="188"/>
      <c r="M251" s="189" t="s">
        <v>19</v>
      </c>
      <c r="N251" s="190" t="s">
        <v>43</v>
      </c>
      <c r="P251" s="140">
        <f>O251*H251</f>
        <v>0</v>
      </c>
      <c r="Q251" s="140">
        <v>1.58E-3</v>
      </c>
      <c r="R251" s="140">
        <f>Q251*H251</f>
        <v>1.264E-2</v>
      </c>
      <c r="S251" s="140">
        <v>0</v>
      </c>
      <c r="T251" s="141">
        <f>S251*H251</f>
        <v>0</v>
      </c>
      <c r="AR251" s="142" t="s">
        <v>715</v>
      </c>
      <c r="AT251" s="142" t="s">
        <v>570</v>
      </c>
      <c r="AU251" s="142" t="s">
        <v>81</v>
      </c>
      <c r="AY251" s="17" t="s">
        <v>180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7" t="s">
        <v>79</v>
      </c>
      <c r="BK251" s="143">
        <f>ROUND(I251*H251,2)</f>
        <v>0</v>
      </c>
      <c r="BL251" s="17" t="s">
        <v>311</v>
      </c>
      <c r="BM251" s="142" t="s">
        <v>2297</v>
      </c>
    </row>
    <row r="252" spans="2:65" s="1" customFormat="1" ht="24.2" customHeight="1">
      <c r="B252" s="32"/>
      <c r="C252" s="131" t="s">
        <v>970</v>
      </c>
      <c r="D252" s="131" t="s">
        <v>182</v>
      </c>
      <c r="E252" s="132" t="s">
        <v>2298</v>
      </c>
      <c r="F252" s="133" t="s">
        <v>2299</v>
      </c>
      <c r="G252" s="134" t="s">
        <v>226</v>
      </c>
      <c r="H252" s="135">
        <v>4</v>
      </c>
      <c r="I252" s="136"/>
      <c r="J252" s="137">
        <f>ROUND(I252*H252,2)</f>
        <v>0</v>
      </c>
      <c r="K252" s="133" t="s">
        <v>186</v>
      </c>
      <c r="L252" s="32"/>
      <c r="M252" s="138" t="s">
        <v>19</v>
      </c>
      <c r="N252" s="139" t="s">
        <v>43</v>
      </c>
      <c r="P252" s="140">
        <f>O252*H252</f>
        <v>0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311</v>
      </c>
      <c r="AT252" s="142" t="s">
        <v>182</v>
      </c>
      <c r="AU252" s="142" t="s">
        <v>81</v>
      </c>
      <c r="AY252" s="17" t="s">
        <v>180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7" t="s">
        <v>79</v>
      </c>
      <c r="BK252" s="143">
        <f>ROUND(I252*H252,2)</f>
        <v>0</v>
      </c>
      <c r="BL252" s="17" t="s">
        <v>311</v>
      </c>
      <c r="BM252" s="142" t="s">
        <v>2300</v>
      </c>
    </row>
    <row r="253" spans="2:65" s="1" customFormat="1">
      <c r="B253" s="32"/>
      <c r="D253" s="144" t="s">
        <v>189</v>
      </c>
      <c r="F253" s="145" t="s">
        <v>2301</v>
      </c>
      <c r="I253" s="146"/>
      <c r="L253" s="32"/>
      <c r="M253" s="147"/>
      <c r="T253" s="53"/>
      <c r="AT253" s="17" t="s">
        <v>189</v>
      </c>
      <c r="AU253" s="17" t="s">
        <v>81</v>
      </c>
    </row>
    <row r="254" spans="2:65" s="1" customFormat="1" ht="16.5" customHeight="1">
      <c r="B254" s="32"/>
      <c r="C254" s="181" t="s">
        <v>975</v>
      </c>
      <c r="D254" s="181" t="s">
        <v>570</v>
      </c>
      <c r="E254" s="182" t="s">
        <v>2302</v>
      </c>
      <c r="F254" s="183" t="s">
        <v>2303</v>
      </c>
      <c r="G254" s="184" t="s">
        <v>226</v>
      </c>
      <c r="H254" s="185">
        <v>2</v>
      </c>
      <c r="I254" s="186"/>
      <c r="J254" s="187">
        <f>ROUND(I254*H254,2)</f>
        <v>0</v>
      </c>
      <c r="K254" s="183" t="s">
        <v>186</v>
      </c>
      <c r="L254" s="188"/>
      <c r="M254" s="189" t="s">
        <v>19</v>
      </c>
      <c r="N254" s="190" t="s">
        <v>43</v>
      </c>
      <c r="P254" s="140">
        <f>O254*H254</f>
        <v>0</v>
      </c>
      <c r="Q254" s="140">
        <v>2.2000000000000001E-3</v>
      </c>
      <c r="R254" s="140">
        <f>Q254*H254</f>
        <v>4.4000000000000003E-3</v>
      </c>
      <c r="S254" s="140">
        <v>0</v>
      </c>
      <c r="T254" s="141">
        <f>S254*H254</f>
        <v>0</v>
      </c>
      <c r="AR254" s="142" t="s">
        <v>715</v>
      </c>
      <c r="AT254" s="142" t="s">
        <v>570</v>
      </c>
      <c r="AU254" s="142" t="s">
        <v>81</v>
      </c>
      <c r="AY254" s="17" t="s">
        <v>180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7" t="s">
        <v>79</v>
      </c>
      <c r="BK254" s="143">
        <f>ROUND(I254*H254,2)</f>
        <v>0</v>
      </c>
      <c r="BL254" s="17" t="s">
        <v>311</v>
      </c>
      <c r="BM254" s="142" t="s">
        <v>2304</v>
      </c>
    </row>
    <row r="255" spans="2:65" s="1" customFormat="1" ht="24.2" customHeight="1">
      <c r="B255" s="32"/>
      <c r="C255" s="131" t="s">
        <v>979</v>
      </c>
      <c r="D255" s="131" t="s">
        <v>182</v>
      </c>
      <c r="E255" s="132" t="s">
        <v>2280</v>
      </c>
      <c r="F255" s="133" t="s">
        <v>2281</v>
      </c>
      <c r="G255" s="134" t="s">
        <v>476</v>
      </c>
      <c r="H255" s="135">
        <v>20</v>
      </c>
      <c r="I255" s="136"/>
      <c r="J255" s="137">
        <f>ROUND(I255*H255,2)</f>
        <v>0</v>
      </c>
      <c r="K255" s="133" t="s">
        <v>186</v>
      </c>
      <c r="L255" s="32"/>
      <c r="M255" s="138" t="s">
        <v>19</v>
      </c>
      <c r="N255" s="139" t="s">
        <v>43</v>
      </c>
      <c r="P255" s="140">
        <f>O255*H255</f>
        <v>0</v>
      </c>
      <c r="Q255" s="140">
        <v>0</v>
      </c>
      <c r="R255" s="140">
        <f>Q255*H255</f>
        <v>0</v>
      </c>
      <c r="S255" s="140">
        <v>0</v>
      </c>
      <c r="T255" s="141">
        <f>S255*H255</f>
        <v>0</v>
      </c>
      <c r="AR255" s="142" t="s">
        <v>311</v>
      </c>
      <c r="AT255" s="142" t="s">
        <v>182</v>
      </c>
      <c r="AU255" s="142" t="s">
        <v>81</v>
      </c>
      <c r="AY255" s="17" t="s">
        <v>180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7" t="s">
        <v>79</v>
      </c>
      <c r="BK255" s="143">
        <f>ROUND(I255*H255,2)</f>
        <v>0</v>
      </c>
      <c r="BL255" s="17" t="s">
        <v>311</v>
      </c>
      <c r="BM255" s="142" t="s">
        <v>2305</v>
      </c>
    </row>
    <row r="256" spans="2:65" s="1" customFormat="1">
      <c r="B256" s="32"/>
      <c r="D256" s="144" t="s">
        <v>189</v>
      </c>
      <c r="F256" s="145" t="s">
        <v>2283</v>
      </c>
      <c r="I256" s="146"/>
      <c r="L256" s="32"/>
      <c r="M256" s="147"/>
      <c r="T256" s="53"/>
      <c r="AT256" s="17" t="s">
        <v>189</v>
      </c>
      <c r="AU256" s="17" t="s">
        <v>81</v>
      </c>
    </row>
    <row r="257" spans="2:65" s="1" customFormat="1" ht="33" customHeight="1">
      <c r="B257" s="32"/>
      <c r="C257" s="181" t="s">
        <v>987</v>
      </c>
      <c r="D257" s="181" t="s">
        <v>570</v>
      </c>
      <c r="E257" s="182" t="s">
        <v>2306</v>
      </c>
      <c r="F257" s="183" t="s">
        <v>2307</v>
      </c>
      <c r="G257" s="184" t="s">
        <v>226</v>
      </c>
      <c r="H257" s="185">
        <v>2</v>
      </c>
      <c r="I257" s="186"/>
      <c r="J257" s="187">
        <f>ROUND(I257*H257,2)</f>
        <v>0</v>
      </c>
      <c r="K257" s="183" t="s">
        <v>186</v>
      </c>
      <c r="L257" s="188"/>
      <c r="M257" s="189" t="s">
        <v>19</v>
      </c>
      <c r="N257" s="190" t="s">
        <v>43</v>
      </c>
      <c r="P257" s="140">
        <f>O257*H257</f>
        <v>0</v>
      </c>
      <c r="Q257" s="140">
        <v>1.23E-2</v>
      </c>
      <c r="R257" s="140">
        <f>Q257*H257</f>
        <v>2.46E-2</v>
      </c>
      <c r="S257" s="140">
        <v>0</v>
      </c>
      <c r="T257" s="141">
        <f>S257*H257</f>
        <v>0</v>
      </c>
      <c r="AR257" s="142" t="s">
        <v>715</v>
      </c>
      <c r="AT257" s="142" t="s">
        <v>570</v>
      </c>
      <c r="AU257" s="142" t="s">
        <v>81</v>
      </c>
      <c r="AY257" s="17" t="s">
        <v>180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7" t="s">
        <v>79</v>
      </c>
      <c r="BK257" s="143">
        <f>ROUND(I257*H257,2)</f>
        <v>0</v>
      </c>
      <c r="BL257" s="17" t="s">
        <v>311</v>
      </c>
      <c r="BM257" s="142" t="s">
        <v>2308</v>
      </c>
    </row>
    <row r="258" spans="2:65" s="1" customFormat="1" ht="37.9" customHeight="1">
      <c r="B258" s="32"/>
      <c r="C258" s="131" t="s">
        <v>994</v>
      </c>
      <c r="D258" s="131" t="s">
        <v>182</v>
      </c>
      <c r="E258" s="132" t="s">
        <v>2309</v>
      </c>
      <c r="F258" s="133" t="s">
        <v>2310</v>
      </c>
      <c r="G258" s="134" t="s">
        <v>476</v>
      </c>
      <c r="H258" s="135">
        <v>56</v>
      </c>
      <c r="I258" s="136"/>
      <c r="J258" s="137">
        <f>ROUND(I258*H258,2)</f>
        <v>0</v>
      </c>
      <c r="K258" s="133" t="s">
        <v>186</v>
      </c>
      <c r="L258" s="32"/>
      <c r="M258" s="138" t="s">
        <v>19</v>
      </c>
      <c r="N258" s="139" t="s">
        <v>43</v>
      </c>
      <c r="P258" s="140">
        <f>O258*H258</f>
        <v>0</v>
      </c>
      <c r="Q258" s="140">
        <v>8.1700000000000002E-3</v>
      </c>
      <c r="R258" s="140">
        <f>Q258*H258</f>
        <v>0.45752000000000004</v>
      </c>
      <c r="S258" s="140">
        <v>0</v>
      </c>
      <c r="T258" s="141">
        <f>S258*H258</f>
        <v>0</v>
      </c>
      <c r="AR258" s="142" t="s">
        <v>311</v>
      </c>
      <c r="AT258" s="142" t="s">
        <v>182</v>
      </c>
      <c r="AU258" s="142" t="s">
        <v>81</v>
      </c>
      <c r="AY258" s="17" t="s">
        <v>180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7" t="s">
        <v>79</v>
      </c>
      <c r="BK258" s="143">
        <f>ROUND(I258*H258,2)</f>
        <v>0</v>
      </c>
      <c r="BL258" s="17" t="s">
        <v>311</v>
      </c>
      <c r="BM258" s="142" t="s">
        <v>2311</v>
      </c>
    </row>
    <row r="259" spans="2:65" s="1" customFormat="1">
      <c r="B259" s="32"/>
      <c r="D259" s="144" t="s">
        <v>189</v>
      </c>
      <c r="F259" s="145" t="s">
        <v>2312</v>
      </c>
      <c r="I259" s="146"/>
      <c r="L259" s="32"/>
      <c r="M259" s="147"/>
      <c r="T259" s="53"/>
      <c r="AT259" s="17" t="s">
        <v>189</v>
      </c>
      <c r="AU259" s="17" t="s">
        <v>81</v>
      </c>
    </row>
    <row r="260" spans="2:65" s="1" customFormat="1" ht="19.5">
      <c r="B260" s="32"/>
      <c r="D260" s="149" t="s">
        <v>250</v>
      </c>
      <c r="F260" s="169" t="s">
        <v>2313</v>
      </c>
      <c r="I260" s="146"/>
      <c r="L260" s="32"/>
      <c r="M260" s="147"/>
      <c r="T260" s="53"/>
      <c r="AT260" s="17" t="s">
        <v>250</v>
      </c>
      <c r="AU260" s="17" t="s">
        <v>81</v>
      </c>
    </row>
    <row r="261" spans="2:65" s="1" customFormat="1" ht="24.2" customHeight="1">
      <c r="B261" s="32"/>
      <c r="C261" s="181" t="s">
        <v>1003</v>
      </c>
      <c r="D261" s="181" t="s">
        <v>570</v>
      </c>
      <c r="E261" s="182" t="s">
        <v>2314</v>
      </c>
      <c r="F261" s="183" t="s">
        <v>2315</v>
      </c>
      <c r="G261" s="184" t="s">
        <v>226</v>
      </c>
      <c r="H261" s="185">
        <v>6</v>
      </c>
      <c r="I261" s="186"/>
      <c r="J261" s="187">
        <f>ROUND(I261*H261,2)</f>
        <v>0</v>
      </c>
      <c r="K261" s="183" t="s">
        <v>186</v>
      </c>
      <c r="L261" s="188"/>
      <c r="M261" s="189" t="s">
        <v>19</v>
      </c>
      <c r="N261" s="190" t="s">
        <v>43</v>
      </c>
      <c r="P261" s="140">
        <f>O261*H261</f>
        <v>0</v>
      </c>
      <c r="Q261" s="140">
        <v>2.7000000000000001E-3</v>
      </c>
      <c r="R261" s="140">
        <f>Q261*H261</f>
        <v>1.6199999999999999E-2</v>
      </c>
      <c r="S261" s="140">
        <v>0</v>
      </c>
      <c r="T261" s="141">
        <f>S261*H261</f>
        <v>0</v>
      </c>
      <c r="AR261" s="142" t="s">
        <v>715</v>
      </c>
      <c r="AT261" s="142" t="s">
        <v>570</v>
      </c>
      <c r="AU261" s="142" t="s">
        <v>81</v>
      </c>
      <c r="AY261" s="17" t="s">
        <v>180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7" t="s">
        <v>79</v>
      </c>
      <c r="BK261" s="143">
        <f>ROUND(I261*H261,2)</f>
        <v>0</v>
      </c>
      <c r="BL261" s="17" t="s">
        <v>311</v>
      </c>
      <c r="BM261" s="142" t="s">
        <v>2316</v>
      </c>
    </row>
    <row r="262" spans="2:65" s="1" customFormat="1" ht="16.5" customHeight="1">
      <c r="B262" s="32"/>
      <c r="C262" s="181" t="s">
        <v>1011</v>
      </c>
      <c r="D262" s="181" t="s">
        <v>570</v>
      </c>
      <c r="E262" s="182" t="s">
        <v>2317</v>
      </c>
      <c r="F262" s="183" t="s">
        <v>2318</v>
      </c>
      <c r="G262" s="184" t="s">
        <v>226</v>
      </c>
      <c r="H262" s="185">
        <v>2</v>
      </c>
      <c r="I262" s="186"/>
      <c r="J262" s="187">
        <f>ROUND(I262*H262,2)</f>
        <v>0</v>
      </c>
      <c r="K262" s="183" t="s">
        <v>186</v>
      </c>
      <c r="L262" s="188"/>
      <c r="M262" s="189" t="s">
        <v>19</v>
      </c>
      <c r="N262" s="190" t="s">
        <v>43</v>
      </c>
      <c r="P262" s="140">
        <f>O262*H262</f>
        <v>0</v>
      </c>
      <c r="Q262" s="140">
        <v>1.2999999999999999E-3</v>
      </c>
      <c r="R262" s="140">
        <f>Q262*H262</f>
        <v>2.5999999999999999E-3</v>
      </c>
      <c r="S262" s="140">
        <v>0</v>
      </c>
      <c r="T262" s="141">
        <f>S262*H262</f>
        <v>0</v>
      </c>
      <c r="AR262" s="142" t="s">
        <v>715</v>
      </c>
      <c r="AT262" s="142" t="s">
        <v>570</v>
      </c>
      <c r="AU262" s="142" t="s">
        <v>81</v>
      </c>
      <c r="AY262" s="17" t="s">
        <v>180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7" t="s">
        <v>79</v>
      </c>
      <c r="BK262" s="143">
        <f>ROUND(I262*H262,2)</f>
        <v>0</v>
      </c>
      <c r="BL262" s="17" t="s">
        <v>311</v>
      </c>
      <c r="BM262" s="142" t="s">
        <v>2319</v>
      </c>
    </row>
    <row r="263" spans="2:65" s="1" customFormat="1" ht="16.5" customHeight="1">
      <c r="B263" s="32"/>
      <c r="C263" s="181" t="s">
        <v>1644</v>
      </c>
      <c r="D263" s="181" t="s">
        <v>570</v>
      </c>
      <c r="E263" s="182" t="s">
        <v>2320</v>
      </c>
      <c r="F263" s="183" t="s">
        <v>2321</v>
      </c>
      <c r="G263" s="184" t="s">
        <v>226</v>
      </c>
      <c r="H263" s="185">
        <v>25</v>
      </c>
      <c r="I263" s="186"/>
      <c r="J263" s="187">
        <f>ROUND(I263*H263,2)</f>
        <v>0</v>
      </c>
      <c r="K263" s="183" t="s">
        <v>19</v>
      </c>
      <c r="L263" s="188"/>
      <c r="M263" s="189" t="s">
        <v>19</v>
      </c>
      <c r="N263" s="190" t="s">
        <v>43</v>
      </c>
      <c r="P263" s="140">
        <f>O263*H263</f>
        <v>0</v>
      </c>
      <c r="Q263" s="140">
        <v>1.58E-3</v>
      </c>
      <c r="R263" s="140">
        <f>Q263*H263</f>
        <v>3.95E-2</v>
      </c>
      <c r="S263" s="140">
        <v>0</v>
      </c>
      <c r="T263" s="141">
        <f>S263*H263</f>
        <v>0</v>
      </c>
      <c r="AR263" s="142" t="s">
        <v>715</v>
      </c>
      <c r="AT263" s="142" t="s">
        <v>570</v>
      </c>
      <c r="AU263" s="142" t="s">
        <v>81</v>
      </c>
      <c r="AY263" s="17" t="s">
        <v>180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7" t="s">
        <v>79</v>
      </c>
      <c r="BK263" s="143">
        <f>ROUND(I263*H263,2)</f>
        <v>0</v>
      </c>
      <c r="BL263" s="17" t="s">
        <v>311</v>
      </c>
      <c r="BM263" s="142" t="s">
        <v>2322</v>
      </c>
    </row>
    <row r="264" spans="2:65" s="1" customFormat="1" ht="24.2" customHeight="1">
      <c r="B264" s="32"/>
      <c r="C264" s="131" t="s">
        <v>1651</v>
      </c>
      <c r="D264" s="131" t="s">
        <v>182</v>
      </c>
      <c r="E264" s="132" t="s">
        <v>2323</v>
      </c>
      <c r="F264" s="133" t="s">
        <v>2324</v>
      </c>
      <c r="G264" s="134" t="s">
        <v>226</v>
      </c>
      <c r="H264" s="135">
        <v>8</v>
      </c>
      <c r="I264" s="136"/>
      <c r="J264" s="137">
        <f>ROUND(I264*H264,2)</f>
        <v>0</v>
      </c>
      <c r="K264" s="133" t="s">
        <v>186</v>
      </c>
      <c r="L264" s="32"/>
      <c r="M264" s="138" t="s">
        <v>19</v>
      </c>
      <c r="N264" s="139" t="s">
        <v>43</v>
      </c>
      <c r="P264" s="140">
        <f>O264*H264</f>
        <v>0</v>
      </c>
      <c r="Q264" s="140">
        <v>0</v>
      </c>
      <c r="R264" s="140">
        <f>Q264*H264</f>
        <v>0</v>
      </c>
      <c r="S264" s="140">
        <v>0</v>
      </c>
      <c r="T264" s="141">
        <f>S264*H264</f>
        <v>0</v>
      </c>
      <c r="AR264" s="142" t="s">
        <v>311</v>
      </c>
      <c r="AT264" s="142" t="s">
        <v>182</v>
      </c>
      <c r="AU264" s="142" t="s">
        <v>81</v>
      </c>
      <c r="AY264" s="17" t="s">
        <v>180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7" t="s">
        <v>79</v>
      </c>
      <c r="BK264" s="143">
        <f>ROUND(I264*H264,2)</f>
        <v>0</v>
      </c>
      <c r="BL264" s="17" t="s">
        <v>311</v>
      </c>
      <c r="BM264" s="142" t="s">
        <v>2325</v>
      </c>
    </row>
    <row r="265" spans="2:65" s="1" customFormat="1">
      <c r="B265" s="32"/>
      <c r="D265" s="144" t="s">
        <v>189</v>
      </c>
      <c r="F265" s="145" t="s">
        <v>2326</v>
      </c>
      <c r="I265" s="146"/>
      <c r="L265" s="32"/>
      <c r="M265" s="147"/>
      <c r="T265" s="53"/>
      <c r="AT265" s="17" t="s">
        <v>189</v>
      </c>
      <c r="AU265" s="17" t="s">
        <v>81</v>
      </c>
    </row>
    <row r="266" spans="2:65" s="1" customFormat="1" ht="16.5" customHeight="1">
      <c r="B266" s="32"/>
      <c r="C266" s="181" t="s">
        <v>1658</v>
      </c>
      <c r="D266" s="181" t="s">
        <v>570</v>
      </c>
      <c r="E266" s="182" t="s">
        <v>2327</v>
      </c>
      <c r="F266" s="183" t="s">
        <v>2328</v>
      </c>
      <c r="G266" s="184" t="s">
        <v>226</v>
      </c>
      <c r="H266" s="185">
        <v>8</v>
      </c>
      <c r="I266" s="186"/>
      <c r="J266" s="187">
        <f>ROUND(I266*H266,2)</f>
        <v>0</v>
      </c>
      <c r="K266" s="183" t="s">
        <v>186</v>
      </c>
      <c r="L266" s="188"/>
      <c r="M266" s="189" t="s">
        <v>19</v>
      </c>
      <c r="N266" s="190" t="s">
        <v>43</v>
      </c>
      <c r="P266" s="140">
        <f>O266*H266</f>
        <v>0</v>
      </c>
      <c r="Q266" s="140">
        <v>3.0000000000000001E-3</v>
      </c>
      <c r="R266" s="140">
        <f>Q266*H266</f>
        <v>2.4E-2</v>
      </c>
      <c r="S266" s="140">
        <v>0</v>
      </c>
      <c r="T266" s="141">
        <f>S266*H266</f>
        <v>0</v>
      </c>
      <c r="AR266" s="142" t="s">
        <v>715</v>
      </c>
      <c r="AT266" s="142" t="s">
        <v>570</v>
      </c>
      <c r="AU266" s="142" t="s">
        <v>81</v>
      </c>
      <c r="AY266" s="17" t="s">
        <v>180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7" t="s">
        <v>79</v>
      </c>
      <c r="BK266" s="143">
        <f>ROUND(I266*H266,2)</f>
        <v>0</v>
      </c>
      <c r="BL266" s="17" t="s">
        <v>311</v>
      </c>
      <c r="BM266" s="142" t="s">
        <v>2329</v>
      </c>
    </row>
    <row r="267" spans="2:65" s="1" customFormat="1" ht="24.2" customHeight="1">
      <c r="B267" s="32"/>
      <c r="C267" s="131" t="s">
        <v>1663</v>
      </c>
      <c r="D267" s="131" t="s">
        <v>182</v>
      </c>
      <c r="E267" s="132" t="s">
        <v>2280</v>
      </c>
      <c r="F267" s="133" t="s">
        <v>2281</v>
      </c>
      <c r="G267" s="134" t="s">
        <v>476</v>
      </c>
      <c r="H267" s="135">
        <v>55</v>
      </c>
      <c r="I267" s="136"/>
      <c r="J267" s="137">
        <f>ROUND(I267*H267,2)</f>
        <v>0</v>
      </c>
      <c r="K267" s="133" t="s">
        <v>186</v>
      </c>
      <c r="L267" s="32"/>
      <c r="M267" s="138" t="s">
        <v>19</v>
      </c>
      <c r="N267" s="139" t="s">
        <v>43</v>
      </c>
      <c r="P267" s="140">
        <f>O267*H267</f>
        <v>0</v>
      </c>
      <c r="Q267" s="140">
        <v>0</v>
      </c>
      <c r="R267" s="140">
        <f>Q267*H267</f>
        <v>0</v>
      </c>
      <c r="S267" s="140">
        <v>0</v>
      </c>
      <c r="T267" s="141">
        <f>S267*H267</f>
        <v>0</v>
      </c>
      <c r="AR267" s="142" t="s">
        <v>311</v>
      </c>
      <c r="AT267" s="142" t="s">
        <v>182</v>
      </c>
      <c r="AU267" s="142" t="s">
        <v>81</v>
      </c>
      <c r="AY267" s="17" t="s">
        <v>180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7" t="s">
        <v>79</v>
      </c>
      <c r="BK267" s="143">
        <f>ROUND(I267*H267,2)</f>
        <v>0</v>
      </c>
      <c r="BL267" s="17" t="s">
        <v>311</v>
      </c>
      <c r="BM267" s="142" t="s">
        <v>2330</v>
      </c>
    </row>
    <row r="268" spans="2:65" s="1" customFormat="1">
      <c r="B268" s="32"/>
      <c r="D268" s="144" t="s">
        <v>189</v>
      </c>
      <c r="F268" s="145" t="s">
        <v>2283</v>
      </c>
      <c r="I268" s="146"/>
      <c r="L268" s="32"/>
      <c r="M268" s="147"/>
      <c r="T268" s="53"/>
      <c r="AT268" s="17" t="s">
        <v>189</v>
      </c>
      <c r="AU268" s="17" t="s">
        <v>81</v>
      </c>
    </row>
    <row r="269" spans="2:65" s="1" customFormat="1" ht="33" customHeight="1">
      <c r="B269" s="32"/>
      <c r="C269" s="181" t="s">
        <v>1668</v>
      </c>
      <c r="D269" s="181" t="s">
        <v>570</v>
      </c>
      <c r="E269" s="182" t="s">
        <v>2331</v>
      </c>
      <c r="F269" s="183" t="s">
        <v>2332</v>
      </c>
      <c r="G269" s="184" t="s">
        <v>226</v>
      </c>
      <c r="H269" s="185">
        <v>6</v>
      </c>
      <c r="I269" s="186"/>
      <c r="J269" s="187">
        <f>ROUND(I269*H269,2)</f>
        <v>0</v>
      </c>
      <c r="K269" s="183" t="s">
        <v>186</v>
      </c>
      <c r="L269" s="188"/>
      <c r="M269" s="189" t="s">
        <v>19</v>
      </c>
      <c r="N269" s="190" t="s">
        <v>43</v>
      </c>
      <c r="P269" s="140">
        <f>O269*H269</f>
        <v>0</v>
      </c>
      <c r="Q269" s="140">
        <v>1.37E-2</v>
      </c>
      <c r="R269" s="140">
        <f>Q269*H269</f>
        <v>8.2199999999999995E-2</v>
      </c>
      <c r="S269" s="140">
        <v>0</v>
      </c>
      <c r="T269" s="141">
        <f>S269*H269</f>
        <v>0</v>
      </c>
      <c r="AR269" s="142" t="s">
        <v>715</v>
      </c>
      <c r="AT269" s="142" t="s">
        <v>570</v>
      </c>
      <c r="AU269" s="142" t="s">
        <v>81</v>
      </c>
      <c r="AY269" s="17" t="s">
        <v>180</v>
      </c>
      <c r="BE269" s="143">
        <f>IF(N269="základní",J269,0)</f>
        <v>0</v>
      </c>
      <c r="BF269" s="143">
        <f>IF(N269="snížená",J269,0)</f>
        <v>0</v>
      </c>
      <c r="BG269" s="143">
        <f>IF(N269="zákl. přenesená",J269,0)</f>
        <v>0</v>
      </c>
      <c r="BH269" s="143">
        <f>IF(N269="sníž. přenesená",J269,0)</f>
        <v>0</v>
      </c>
      <c r="BI269" s="143">
        <f>IF(N269="nulová",J269,0)</f>
        <v>0</v>
      </c>
      <c r="BJ269" s="17" t="s">
        <v>79</v>
      </c>
      <c r="BK269" s="143">
        <f>ROUND(I269*H269,2)</f>
        <v>0</v>
      </c>
      <c r="BL269" s="17" t="s">
        <v>311</v>
      </c>
      <c r="BM269" s="142" t="s">
        <v>2333</v>
      </c>
    </row>
    <row r="270" spans="2:65" s="1" customFormat="1" ht="24.2" customHeight="1">
      <c r="B270" s="32"/>
      <c r="C270" s="181" t="s">
        <v>1671</v>
      </c>
      <c r="D270" s="181" t="s">
        <v>570</v>
      </c>
      <c r="E270" s="182" t="s">
        <v>2334</v>
      </c>
      <c r="F270" s="183" t="s">
        <v>2335</v>
      </c>
      <c r="G270" s="184" t="s">
        <v>476</v>
      </c>
      <c r="H270" s="185">
        <v>120</v>
      </c>
      <c r="I270" s="186"/>
      <c r="J270" s="187">
        <f>ROUND(I270*H270,2)</f>
        <v>0</v>
      </c>
      <c r="K270" s="183" t="s">
        <v>186</v>
      </c>
      <c r="L270" s="188"/>
      <c r="M270" s="189" t="s">
        <v>19</v>
      </c>
      <c r="N270" s="190" t="s">
        <v>43</v>
      </c>
      <c r="P270" s="140">
        <f>O270*H270</f>
        <v>0</v>
      </c>
      <c r="Q270" s="140">
        <v>1.8000000000000001E-4</v>
      </c>
      <c r="R270" s="140">
        <f>Q270*H270</f>
        <v>2.1600000000000001E-2</v>
      </c>
      <c r="S270" s="140">
        <v>0</v>
      </c>
      <c r="T270" s="141">
        <f>S270*H270</f>
        <v>0</v>
      </c>
      <c r="AR270" s="142" t="s">
        <v>715</v>
      </c>
      <c r="AT270" s="142" t="s">
        <v>570</v>
      </c>
      <c r="AU270" s="142" t="s">
        <v>81</v>
      </c>
      <c r="AY270" s="17" t="s">
        <v>180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7" t="s">
        <v>79</v>
      </c>
      <c r="BK270" s="143">
        <f>ROUND(I270*H270,2)</f>
        <v>0</v>
      </c>
      <c r="BL270" s="17" t="s">
        <v>311</v>
      </c>
      <c r="BM270" s="142" t="s">
        <v>2336</v>
      </c>
    </row>
    <row r="271" spans="2:65" s="1" customFormat="1" ht="33" customHeight="1">
      <c r="B271" s="32"/>
      <c r="C271" s="131" t="s">
        <v>1674</v>
      </c>
      <c r="D271" s="131" t="s">
        <v>182</v>
      </c>
      <c r="E271" s="132" t="s">
        <v>2337</v>
      </c>
      <c r="F271" s="133" t="s">
        <v>2338</v>
      </c>
      <c r="G271" s="134" t="s">
        <v>226</v>
      </c>
      <c r="H271" s="135">
        <v>1</v>
      </c>
      <c r="I271" s="136"/>
      <c r="J271" s="137">
        <f>ROUND(I271*H271,2)</f>
        <v>0</v>
      </c>
      <c r="K271" s="133" t="s">
        <v>186</v>
      </c>
      <c r="L271" s="32"/>
      <c r="M271" s="138" t="s">
        <v>19</v>
      </c>
      <c r="N271" s="139" t="s">
        <v>43</v>
      </c>
      <c r="P271" s="140">
        <f>O271*H271</f>
        <v>0</v>
      </c>
      <c r="Q271" s="140">
        <v>0</v>
      </c>
      <c r="R271" s="140">
        <f>Q271*H271</f>
        <v>0</v>
      </c>
      <c r="S271" s="140">
        <v>0</v>
      </c>
      <c r="T271" s="141">
        <f>S271*H271</f>
        <v>0</v>
      </c>
      <c r="AR271" s="142" t="s">
        <v>311</v>
      </c>
      <c r="AT271" s="142" t="s">
        <v>182</v>
      </c>
      <c r="AU271" s="142" t="s">
        <v>81</v>
      </c>
      <c r="AY271" s="17" t="s">
        <v>180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7" t="s">
        <v>79</v>
      </c>
      <c r="BK271" s="143">
        <f>ROUND(I271*H271,2)</f>
        <v>0</v>
      </c>
      <c r="BL271" s="17" t="s">
        <v>311</v>
      </c>
      <c r="BM271" s="142" t="s">
        <v>2339</v>
      </c>
    </row>
    <row r="272" spans="2:65" s="1" customFormat="1">
      <c r="B272" s="32"/>
      <c r="D272" s="144" t="s">
        <v>189</v>
      </c>
      <c r="F272" s="145" t="s">
        <v>2340</v>
      </c>
      <c r="I272" s="146"/>
      <c r="L272" s="32"/>
      <c r="M272" s="147"/>
      <c r="T272" s="53"/>
      <c r="AT272" s="17" t="s">
        <v>189</v>
      </c>
      <c r="AU272" s="17" t="s">
        <v>81</v>
      </c>
    </row>
    <row r="273" spans="2:65" s="1" customFormat="1" ht="24.2" customHeight="1">
      <c r="B273" s="32"/>
      <c r="C273" s="181" t="s">
        <v>1676</v>
      </c>
      <c r="D273" s="181" t="s">
        <v>570</v>
      </c>
      <c r="E273" s="182" t="s">
        <v>2341</v>
      </c>
      <c r="F273" s="183" t="s">
        <v>2342</v>
      </c>
      <c r="G273" s="184" t="s">
        <v>226</v>
      </c>
      <c r="H273" s="185">
        <v>1</v>
      </c>
      <c r="I273" s="186"/>
      <c r="J273" s="187">
        <f>ROUND(I273*H273,2)</f>
        <v>0</v>
      </c>
      <c r="K273" s="183" t="s">
        <v>186</v>
      </c>
      <c r="L273" s="188"/>
      <c r="M273" s="189" t="s">
        <v>19</v>
      </c>
      <c r="N273" s="190" t="s">
        <v>43</v>
      </c>
      <c r="P273" s="140">
        <f>O273*H273</f>
        <v>0</v>
      </c>
      <c r="Q273" s="140">
        <v>1E-3</v>
      </c>
      <c r="R273" s="140">
        <f>Q273*H273</f>
        <v>1E-3</v>
      </c>
      <c r="S273" s="140">
        <v>0</v>
      </c>
      <c r="T273" s="141">
        <f>S273*H273</f>
        <v>0</v>
      </c>
      <c r="AR273" s="142" t="s">
        <v>715</v>
      </c>
      <c r="AT273" s="142" t="s">
        <v>570</v>
      </c>
      <c r="AU273" s="142" t="s">
        <v>81</v>
      </c>
      <c r="AY273" s="17" t="s">
        <v>180</v>
      </c>
      <c r="BE273" s="143">
        <f>IF(N273="základní",J273,0)</f>
        <v>0</v>
      </c>
      <c r="BF273" s="143">
        <f>IF(N273="snížená",J273,0)</f>
        <v>0</v>
      </c>
      <c r="BG273" s="143">
        <f>IF(N273="zákl. přenesená",J273,0)</f>
        <v>0</v>
      </c>
      <c r="BH273" s="143">
        <f>IF(N273="sníž. přenesená",J273,0)</f>
        <v>0</v>
      </c>
      <c r="BI273" s="143">
        <f>IF(N273="nulová",J273,0)</f>
        <v>0</v>
      </c>
      <c r="BJ273" s="17" t="s">
        <v>79</v>
      </c>
      <c r="BK273" s="143">
        <f>ROUND(I273*H273,2)</f>
        <v>0</v>
      </c>
      <c r="BL273" s="17" t="s">
        <v>311</v>
      </c>
      <c r="BM273" s="142" t="s">
        <v>2343</v>
      </c>
    </row>
    <row r="274" spans="2:65" s="1" customFormat="1" ht="16.5" customHeight="1">
      <c r="B274" s="32"/>
      <c r="C274" s="131" t="s">
        <v>1678</v>
      </c>
      <c r="D274" s="131" t="s">
        <v>182</v>
      </c>
      <c r="E274" s="132" t="s">
        <v>2344</v>
      </c>
      <c r="F274" s="133" t="s">
        <v>2345</v>
      </c>
      <c r="G274" s="134" t="s">
        <v>226</v>
      </c>
      <c r="H274" s="135">
        <v>1</v>
      </c>
      <c r="I274" s="136"/>
      <c r="J274" s="137">
        <f>ROUND(I274*H274,2)</f>
        <v>0</v>
      </c>
      <c r="K274" s="133" t="s">
        <v>186</v>
      </c>
      <c r="L274" s="32"/>
      <c r="M274" s="138" t="s">
        <v>19</v>
      </c>
      <c r="N274" s="139" t="s">
        <v>43</v>
      </c>
      <c r="P274" s="140">
        <f>O274*H274</f>
        <v>0</v>
      </c>
      <c r="Q274" s="140">
        <v>0</v>
      </c>
      <c r="R274" s="140">
        <f>Q274*H274</f>
        <v>0</v>
      </c>
      <c r="S274" s="140">
        <v>0</v>
      </c>
      <c r="T274" s="141">
        <f>S274*H274</f>
        <v>0</v>
      </c>
      <c r="AR274" s="142" t="s">
        <v>311</v>
      </c>
      <c r="AT274" s="142" t="s">
        <v>182</v>
      </c>
      <c r="AU274" s="142" t="s">
        <v>81</v>
      </c>
      <c r="AY274" s="17" t="s">
        <v>180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7" t="s">
        <v>79</v>
      </c>
      <c r="BK274" s="143">
        <f>ROUND(I274*H274,2)</f>
        <v>0</v>
      </c>
      <c r="BL274" s="17" t="s">
        <v>311</v>
      </c>
      <c r="BM274" s="142" t="s">
        <v>2346</v>
      </c>
    </row>
    <row r="275" spans="2:65" s="1" customFormat="1">
      <c r="B275" s="32"/>
      <c r="D275" s="144" t="s">
        <v>189</v>
      </c>
      <c r="F275" s="145" t="s">
        <v>2347</v>
      </c>
      <c r="I275" s="146"/>
      <c r="L275" s="32"/>
      <c r="M275" s="147"/>
      <c r="T275" s="53"/>
      <c r="AT275" s="17" t="s">
        <v>189</v>
      </c>
      <c r="AU275" s="17" t="s">
        <v>81</v>
      </c>
    </row>
    <row r="276" spans="2:65" s="1" customFormat="1" ht="19.5">
      <c r="B276" s="32"/>
      <c r="D276" s="149" t="s">
        <v>250</v>
      </c>
      <c r="F276" s="169" t="s">
        <v>2348</v>
      </c>
      <c r="I276" s="146"/>
      <c r="L276" s="32"/>
      <c r="M276" s="147"/>
      <c r="T276" s="53"/>
      <c r="AT276" s="17" t="s">
        <v>250</v>
      </c>
      <c r="AU276" s="17" t="s">
        <v>81</v>
      </c>
    </row>
    <row r="277" spans="2:65" s="1" customFormat="1" ht="44.25" customHeight="1">
      <c r="B277" s="32"/>
      <c r="C277" s="181" t="s">
        <v>1685</v>
      </c>
      <c r="D277" s="181" t="s">
        <v>570</v>
      </c>
      <c r="E277" s="182" t="s">
        <v>2349</v>
      </c>
      <c r="F277" s="183" t="s">
        <v>2350</v>
      </c>
      <c r="G277" s="184" t="s">
        <v>226</v>
      </c>
      <c r="H277" s="185">
        <v>1</v>
      </c>
      <c r="I277" s="186"/>
      <c r="J277" s="187">
        <f>ROUND(I277*H277,2)</f>
        <v>0</v>
      </c>
      <c r="K277" s="183" t="s">
        <v>948</v>
      </c>
      <c r="L277" s="188"/>
      <c r="M277" s="189" t="s">
        <v>19</v>
      </c>
      <c r="N277" s="190" t="s">
        <v>43</v>
      </c>
      <c r="P277" s="140">
        <f>O277*H277</f>
        <v>0</v>
      </c>
      <c r="Q277" s="140">
        <v>0.05</v>
      </c>
      <c r="R277" s="140">
        <f>Q277*H277</f>
        <v>0.05</v>
      </c>
      <c r="S277" s="140">
        <v>0</v>
      </c>
      <c r="T277" s="141">
        <f>S277*H277</f>
        <v>0</v>
      </c>
      <c r="AR277" s="142" t="s">
        <v>715</v>
      </c>
      <c r="AT277" s="142" t="s">
        <v>570</v>
      </c>
      <c r="AU277" s="142" t="s">
        <v>81</v>
      </c>
      <c r="AY277" s="17" t="s">
        <v>180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7" t="s">
        <v>79</v>
      </c>
      <c r="BK277" s="143">
        <f>ROUND(I277*H277,2)</f>
        <v>0</v>
      </c>
      <c r="BL277" s="17" t="s">
        <v>311</v>
      </c>
      <c r="BM277" s="142" t="s">
        <v>2351</v>
      </c>
    </row>
    <row r="278" spans="2:65" s="1" customFormat="1" ht="19.5">
      <c r="B278" s="32"/>
      <c r="D278" s="149" t="s">
        <v>250</v>
      </c>
      <c r="F278" s="169" t="s">
        <v>2352</v>
      </c>
      <c r="I278" s="146"/>
      <c r="L278" s="32"/>
      <c r="M278" s="147"/>
      <c r="T278" s="53"/>
      <c r="AT278" s="17" t="s">
        <v>250</v>
      </c>
      <c r="AU278" s="17" t="s">
        <v>81</v>
      </c>
    </row>
    <row r="279" spans="2:65" s="1" customFormat="1" ht="16.5" customHeight="1">
      <c r="B279" s="32"/>
      <c r="C279" s="181" t="s">
        <v>1692</v>
      </c>
      <c r="D279" s="181" t="s">
        <v>570</v>
      </c>
      <c r="E279" s="182" t="s">
        <v>2353</v>
      </c>
      <c r="F279" s="183" t="s">
        <v>2354</v>
      </c>
      <c r="G279" s="184" t="s">
        <v>226</v>
      </c>
      <c r="H279" s="185">
        <v>1</v>
      </c>
      <c r="I279" s="186"/>
      <c r="J279" s="187">
        <f>ROUND(I279*H279,2)</f>
        <v>0</v>
      </c>
      <c r="K279" s="183" t="s">
        <v>948</v>
      </c>
      <c r="L279" s="188"/>
      <c r="M279" s="189" t="s">
        <v>19</v>
      </c>
      <c r="N279" s="190" t="s">
        <v>43</v>
      </c>
      <c r="P279" s="140">
        <f>O279*H279</f>
        <v>0</v>
      </c>
      <c r="Q279" s="140">
        <v>0</v>
      </c>
      <c r="R279" s="140">
        <f>Q279*H279</f>
        <v>0</v>
      </c>
      <c r="S279" s="140">
        <v>0</v>
      </c>
      <c r="T279" s="141">
        <f>S279*H279</f>
        <v>0</v>
      </c>
      <c r="AR279" s="142" t="s">
        <v>715</v>
      </c>
      <c r="AT279" s="142" t="s">
        <v>570</v>
      </c>
      <c r="AU279" s="142" t="s">
        <v>81</v>
      </c>
      <c r="AY279" s="17" t="s">
        <v>180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7" t="s">
        <v>79</v>
      </c>
      <c r="BK279" s="143">
        <f>ROUND(I279*H279,2)</f>
        <v>0</v>
      </c>
      <c r="BL279" s="17" t="s">
        <v>311</v>
      </c>
      <c r="BM279" s="142" t="s">
        <v>2355</v>
      </c>
    </row>
    <row r="280" spans="2:65" s="1" customFormat="1" ht="44.25" customHeight="1">
      <c r="B280" s="32"/>
      <c r="C280" s="131" t="s">
        <v>1699</v>
      </c>
      <c r="D280" s="131" t="s">
        <v>182</v>
      </c>
      <c r="E280" s="132" t="s">
        <v>2356</v>
      </c>
      <c r="F280" s="133" t="s">
        <v>2357</v>
      </c>
      <c r="G280" s="134" t="s">
        <v>368</v>
      </c>
      <c r="H280" s="177"/>
      <c r="I280" s="136"/>
      <c r="J280" s="137">
        <f>ROUND(I280*H280,2)</f>
        <v>0</v>
      </c>
      <c r="K280" s="133" t="s">
        <v>186</v>
      </c>
      <c r="L280" s="32"/>
      <c r="M280" s="138" t="s">
        <v>19</v>
      </c>
      <c r="N280" s="139" t="s">
        <v>43</v>
      </c>
      <c r="P280" s="140">
        <f>O280*H280</f>
        <v>0</v>
      </c>
      <c r="Q280" s="140">
        <v>0</v>
      </c>
      <c r="R280" s="140">
        <f>Q280*H280</f>
        <v>0</v>
      </c>
      <c r="S280" s="140">
        <v>0</v>
      </c>
      <c r="T280" s="141">
        <f>S280*H280</f>
        <v>0</v>
      </c>
      <c r="AR280" s="142" t="s">
        <v>311</v>
      </c>
      <c r="AT280" s="142" t="s">
        <v>182</v>
      </c>
      <c r="AU280" s="142" t="s">
        <v>81</v>
      </c>
      <c r="AY280" s="17" t="s">
        <v>180</v>
      </c>
      <c r="BE280" s="143">
        <f>IF(N280="základní",J280,0)</f>
        <v>0</v>
      </c>
      <c r="BF280" s="143">
        <f>IF(N280="snížená",J280,0)</f>
        <v>0</v>
      </c>
      <c r="BG280" s="143">
        <f>IF(N280="zákl. přenesená",J280,0)</f>
        <v>0</v>
      </c>
      <c r="BH280" s="143">
        <f>IF(N280="sníž. přenesená",J280,0)</f>
        <v>0</v>
      </c>
      <c r="BI280" s="143">
        <f>IF(N280="nulová",J280,0)</f>
        <v>0</v>
      </c>
      <c r="BJ280" s="17" t="s">
        <v>79</v>
      </c>
      <c r="BK280" s="143">
        <f>ROUND(I280*H280,2)</f>
        <v>0</v>
      </c>
      <c r="BL280" s="17" t="s">
        <v>311</v>
      </c>
      <c r="BM280" s="142" t="s">
        <v>2358</v>
      </c>
    </row>
    <row r="281" spans="2:65" s="1" customFormat="1">
      <c r="B281" s="32"/>
      <c r="D281" s="144" t="s">
        <v>189</v>
      </c>
      <c r="F281" s="145" t="s">
        <v>2359</v>
      </c>
      <c r="I281" s="146"/>
      <c r="L281" s="32"/>
      <c r="M281" s="147"/>
      <c r="T281" s="53"/>
      <c r="AT281" s="17" t="s">
        <v>189</v>
      </c>
      <c r="AU281" s="17" t="s">
        <v>81</v>
      </c>
    </row>
    <row r="282" spans="2:65" s="11" customFormat="1" ht="22.9" customHeight="1">
      <c r="B282" s="119"/>
      <c r="D282" s="120" t="s">
        <v>71</v>
      </c>
      <c r="E282" s="129" t="s">
        <v>472</v>
      </c>
      <c r="F282" s="129" t="s">
        <v>473</v>
      </c>
      <c r="I282" s="122"/>
      <c r="J282" s="130">
        <f>BK282</f>
        <v>0</v>
      </c>
      <c r="L282" s="119"/>
      <c r="M282" s="124"/>
      <c r="P282" s="125">
        <f>SUM(P283:P288)</f>
        <v>0</v>
      </c>
      <c r="R282" s="125">
        <f>SUM(R283:R288)</f>
        <v>4.0600000000000004E-2</v>
      </c>
      <c r="T282" s="126">
        <f>SUM(T283:T288)</f>
        <v>0</v>
      </c>
      <c r="AR282" s="120" t="s">
        <v>81</v>
      </c>
      <c r="AT282" s="127" t="s">
        <v>71</v>
      </c>
      <c r="AU282" s="127" t="s">
        <v>79</v>
      </c>
      <c r="AY282" s="120" t="s">
        <v>180</v>
      </c>
      <c r="BK282" s="128">
        <f>SUM(BK283:BK288)</f>
        <v>0</v>
      </c>
    </row>
    <row r="283" spans="2:65" s="1" customFormat="1" ht="33" customHeight="1">
      <c r="B283" s="32"/>
      <c r="C283" s="131" t="s">
        <v>1701</v>
      </c>
      <c r="D283" s="131" t="s">
        <v>182</v>
      </c>
      <c r="E283" s="132" t="s">
        <v>2360</v>
      </c>
      <c r="F283" s="133" t="s">
        <v>2361</v>
      </c>
      <c r="G283" s="134" t="s">
        <v>226</v>
      </c>
      <c r="H283" s="135">
        <v>4</v>
      </c>
      <c r="I283" s="136"/>
      <c r="J283" s="137">
        <f>ROUND(I283*H283,2)</f>
        <v>0</v>
      </c>
      <c r="K283" s="133" t="s">
        <v>186</v>
      </c>
      <c r="L283" s="32"/>
      <c r="M283" s="138" t="s">
        <v>19</v>
      </c>
      <c r="N283" s="139" t="s">
        <v>43</v>
      </c>
      <c r="P283" s="140">
        <f>O283*H283</f>
        <v>0</v>
      </c>
      <c r="Q283" s="140">
        <v>4.4999999999999999E-4</v>
      </c>
      <c r="R283" s="140">
        <f>Q283*H283</f>
        <v>1.8E-3</v>
      </c>
      <c r="S283" s="140">
        <v>0</v>
      </c>
      <c r="T283" s="141">
        <f>S283*H283</f>
        <v>0</v>
      </c>
      <c r="AR283" s="142" t="s">
        <v>311</v>
      </c>
      <c r="AT283" s="142" t="s">
        <v>182</v>
      </c>
      <c r="AU283" s="142" t="s">
        <v>81</v>
      </c>
      <c r="AY283" s="17" t="s">
        <v>180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7" t="s">
        <v>79</v>
      </c>
      <c r="BK283" s="143">
        <f>ROUND(I283*H283,2)</f>
        <v>0</v>
      </c>
      <c r="BL283" s="17" t="s">
        <v>311</v>
      </c>
      <c r="BM283" s="142" t="s">
        <v>2362</v>
      </c>
    </row>
    <row r="284" spans="2:65" s="1" customFormat="1">
      <c r="B284" s="32"/>
      <c r="D284" s="144" t="s">
        <v>189</v>
      </c>
      <c r="F284" s="145" t="s">
        <v>2363</v>
      </c>
      <c r="I284" s="146"/>
      <c r="L284" s="32"/>
      <c r="M284" s="147"/>
      <c r="T284" s="53"/>
      <c r="AT284" s="17" t="s">
        <v>189</v>
      </c>
      <c r="AU284" s="17" t="s">
        <v>81</v>
      </c>
    </row>
    <row r="285" spans="2:65" s="1" customFormat="1" ht="49.15" customHeight="1">
      <c r="B285" s="32"/>
      <c r="C285" s="131" t="s">
        <v>1704</v>
      </c>
      <c r="D285" s="131" t="s">
        <v>182</v>
      </c>
      <c r="E285" s="132" t="s">
        <v>2364</v>
      </c>
      <c r="F285" s="133" t="s">
        <v>2365</v>
      </c>
      <c r="G285" s="134" t="s">
        <v>226</v>
      </c>
      <c r="H285" s="135">
        <v>4</v>
      </c>
      <c r="I285" s="136"/>
      <c r="J285" s="137">
        <f>ROUND(I285*H285,2)</f>
        <v>0</v>
      </c>
      <c r="K285" s="133" t="s">
        <v>186</v>
      </c>
      <c r="L285" s="32"/>
      <c r="M285" s="138" t="s">
        <v>19</v>
      </c>
      <c r="N285" s="139" t="s">
        <v>43</v>
      </c>
      <c r="P285" s="140">
        <f>O285*H285</f>
        <v>0</v>
      </c>
      <c r="Q285" s="140">
        <v>9.7000000000000003E-3</v>
      </c>
      <c r="R285" s="140">
        <f>Q285*H285</f>
        <v>3.8800000000000001E-2</v>
      </c>
      <c r="S285" s="140">
        <v>0</v>
      </c>
      <c r="T285" s="141">
        <f>S285*H285</f>
        <v>0</v>
      </c>
      <c r="AR285" s="142" t="s">
        <v>311</v>
      </c>
      <c r="AT285" s="142" t="s">
        <v>182</v>
      </c>
      <c r="AU285" s="142" t="s">
        <v>81</v>
      </c>
      <c r="AY285" s="17" t="s">
        <v>180</v>
      </c>
      <c r="BE285" s="143">
        <f>IF(N285="základní",J285,0)</f>
        <v>0</v>
      </c>
      <c r="BF285" s="143">
        <f>IF(N285="snížená",J285,0)</f>
        <v>0</v>
      </c>
      <c r="BG285" s="143">
        <f>IF(N285="zákl. přenesená",J285,0)</f>
        <v>0</v>
      </c>
      <c r="BH285" s="143">
        <f>IF(N285="sníž. přenesená",J285,0)</f>
        <v>0</v>
      </c>
      <c r="BI285" s="143">
        <f>IF(N285="nulová",J285,0)</f>
        <v>0</v>
      </c>
      <c r="BJ285" s="17" t="s">
        <v>79</v>
      </c>
      <c r="BK285" s="143">
        <f>ROUND(I285*H285,2)</f>
        <v>0</v>
      </c>
      <c r="BL285" s="17" t="s">
        <v>311</v>
      </c>
      <c r="BM285" s="142" t="s">
        <v>2366</v>
      </c>
    </row>
    <row r="286" spans="2:65" s="1" customFormat="1">
      <c r="B286" s="32"/>
      <c r="D286" s="144" t="s">
        <v>189</v>
      </c>
      <c r="F286" s="145" t="s">
        <v>2367</v>
      </c>
      <c r="I286" s="146"/>
      <c r="L286" s="32"/>
      <c r="M286" s="147"/>
      <c r="T286" s="53"/>
      <c r="AT286" s="17" t="s">
        <v>189</v>
      </c>
      <c r="AU286" s="17" t="s">
        <v>81</v>
      </c>
    </row>
    <row r="287" spans="2:65" s="1" customFormat="1" ht="55.5" customHeight="1">
      <c r="B287" s="32"/>
      <c r="C287" s="131" t="s">
        <v>1711</v>
      </c>
      <c r="D287" s="131" t="s">
        <v>182</v>
      </c>
      <c r="E287" s="132" t="s">
        <v>1748</v>
      </c>
      <c r="F287" s="133" t="s">
        <v>1749</v>
      </c>
      <c r="G287" s="134" t="s">
        <v>368</v>
      </c>
      <c r="H287" s="177"/>
      <c r="I287" s="136"/>
      <c r="J287" s="137">
        <f>ROUND(I287*H287,2)</f>
        <v>0</v>
      </c>
      <c r="K287" s="133" t="s">
        <v>186</v>
      </c>
      <c r="L287" s="32"/>
      <c r="M287" s="138" t="s">
        <v>19</v>
      </c>
      <c r="N287" s="139" t="s">
        <v>43</v>
      </c>
      <c r="P287" s="140">
        <f>O287*H287</f>
        <v>0</v>
      </c>
      <c r="Q287" s="140">
        <v>0</v>
      </c>
      <c r="R287" s="140">
        <f>Q287*H287</f>
        <v>0</v>
      </c>
      <c r="S287" s="140">
        <v>0</v>
      </c>
      <c r="T287" s="141">
        <f>S287*H287</f>
        <v>0</v>
      </c>
      <c r="AR287" s="142" t="s">
        <v>311</v>
      </c>
      <c r="AT287" s="142" t="s">
        <v>182</v>
      </c>
      <c r="AU287" s="142" t="s">
        <v>81</v>
      </c>
      <c r="AY287" s="17" t="s">
        <v>180</v>
      </c>
      <c r="BE287" s="143">
        <f>IF(N287="základní",J287,0)</f>
        <v>0</v>
      </c>
      <c r="BF287" s="143">
        <f>IF(N287="snížená",J287,0)</f>
        <v>0</v>
      </c>
      <c r="BG287" s="143">
        <f>IF(N287="zákl. přenesená",J287,0)</f>
        <v>0</v>
      </c>
      <c r="BH287" s="143">
        <f>IF(N287="sníž. přenesená",J287,0)</f>
        <v>0</v>
      </c>
      <c r="BI287" s="143">
        <f>IF(N287="nulová",J287,0)</f>
        <v>0</v>
      </c>
      <c r="BJ287" s="17" t="s">
        <v>79</v>
      </c>
      <c r="BK287" s="143">
        <f>ROUND(I287*H287,2)</f>
        <v>0</v>
      </c>
      <c r="BL287" s="17" t="s">
        <v>311</v>
      </c>
      <c r="BM287" s="142" t="s">
        <v>2368</v>
      </c>
    </row>
    <row r="288" spans="2:65" s="1" customFormat="1">
      <c r="B288" s="32"/>
      <c r="D288" s="144" t="s">
        <v>189</v>
      </c>
      <c r="F288" s="145" t="s">
        <v>1751</v>
      </c>
      <c r="I288" s="146"/>
      <c r="L288" s="32"/>
      <c r="M288" s="147"/>
      <c r="T288" s="53"/>
      <c r="AT288" s="17" t="s">
        <v>189</v>
      </c>
      <c r="AU288" s="17" t="s">
        <v>81</v>
      </c>
    </row>
    <row r="289" spans="2:65" s="11" customFormat="1" ht="22.9" customHeight="1">
      <c r="B289" s="119"/>
      <c r="D289" s="120" t="s">
        <v>71</v>
      </c>
      <c r="E289" s="129" t="s">
        <v>349</v>
      </c>
      <c r="F289" s="129" t="s">
        <v>350</v>
      </c>
      <c r="I289" s="122"/>
      <c r="J289" s="130">
        <f>BK289</f>
        <v>0</v>
      </c>
      <c r="L289" s="119"/>
      <c r="M289" s="124"/>
      <c r="P289" s="125">
        <f>SUM(P290:P294)</f>
        <v>0</v>
      </c>
      <c r="R289" s="125">
        <f>SUM(R290:R294)</f>
        <v>3.4999999999999996E-3</v>
      </c>
      <c r="T289" s="126">
        <f>SUM(T290:T294)</f>
        <v>0</v>
      </c>
      <c r="AR289" s="120" t="s">
        <v>81</v>
      </c>
      <c r="AT289" s="127" t="s">
        <v>71</v>
      </c>
      <c r="AU289" s="127" t="s">
        <v>79</v>
      </c>
      <c r="AY289" s="120" t="s">
        <v>180</v>
      </c>
      <c r="BK289" s="128">
        <f>SUM(BK290:BK294)</f>
        <v>0</v>
      </c>
    </row>
    <row r="290" spans="2:65" s="1" customFormat="1" ht="24.2" customHeight="1">
      <c r="B290" s="32"/>
      <c r="C290" s="131" t="s">
        <v>1717</v>
      </c>
      <c r="D290" s="131" t="s">
        <v>182</v>
      </c>
      <c r="E290" s="132" t="s">
        <v>1153</v>
      </c>
      <c r="F290" s="133" t="s">
        <v>1154</v>
      </c>
      <c r="G290" s="134" t="s">
        <v>941</v>
      </c>
      <c r="H290" s="135">
        <v>50</v>
      </c>
      <c r="I290" s="136"/>
      <c r="J290" s="137">
        <f>ROUND(I290*H290,2)</f>
        <v>0</v>
      </c>
      <c r="K290" s="133" t="s">
        <v>186</v>
      </c>
      <c r="L290" s="32"/>
      <c r="M290" s="138" t="s">
        <v>19</v>
      </c>
      <c r="N290" s="139" t="s">
        <v>43</v>
      </c>
      <c r="P290" s="140">
        <f>O290*H290</f>
        <v>0</v>
      </c>
      <c r="Q290" s="140">
        <v>6.9999999999999994E-5</v>
      </c>
      <c r="R290" s="140">
        <f>Q290*H290</f>
        <v>3.4999999999999996E-3</v>
      </c>
      <c r="S290" s="140">
        <v>0</v>
      </c>
      <c r="T290" s="141">
        <f>S290*H290</f>
        <v>0</v>
      </c>
      <c r="AR290" s="142" t="s">
        <v>311</v>
      </c>
      <c r="AT290" s="142" t="s">
        <v>182</v>
      </c>
      <c r="AU290" s="142" t="s">
        <v>81</v>
      </c>
      <c r="AY290" s="17" t="s">
        <v>180</v>
      </c>
      <c r="BE290" s="143">
        <f>IF(N290="základní",J290,0)</f>
        <v>0</v>
      </c>
      <c r="BF290" s="143">
        <f>IF(N290="snížená",J290,0)</f>
        <v>0</v>
      </c>
      <c r="BG290" s="143">
        <f>IF(N290="zákl. přenesená",J290,0)</f>
        <v>0</v>
      </c>
      <c r="BH290" s="143">
        <f>IF(N290="sníž. přenesená",J290,0)</f>
        <v>0</v>
      </c>
      <c r="BI290" s="143">
        <f>IF(N290="nulová",J290,0)</f>
        <v>0</v>
      </c>
      <c r="BJ290" s="17" t="s">
        <v>79</v>
      </c>
      <c r="BK290" s="143">
        <f>ROUND(I290*H290,2)</f>
        <v>0</v>
      </c>
      <c r="BL290" s="17" t="s">
        <v>311</v>
      </c>
      <c r="BM290" s="142" t="s">
        <v>2369</v>
      </c>
    </row>
    <row r="291" spans="2:65" s="1" customFormat="1">
      <c r="B291" s="32"/>
      <c r="D291" s="144" t="s">
        <v>189</v>
      </c>
      <c r="F291" s="145" t="s">
        <v>1156</v>
      </c>
      <c r="I291" s="146"/>
      <c r="L291" s="32"/>
      <c r="M291" s="147"/>
      <c r="T291" s="53"/>
      <c r="AT291" s="17" t="s">
        <v>189</v>
      </c>
      <c r="AU291" s="17" t="s">
        <v>81</v>
      </c>
    </row>
    <row r="292" spans="2:65" s="1" customFormat="1" ht="19.5">
      <c r="B292" s="32"/>
      <c r="D292" s="149" t="s">
        <v>250</v>
      </c>
      <c r="F292" s="169" t="s">
        <v>1157</v>
      </c>
      <c r="I292" s="146"/>
      <c r="L292" s="32"/>
      <c r="M292" s="147"/>
      <c r="T292" s="53"/>
      <c r="AT292" s="17" t="s">
        <v>250</v>
      </c>
      <c r="AU292" s="17" t="s">
        <v>81</v>
      </c>
    </row>
    <row r="293" spans="2:65" s="1" customFormat="1" ht="49.15" customHeight="1">
      <c r="B293" s="32"/>
      <c r="C293" s="131" t="s">
        <v>1724</v>
      </c>
      <c r="D293" s="131" t="s">
        <v>182</v>
      </c>
      <c r="E293" s="132" t="s">
        <v>1158</v>
      </c>
      <c r="F293" s="133" t="s">
        <v>1159</v>
      </c>
      <c r="G293" s="134" t="s">
        <v>368</v>
      </c>
      <c r="H293" s="177"/>
      <c r="I293" s="136"/>
      <c r="J293" s="137">
        <f>ROUND(I293*H293,2)</f>
        <v>0</v>
      </c>
      <c r="K293" s="133" t="s">
        <v>186</v>
      </c>
      <c r="L293" s="32"/>
      <c r="M293" s="138" t="s">
        <v>19</v>
      </c>
      <c r="N293" s="139" t="s">
        <v>43</v>
      </c>
      <c r="P293" s="140">
        <f>O293*H293</f>
        <v>0</v>
      </c>
      <c r="Q293" s="140">
        <v>0</v>
      </c>
      <c r="R293" s="140">
        <f>Q293*H293</f>
        <v>0</v>
      </c>
      <c r="S293" s="140">
        <v>0</v>
      </c>
      <c r="T293" s="141">
        <f>S293*H293</f>
        <v>0</v>
      </c>
      <c r="AR293" s="142" t="s">
        <v>311</v>
      </c>
      <c r="AT293" s="142" t="s">
        <v>182</v>
      </c>
      <c r="AU293" s="142" t="s">
        <v>81</v>
      </c>
      <c r="AY293" s="17" t="s">
        <v>180</v>
      </c>
      <c r="BE293" s="143">
        <f>IF(N293="základní",J293,0)</f>
        <v>0</v>
      </c>
      <c r="BF293" s="143">
        <f>IF(N293="snížená",J293,0)</f>
        <v>0</v>
      </c>
      <c r="BG293" s="143">
        <f>IF(N293="zákl. přenesená",J293,0)</f>
        <v>0</v>
      </c>
      <c r="BH293" s="143">
        <f>IF(N293="sníž. přenesená",J293,0)</f>
        <v>0</v>
      </c>
      <c r="BI293" s="143">
        <f>IF(N293="nulová",J293,0)</f>
        <v>0</v>
      </c>
      <c r="BJ293" s="17" t="s">
        <v>79</v>
      </c>
      <c r="BK293" s="143">
        <f>ROUND(I293*H293,2)</f>
        <v>0</v>
      </c>
      <c r="BL293" s="17" t="s">
        <v>311</v>
      </c>
      <c r="BM293" s="142" t="s">
        <v>2370</v>
      </c>
    </row>
    <row r="294" spans="2:65" s="1" customFormat="1">
      <c r="B294" s="32"/>
      <c r="D294" s="144" t="s">
        <v>189</v>
      </c>
      <c r="F294" s="145" t="s">
        <v>1161</v>
      </c>
      <c r="I294" s="146"/>
      <c r="L294" s="32"/>
      <c r="M294" s="147"/>
      <c r="T294" s="53"/>
      <c r="AT294" s="17" t="s">
        <v>189</v>
      </c>
      <c r="AU294" s="17" t="s">
        <v>81</v>
      </c>
    </row>
    <row r="295" spans="2:65" s="11" customFormat="1" ht="25.9" customHeight="1">
      <c r="B295" s="119"/>
      <c r="D295" s="120" t="s">
        <v>71</v>
      </c>
      <c r="E295" s="121" t="s">
        <v>1009</v>
      </c>
      <c r="F295" s="121" t="s">
        <v>1010</v>
      </c>
      <c r="I295" s="122"/>
      <c r="J295" s="123">
        <f>BK295</f>
        <v>0</v>
      </c>
      <c r="L295" s="119"/>
      <c r="M295" s="124"/>
      <c r="P295" s="125">
        <f>SUM(P296:P302)</f>
        <v>0</v>
      </c>
      <c r="R295" s="125">
        <f>SUM(R296:R302)</f>
        <v>0</v>
      </c>
      <c r="T295" s="126">
        <f>SUM(T296:T302)</f>
        <v>0</v>
      </c>
      <c r="AR295" s="120" t="s">
        <v>187</v>
      </c>
      <c r="AT295" s="127" t="s">
        <v>71</v>
      </c>
      <c r="AU295" s="127" t="s">
        <v>72</v>
      </c>
      <c r="AY295" s="120" t="s">
        <v>180</v>
      </c>
      <c r="BK295" s="128">
        <f>SUM(BK296:BK302)</f>
        <v>0</v>
      </c>
    </row>
    <row r="296" spans="2:65" s="1" customFormat="1" ht="24.2" customHeight="1">
      <c r="B296" s="32"/>
      <c r="C296" s="131" t="s">
        <v>1729</v>
      </c>
      <c r="D296" s="131" t="s">
        <v>182</v>
      </c>
      <c r="E296" s="132" t="s">
        <v>1123</v>
      </c>
      <c r="F296" s="133" t="s">
        <v>1124</v>
      </c>
      <c r="G296" s="134" t="s">
        <v>1014</v>
      </c>
      <c r="H296" s="135">
        <v>50</v>
      </c>
      <c r="I296" s="136"/>
      <c r="J296" s="137">
        <f>ROUND(I296*H296,2)</f>
        <v>0</v>
      </c>
      <c r="K296" s="133" t="s">
        <v>186</v>
      </c>
      <c r="L296" s="32"/>
      <c r="M296" s="138" t="s">
        <v>19</v>
      </c>
      <c r="N296" s="139" t="s">
        <v>43</v>
      </c>
      <c r="P296" s="140">
        <f>O296*H296</f>
        <v>0</v>
      </c>
      <c r="Q296" s="140">
        <v>0</v>
      </c>
      <c r="R296" s="140">
        <f>Q296*H296</f>
        <v>0</v>
      </c>
      <c r="S296" s="140">
        <v>0</v>
      </c>
      <c r="T296" s="141">
        <f>S296*H296</f>
        <v>0</v>
      </c>
      <c r="AR296" s="142" t="s">
        <v>1015</v>
      </c>
      <c r="AT296" s="142" t="s">
        <v>182</v>
      </c>
      <c r="AU296" s="142" t="s">
        <v>79</v>
      </c>
      <c r="AY296" s="17" t="s">
        <v>180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7" t="s">
        <v>79</v>
      </c>
      <c r="BK296" s="143">
        <f>ROUND(I296*H296,2)</f>
        <v>0</v>
      </c>
      <c r="BL296" s="17" t="s">
        <v>1015</v>
      </c>
      <c r="BM296" s="142" t="s">
        <v>2371</v>
      </c>
    </row>
    <row r="297" spans="2:65" s="1" customFormat="1">
      <c r="B297" s="32"/>
      <c r="D297" s="144" t="s">
        <v>189</v>
      </c>
      <c r="F297" s="145" t="s">
        <v>1126</v>
      </c>
      <c r="I297" s="146"/>
      <c r="L297" s="32"/>
      <c r="M297" s="147"/>
      <c r="T297" s="53"/>
      <c r="AT297" s="17" t="s">
        <v>189</v>
      </c>
      <c r="AU297" s="17" t="s">
        <v>79</v>
      </c>
    </row>
    <row r="298" spans="2:65" s="13" customFormat="1" ht="33.75">
      <c r="B298" s="156"/>
      <c r="D298" s="149" t="s">
        <v>191</v>
      </c>
      <c r="E298" s="157" t="s">
        <v>19</v>
      </c>
      <c r="F298" s="158" t="s">
        <v>2372</v>
      </c>
      <c r="H298" s="157" t="s">
        <v>19</v>
      </c>
      <c r="I298" s="159"/>
      <c r="L298" s="156"/>
      <c r="M298" s="160"/>
      <c r="T298" s="161"/>
      <c r="AT298" s="157" t="s">
        <v>191</v>
      </c>
      <c r="AU298" s="157" t="s">
        <v>79</v>
      </c>
      <c r="AV298" s="13" t="s">
        <v>79</v>
      </c>
      <c r="AW298" s="13" t="s">
        <v>33</v>
      </c>
      <c r="AX298" s="13" t="s">
        <v>72</v>
      </c>
      <c r="AY298" s="157" t="s">
        <v>180</v>
      </c>
    </row>
    <row r="299" spans="2:65" s="12" customFormat="1">
      <c r="B299" s="148"/>
      <c r="D299" s="149" t="s">
        <v>191</v>
      </c>
      <c r="E299" s="150" t="s">
        <v>19</v>
      </c>
      <c r="F299" s="151" t="s">
        <v>828</v>
      </c>
      <c r="H299" s="152">
        <v>50</v>
      </c>
      <c r="I299" s="153"/>
      <c r="L299" s="148"/>
      <c r="M299" s="154"/>
      <c r="T299" s="155"/>
      <c r="AT299" s="150" t="s">
        <v>191</v>
      </c>
      <c r="AU299" s="150" t="s">
        <v>79</v>
      </c>
      <c r="AV299" s="12" t="s">
        <v>81</v>
      </c>
      <c r="AW299" s="12" t="s">
        <v>33</v>
      </c>
      <c r="AX299" s="12" t="s">
        <v>79</v>
      </c>
      <c r="AY299" s="150" t="s">
        <v>180</v>
      </c>
    </row>
    <row r="300" spans="2:65" s="1" customFormat="1" ht="37.9" customHeight="1">
      <c r="B300" s="32"/>
      <c r="C300" s="131" t="s">
        <v>1734</v>
      </c>
      <c r="D300" s="131" t="s">
        <v>182</v>
      </c>
      <c r="E300" s="132" t="s">
        <v>2373</v>
      </c>
      <c r="F300" s="133" t="s">
        <v>2374</v>
      </c>
      <c r="G300" s="134" t="s">
        <v>1014</v>
      </c>
      <c r="H300" s="135">
        <v>100</v>
      </c>
      <c r="I300" s="136"/>
      <c r="J300" s="137">
        <f>ROUND(I300*H300,2)</f>
        <v>0</v>
      </c>
      <c r="K300" s="133" t="s">
        <v>186</v>
      </c>
      <c r="L300" s="32"/>
      <c r="M300" s="138" t="s">
        <v>19</v>
      </c>
      <c r="N300" s="139" t="s">
        <v>43</v>
      </c>
      <c r="P300" s="140">
        <f>O300*H300</f>
        <v>0</v>
      </c>
      <c r="Q300" s="140">
        <v>0</v>
      </c>
      <c r="R300" s="140">
        <f>Q300*H300</f>
        <v>0</v>
      </c>
      <c r="S300" s="140">
        <v>0</v>
      </c>
      <c r="T300" s="141">
        <f>S300*H300</f>
        <v>0</v>
      </c>
      <c r="AR300" s="142" t="s">
        <v>1015</v>
      </c>
      <c r="AT300" s="142" t="s">
        <v>182</v>
      </c>
      <c r="AU300" s="142" t="s">
        <v>79</v>
      </c>
      <c r="AY300" s="17" t="s">
        <v>180</v>
      </c>
      <c r="BE300" s="143">
        <f>IF(N300="základní",J300,0)</f>
        <v>0</v>
      </c>
      <c r="BF300" s="143">
        <f>IF(N300="snížená",J300,0)</f>
        <v>0</v>
      </c>
      <c r="BG300" s="143">
        <f>IF(N300="zákl. přenesená",J300,0)</f>
        <v>0</v>
      </c>
      <c r="BH300" s="143">
        <f>IF(N300="sníž. přenesená",J300,0)</f>
        <v>0</v>
      </c>
      <c r="BI300" s="143">
        <f>IF(N300="nulová",J300,0)</f>
        <v>0</v>
      </c>
      <c r="BJ300" s="17" t="s">
        <v>79</v>
      </c>
      <c r="BK300" s="143">
        <f>ROUND(I300*H300,2)</f>
        <v>0</v>
      </c>
      <c r="BL300" s="17" t="s">
        <v>1015</v>
      </c>
      <c r="BM300" s="142" t="s">
        <v>2375</v>
      </c>
    </row>
    <row r="301" spans="2:65" s="1" customFormat="1">
      <c r="B301" s="32"/>
      <c r="D301" s="144" t="s">
        <v>189</v>
      </c>
      <c r="F301" s="145" t="s">
        <v>2376</v>
      </c>
      <c r="I301" s="146"/>
      <c r="L301" s="32"/>
      <c r="M301" s="147"/>
      <c r="T301" s="53"/>
      <c r="AT301" s="17" t="s">
        <v>189</v>
      </c>
      <c r="AU301" s="17" t="s">
        <v>79</v>
      </c>
    </row>
    <row r="302" spans="2:65" s="1" customFormat="1" ht="29.25">
      <c r="B302" s="32"/>
      <c r="D302" s="149" t="s">
        <v>250</v>
      </c>
      <c r="F302" s="169" t="s">
        <v>2377</v>
      </c>
      <c r="I302" s="146"/>
      <c r="L302" s="32"/>
      <c r="M302" s="178"/>
      <c r="N302" s="179"/>
      <c r="O302" s="179"/>
      <c r="P302" s="179"/>
      <c r="Q302" s="179"/>
      <c r="R302" s="179"/>
      <c r="S302" s="179"/>
      <c r="T302" s="180"/>
      <c r="AT302" s="17" t="s">
        <v>250</v>
      </c>
      <c r="AU302" s="17" t="s">
        <v>79</v>
      </c>
    </row>
    <row r="303" spans="2:65" s="1" customFormat="1" ht="6.95" customHeight="1">
      <c r="B303" s="41"/>
      <c r="C303" s="42"/>
      <c r="D303" s="42"/>
      <c r="E303" s="42"/>
      <c r="F303" s="42"/>
      <c r="G303" s="42"/>
      <c r="H303" s="42"/>
      <c r="I303" s="42"/>
      <c r="J303" s="42"/>
      <c r="K303" s="42"/>
      <c r="L303" s="32"/>
    </row>
  </sheetData>
  <sheetProtection algorithmName="SHA-512" hashValue="08rwoDnlZOuEmLKf9MhOZWmoKDt+QCTKUjvmOhFY4xJkyxJgjpupzfsVDhrYm6FaK6vG5i5fZgQ2utk1mx1gtg==" saltValue="WNmPxNLQhKDSC25SHhSlJr2qVSbvBR01l95UrimV/KpyxJ+bUgJwZyBKPQNBCZVzzTf10x1sj56p7V4J2juaEQ==" spinCount="100000" sheet="1" objects="1" scenarios="1" formatColumns="0" formatRows="0" autoFilter="0"/>
  <autoFilter ref="C97:K302" xr:uid="{00000000-0009-0000-0000-00000B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B00-000000000000}"/>
    <hyperlink ref="F106" r:id="rId2" xr:uid="{00000000-0004-0000-0B00-000001000000}"/>
    <hyperlink ref="F110" r:id="rId3" xr:uid="{00000000-0004-0000-0B00-000002000000}"/>
    <hyperlink ref="F113" r:id="rId4" xr:uid="{00000000-0004-0000-0B00-000003000000}"/>
    <hyperlink ref="F116" r:id="rId5" xr:uid="{00000000-0004-0000-0B00-000004000000}"/>
    <hyperlink ref="F119" r:id="rId6" xr:uid="{00000000-0004-0000-0B00-000005000000}"/>
    <hyperlink ref="F124" r:id="rId7" xr:uid="{00000000-0004-0000-0B00-000006000000}"/>
    <hyperlink ref="F130" r:id="rId8" xr:uid="{00000000-0004-0000-0B00-000007000000}"/>
    <hyperlink ref="F134" r:id="rId9" xr:uid="{00000000-0004-0000-0B00-000008000000}"/>
    <hyperlink ref="F137" r:id="rId10" xr:uid="{00000000-0004-0000-0B00-000009000000}"/>
    <hyperlink ref="F140" r:id="rId11" xr:uid="{00000000-0004-0000-0B00-00000A000000}"/>
    <hyperlink ref="F144" r:id="rId12" xr:uid="{00000000-0004-0000-0B00-00000B000000}"/>
    <hyperlink ref="F148" r:id="rId13" xr:uid="{00000000-0004-0000-0B00-00000C000000}"/>
    <hyperlink ref="F151" r:id="rId14" xr:uid="{00000000-0004-0000-0B00-00000D000000}"/>
    <hyperlink ref="F154" r:id="rId15" xr:uid="{00000000-0004-0000-0B00-00000E000000}"/>
    <hyperlink ref="F157" r:id="rId16" xr:uid="{00000000-0004-0000-0B00-00000F000000}"/>
    <hyperlink ref="F163" r:id="rId17" xr:uid="{00000000-0004-0000-0B00-000010000000}"/>
    <hyperlink ref="F166" r:id="rId18" xr:uid="{00000000-0004-0000-0B00-000011000000}"/>
    <hyperlink ref="F168" r:id="rId19" xr:uid="{00000000-0004-0000-0B00-000012000000}"/>
    <hyperlink ref="F171" r:id="rId20" xr:uid="{00000000-0004-0000-0B00-000013000000}"/>
    <hyperlink ref="F175" r:id="rId21" xr:uid="{00000000-0004-0000-0B00-000014000000}"/>
    <hyperlink ref="F178" r:id="rId22" xr:uid="{00000000-0004-0000-0B00-000015000000}"/>
    <hyperlink ref="F185" r:id="rId23" xr:uid="{00000000-0004-0000-0B00-000016000000}"/>
    <hyperlink ref="F189" r:id="rId24" xr:uid="{00000000-0004-0000-0B00-000017000000}"/>
    <hyperlink ref="F193" r:id="rId25" xr:uid="{00000000-0004-0000-0B00-000018000000}"/>
    <hyperlink ref="F199" r:id="rId26" xr:uid="{00000000-0004-0000-0B00-000019000000}"/>
    <hyperlink ref="F203" r:id="rId27" xr:uid="{00000000-0004-0000-0B00-00001A000000}"/>
    <hyperlink ref="F207" r:id="rId28" xr:uid="{00000000-0004-0000-0B00-00001B000000}"/>
    <hyperlink ref="F211" r:id="rId29" xr:uid="{00000000-0004-0000-0B00-00001C000000}"/>
    <hyperlink ref="F214" r:id="rId30" xr:uid="{00000000-0004-0000-0B00-00001D000000}"/>
    <hyperlink ref="F219" r:id="rId31" xr:uid="{00000000-0004-0000-0B00-00001E000000}"/>
    <hyperlink ref="F238" r:id="rId32" xr:uid="{00000000-0004-0000-0B00-00001F000000}"/>
    <hyperlink ref="F242" r:id="rId33" xr:uid="{00000000-0004-0000-0B00-000020000000}"/>
    <hyperlink ref="F245" r:id="rId34" xr:uid="{00000000-0004-0000-0B00-000021000000}"/>
    <hyperlink ref="F248" r:id="rId35" xr:uid="{00000000-0004-0000-0B00-000022000000}"/>
    <hyperlink ref="F253" r:id="rId36" xr:uid="{00000000-0004-0000-0B00-000023000000}"/>
    <hyperlink ref="F256" r:id="rId37" xr:uid="{00000000-0004-0000-0B00-000024000000}"/>
    <hyperlink ref="F259" r:id="rId38" xr:uid="{00000000-0004-0000-0B00-000025000000}"/>
    <hyperlink ref="F265" r:id="rId39" xr:uid="{00000000-0004-0000-0B00-000026000000}"/>
    <hyperlink ref="F268" r:id="rId40" xr:uid="{00000000-0004-0000-0B00-000027000000}"/>
    <hyperlink ref="F272" r:id="rId41" xr:uid="{00000000-0004-0000-0B00-000028000000}"/>
    <hyperlink ref="F275" r:id="rId42" xr:uid="{00000000-0004-0000-0B00-000029000000}"/>
    <hyperlink ref="F281" r:id="rId43" xr:uid="{00000000-0004-0000-0B00-00002A000000}"/>
    <hyperlink ref="F284" r:id="rId44" xr:uid="{00000000-0004-0000-0B00-00002B000000}"/>
    <hyperlink ref="F286" r:id="rId45" xr:uid="{00000000-0004-0000-0B00-00002C000000}"/>
    <hyperlink ref="F288" r:id="rId46" xr:uid="{00000000-0004-0000-0B00-00002D000000}"/>
    <hyperlink ref="F291" r:id="rId47" xr:uid="{00000000-0004-0000-0B00-00002E000000}"/>
    <hyperlink ref="F294" r:id="rId48" xr:uid="{00000000-0004-0000-0B00-00002F000000}"/>
    <hyperlink ref="F297" r:id="rId49" xr:uid="{00000000-0004-0000-0B00-000030000000}"/>
    <hyperlink ref="F301" r:id="rId50" xr:uid="{00000000-0004-0000-0B00-00003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6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121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1327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2378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ROUND(J92,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ROUND((SUM(BE92:BE268)),  2)</f>
        <v>0</v>
      </c>
      <c r="I35" s="93">
        <v>0.21</v>
      </c>
      <c r="J35" s="83">
        <f>ROUND(((SUM(BE92:BE268))*I35),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ROUND((SUM(BF92:BF268)),  2)</f>
        <v>0</v>
      </c>
      <c r="I36" s="93">
        <v>0.12</v>
      </c>
      <c r="J36" s="83">
        <f>ROUND(((SUM(BF92:BF268))*I36),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ROUND((SUM(BG92:BG268)),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ROUND((SUM(BH92:BH268)),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ROUND((SUM(BI92:BI268)),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1327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tr">
        <f>E11</f>
        <v>SO2.2d - elektroinstalace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J92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J93</f>
        <v>0</v>
      </c>
      <c r="L64" s="103"/>
    </row>
    <row r="65" spans="2:12" s="9" customFormat="1" ht="19.899999999999999" customHeight="1">
      <c r="B65" s="107"/>
      <c r="D65" s="108" t="s">
        <v>160</v>
      </c>
      <c r="E65" s="109"/>
      <c r="F65" s="109"/>
      <c r="G65" s="109"/>
      <c r="H65" s="109"/>
      <c r="I65" s="109"/>
      <c r="J65" s="110">
        <f>J95</f>
        <v>0</v>
      </c>
      <c r="L65" s="107"/>
    </row>
    <row r="66" spans="2:12" s="8" customFormat="1" ht="24.95" customHeight="1">
      <c r="B66" s="103"/>
      <c r="D66" s="104" t="s">
        <v>163</v>
      </c>
      <c r="E66" s="105"/>
      <c r="F66" s="105"/>
      <c r="G66" s="105"/>
      <c r="H66" s="105"/>
      <c r="I66" s="105"/>
      <c r="J66" s="106">
        <f>J98</f>
        <v>0</v>
      </c>
      <c r="L66" s="103"/>
    </row>
    <row r="67" spans="2:12" s="9" customFormat="1" ht="19.899999999999999" customHeight="1">
      <c r="B67" s="107"/>
      <c r="D67" s="108" t="s">
        <v>1172</v>
      </c>
      <c r="E67" s="109"/>
      <c r="F67" s="109"/>
      <c r="G67" s="109"/>
      <c r="H67" s="109"/>
      <c r="I67" s="109"/>
      <c r="J67" s="110">
        <f>J99</f>
        <v>0</v>
      </c>
      <c r="L67" s="107"/>
    </row>
    <row r="68" spans="2:12" s="8" customFormat="1" ht="24.95" customHeight="1">
      <c r="B68" s="103"/>
      <c r="D68" s="104" t="s">
        <v>1329</v>
      </c>
      <c r="E68" s="105"/>
      <c r="F68" s="105"/>
      <c r="G68" s="105"/>
      <c r="H68" s="105"/>
      <c r="I68" s="105"/>
      <c r="J68" s="106">
        <f>J248</f>
        <v>0</v>
      </c>
      <c r="L68" s="103"/>
    </row>
    <row r="69" spans="2:12" s="9" customFormat="1" ht="19.899999999999999" customHeight="1">
      <c r="B69" s="107"/>
      <c r="D69" s="108" t="s">
        <v>2379</v>
      </c>
      <c r="E69" s="109"/>
      <c r="F69" s="109"/>
      <c r="G69" s="109"/>
      <c r="H69" s="109"/>
      <c r="I69" s="109"/>
      <c r="J69" s="110">
        <f>J249</f>
        <v>0</v>
      </c>
      <c r="L69" s="107"/>
    </row>
    <row r="70" spans="2:12" s="8" customFormat="1" ht="24.95" customHeight="1">
      <c r="B70" s="103"/>
      <c r="D70" s="104" t="s">
        <v>554</v>
      </c>
      <c r="E70" s="105"/>
      <c r="F70" s="105"/>
      <c r="G70" s="105"/>
      <c r="H70" s="105"/>
      <c r="I70" s="105"/>
      <c r="J70" s="106">
        <f>J266</f>
        <v>0</v>
      </c>
      <c r="L70" s="103"/>
    </row>
    <row r="71" spans="2:12" s="1" customFormat="1" ht="21.75" customHeight="1">
      <c r="B71" s="32"/>
      <c r="L71" s="32"/>
    </row>
    <row r="72" spans="2:12" s="1" customFormat="1" ht="6.95" customHeight="1"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32"/>
    </row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32"/>
    </row>
    <row r="77" spans="2:12" s="1" customFormat="1" ht="24.95" customHeight="1">
      <c r="B77" s="32"/>
      <c r="C77" s="21" t="s">
        <v>165</v>
      </c>
      <c r="L77" s="32"/>
    </row>
    <row r="78" spans="2:12" s="1" customFormat="1" ht="6.95" customHeight="1">
      <c r="B78" s="32"/>
      <c r="L78" s="32"/>
    </row>
    <row r="79" spans="2:12" s="1" customFormat="1" ht="12" customHeight="1">
      <c r="B79" s="32"/>
      <c r="C79" s="27" t="s">
        <v>16</v>
      </c>
      <c r="L79" s="32"/>
    </row>
    <row r="80" spans="2:12" s="1" customFormat="1" ht="26.25" customHeight="1">
      <c r="B80" s="32"/>
      <c r="E80" s="236" t="str">
        <f>E7</f>
        <v>Soubor staveb a stavebních úprav v areálu VOP CZ, s.p. Šenov u Nového Jičína</v>
      </c>
      <c r="F80" s="237"/>
      <c r="G80" s="237"/>
      <c r="H80" s="237"/>
      <c r="L80" s="32"/>
    </row>
    <row r="81" spans="2:65" ht="12" customHeight="1">
      <c r="B81" s="20"/>
      <c r="C81" s="27" t="s">
        <v>149</v>
      </c>
      <c r="L81" s="20"/>
    </row>
    <row r="82" spans="2:65" s="1" customFormat="1" ht="16.5" customHeight="1">
      <c r="B82" s="32"/>
      <c r="E82" s="236" t="s">
        <v>1327</v>
      </c>
      <c r="F82" s="235"/>
      <c r="G82" s="235"/>
      <c r="H82" s="235"/>
      <c r="L82" s="32"/>
    </row>
    <row r="83" spans="2:65" s="1" customFormat="1" ht="12" customHeight="1">
      <c r="B83" s="32"/>
      <c r="C83" s="27" t="s">
        <v>151</v>
      </c>
      <c r="L83" s="32"/>
    </row>
    <row r="84" spans="2:65" s="1" customFormat="1" ht="16.5" customHeight="1">
      <c r="B84" s="32"/>
      <c r="E84" s="201" t="str">
        <f>E11</f>
        <v>SO2.2d - elektroinstalace</v>
      </c>
      <c r="F84" s="235"/>
      <c r="G84" s="235"/>
      <c r="H84" s="235"/>
      <c r="L84" s="32"/>
    </row>
    <row r="85" spans="2:65" s="1" customFormat="1" ht="6.95" customHeight="1">
      <c r="B85" s="32"/>
      <c r="L85" s="32"/>
    </row>
    <row r="86" spans="2:65" s="1" customFormat="1" ht="12" customHeight="1">
      <c r="B86" s="32"/>
      <c r="C86" s="27" t="s">
        <v>21</v>
      </c>
      <c r="F86" s="25" t="str">
        <f>F14</f>
        <v>Šenov u Nového Jičína</v>
      </c>
      <c r="I86" s="27" t="s">
        <v>23</v>
      </c>
      <c r="J86" s="49" t="str">
        <f>IF(J14="","",J14)</f>
        <v>16. 7. 2025</v>
      </c>
      <c r="L86" s="32"/>
    </row>
    <row r="87" spans="2:65" s="1" customFormat="1" ht="6.95" customHeight="1">
      <c r="B87" s="32"/>
      <c r="L87" s="32"/>
    </row>
    <row r="88" spans="2:65" s="1" customFormat="1" ht="25.7" customHeight="1">
      <c r="B88" s="32"/>
      <c r="C88" s="27" t="s">
        <v>25</v>
      </c>
      <c r="F88" s="25" t="str">
        <f>E17</f>
        <v>VOP CZ, s.p., Dukelská 102, Šenov u Nového Jičína</v>
      </c>
      <c r="I88" s="27" t="s">
        <v>31</v>
      </c>
      <c r="J88" s="30" t="str">
        <f>E23</f>
        <v>ing. Dušan Glogar - UNIPROJEKT</v>
      </c>
      <c r="L88" s="32"/>
    </row>
    <row r="89" spans="2:65" s="1" customFormat="1" ht="15.2" customHeight="1">
      <c r="B89" s="32"/>
      <c r="C89" s="27" t="s">
        <v>29</v>
      </c>
      <c r="F89" s="25" t="str">
        <f>IF(E20="","",E20)</f>
        <v>Vyplň údaj</v>
      </c>
      <c r="I89" s="27" t="s">
        <v>34</v>
      </c>
      <c r="J89" s="30" t="str">
        <f>E26</f>
        <v xml:space="preserve"> </v>
      </c>
      <c r="L89" s="32"/>
    </row>
    <row r="90" spans="2:65" s="1" customFormat="1" ht="10.35" customHeight="1">
      <c r="B90" s="32"/>
      <c r="L90" s="32"/>
    </row>
    <row r="91" spans="2:65" s="10" customFormat="1" ht="29.25" customHeight="1">
      <c r="B91" s="111"/>
      <c r="C91" s="112" t="s">
        <v>166</v>
      </c>
      <c r="D91" s="113" t="s">
        <v>57</v>
      </c>
      <c r="E91" s="113" t="s">
        <v>53</v>
      </c>
      <c r="F91" s="113" t="s">
        <v>54</v>
      </c>
      <c r="G91" s="113" t="s">
        <v>167</v>
      </c>
      <c r="H91" s="113" t="s">
        <v>168</v>
      </c>
      <c r="I91" s="113" t="s">
        <v>169</v>
      </c>
      <c r="J91" s="113" t="s">
        <v>155</v>
      </c>
      <c r="K91" s="114" t="s">
        <v>170</v>
      </c>
      <c r="L91" s="111"/>
      <c r="M91" s="56" t="s">
        <v>19</v>
      </c>
      <c r="N91" s="57" t="s">
        <v>42</v>
      </c>
      <c r="O91" s="57" t="s">
        <v>171</v>
      </c>
      <c r="P91" s="57" t="s">
        <v>172</v>
      </c>
      <c r="Q91" s="57" t="s">
        <v>173</v>
      </c>
      <c r="R91" s="57" t="s">
        <v>174</v>
      </c>
      <c r="S91" s="57" t="s">
        <v>175</v>
      </c>
      <c r="T91" s="58" t="s">
        <v>176</v>
      </c>
    </row>
    <row r="92" spans="2:65" s="1" customFormat="1" ht="22.9" customHeight="1">
      <c r="B92" s="32"/>
      <c r="C92" s="61" t="s">
        <v>177</v>
      </c>
      <c r="J92" s="115">
        <f>BK92</f>
        <v>0</v>
      </c>
      <c r="L92" s="32"/>
      <c r="M92" s="59"/>
      <c r="N92" s="50"/>
      <c r="O92" s="50"/>
      <c r="P92" s="116">
        <f>P93+P98+P248+P266</f>
        <v>0</v>
      </c>
      <c r="Q92" s="50"/>
      <c r="R92" s="116">
        <f>R93+R98+R248+R266</f>
        <v>6.9616104999999999</v>
      </c>
      <c r="S92" s="50"/>
      <c r="T92" s="117">
        <f>T93+T98+T248+T266</f>
        <v>12.51</v>
      </c>
      <c r="AT92" s="17" t="s">
        <v>71</v>
      </c>
      <c r="AU92" s="17" t="s">
        <v>156</v>
      </c>
      <c r="BK92" s="118">
        <f>BK93+BK98+BK248+BK266</f>
        <v>0</v>
      </c>
    </row>
    <row r="93" spans="2:65" s="11" customFormat="1" ht="25.9" customHeight="1">
      <c r="B93" s="119"/>
      <c r="D93" s="120" t="s">
        <v>71</v>
      </c>
      <c r="E93" s="121" t="s">
        <v>178</v>
      </c>
      <c r="F93" s="121" t="s">
        <v>179</v>
      </c>
      <c r="I93" s="122"/>
      <c r="J93" s="123">
        <f>BK93</f>
        <v>0</v>
      </c>
      <c r="L93" s="119"/>
      <c r="M93" s="124"/>
      <c r="P93" s="125">
        <f>P94+P95</f>
        <v>0</v>
      </c>
      <c r="R93" s="125">
        <f>R94+R95</f>
        <v>0</v>
      </c>
      <c r="T93" s="126">
        <f>T94+T95</f>
        <v>0</v>
      </c>
      <c r="AR93" s="120" t="s">
        <v>79</v>
      </c>
      <c r="AT93" s="127" t="s">
        <v>71</v>
      </c>
      <c r="AU93" s="127" t="s">
        <v>72</v>
      </c>
      <c r="AY93" s="120" t="s">
        <v>180</v>
      </c>
      <c r="BK93" s="128">
        <f>BK94+BK95</f>
        <v>0</v>
      </c>
    </row>
    <row r="94" spans="2:65" s="1" customFormat="1" ht="16.5" customHeight="1">
      <c r="B94" s="32"/>
      <c r="C94" s="181" t="s">
        <v>79</v>
      </c>
      <c r="D94" s="181" t="s">
        <v>570</v>
      </c>
      <c r="E94" s="182" t="s">
        <v>1173</v>
      </c>
      <c r="F94" s="183" t="s">
        <v>2380</v>
      </c>
      <c r="G94" s="184" t="s">
        <v>226</v>
      </c>
      <c r="H94" s="185">
        <v>8</v>
      </c>
      <c r="I94" s="186"/>
      <c r="J94" s="187">
        <f>ROUND(I94*H94,2)</f>
        <v>0</v>
      </c>
      <c r="K94" s="183" t="s">
        <v>19</v>
      </c>
      <c r="L94" s="188"/>
      <c r="M94" s="189" t="s">
        <v>19</v>
      </c>
      <c r="N94" s="190" t="s">
        <v>43</v>
      </c>
      <c r="P94" s="140">
        <f>O94*H94</f>
        <v>0</v>
      </c>
      <c r="Q94" s="140">
        <v>0</v>
      </c>
      <c r="R94" s="140">
        <f>Q94*H94</f>
        <v>0</v>
      </c>
      <c r="S94" s="140">
        <v>0</v>
      </c>
      <c r="T94" s="141">
        <f>S94*H94</f>
        <v>0</v>
      </c>
      <c r="AR94" s="142" t="s">
        <v>235</v>
      </c>
      <c r="AT94" s="142" t="s">
        <v>570</v>
      </c>
      <c r="AU94" s="142" t="s">
        <v>79</v>
      </c>
      <c r="AY94" s="17" t="s">
        <v>180</v>
      </c>
      <c r="BE94" s="143">
        <f>IF(N94="základní",J94,0)</f>
        <v>0</v>
      </c>
      <c r="BF94" s="143">
        <f>IF(N94="snížená",J94,0)</f>
        <v>0</v>
      </c>
      <c r="BG94" s="143">
        <f>IF(N94="zákl. přenesená",J94,0)</f>
        <v>0</v>
      </c>
      <c r="BH94" s="143">
        <f>IF(N94="sníž. přenesená",J94,0)</f>
        <v>0</v>
      </c>
      <c r="BI94" s="143">
        <f>IF(N94="nulová",J94,0)</f>
        <v>0</v>
      </c>
      <c r="BJ94" s="17" t="s">
        <v>79</v>
      </c>
      <c r="BK94" s="143">
        <f>ROUND(I94*H94,2)</f>
        <v>0</v>
      </c>
      <c r="BL94" s="17" t="s">
        <v>187</v>
      </c>
      <c r="BM94" s="142" t="s">
        <v>2381</v>
      </c>
    </row>
    <row r="95" spans="2:65" s="11" customFormat="1" ht="22.9" customHeight="1">
      <c r="B95" s="119"/>
      <c r="D95" s="120" t="s">
        <v>71</v>
      </c>
      <c r="E95" s="129" t="s">
        <v>216</v>
      </c>
      <c r="F95" s="129" t="s">
        <v>217</v>
      </c>
      <c r="I95" s="122"/>
      <c r="J95" s="130">
        <f>BK95</f>
        <v>0</v>
      </c>
      <c r="L95" s="119"/>
      <c r="M95" s="124"/>
      <c r="P95" s="125">
        <f>SUM(P96:P97)</f>
        <v>0</v>
      </c>
      <c r="R95" s="125">
        <f>SUM(R96:R97)</f>
        <v>0</v>
      </c>
      <c r="T95" s="126">
        <f>SUM(T96:T97)</f>
        <v>0</v>
      </c>
      <c r="AR95" s="120" t="s">
        <v>79</v>
      </c>
      <c r="AT95" s="127" t="s">
        <v>71</v>
      </c>
      <c r="AU95" s="127" t="s">
        <v>79</v>
      </c>
      <c r="AY95" s="120" t="s">
        <v>180</v>
      </c>
      <c r="BK95" s="128">
        <f>SUM(BK96:BK97)</f>
        <v>0</v>
      </c>
    </row>
    <row r="96" spans="2:65" s="1" customFormat="1" ht="37.9" customHeight="1">
      <c r="B96" s="32"/>
      <c r="C96" s="131" t="s">
        <v>81</v>
      </c>
      <c r="D96" s="131" t="s">
        <v>182</v>
      </c>
      <c r="E96" s="132" t="s">
        <v>219</v>
      </c>
      <c r="F96" s="133" t="s">
        <v>220</v>
      </c>
      <c r="G96" s="134" t="s">
        <v>221</v>
      </c>
      <c r="H96" s="135">
        <v>9</v>
      </c>
      <c r="I96" s="136"/>
      <c r="J96" s="137">
        <f>ROUND(I96*H96,2)</f>
        <v>0</v>
      </c>
      <c r="K96" s="133" t="s">
        <v>186</v>
      </c>
      <c r="L96" s="32"/>
      <c r="M96" s="138" t="s">
        <v>19</v>
      </c>
      <c r="N96" s="139" t="s">
        <v>43</v>
      </c>
      <c r="P96" s="140">
        <f>O96*H96</f>
        <v>0</v>
      </c>
      <c r="Q96" s="140">
        <v>0</v>
      </c>
      <c r="R96" s="140">
        <f>Q96*H96</f>
        <v>0</v>
      </c>
      <c r="S96" s="140">
        <v>0</v>
      </c>
      <c r="T96" s="141">
        <f>S96*H96</f>
        <v>0</v>
      </c>
      <c r="AR96" s="142" t="s">
        <v>187</v>
      </c>
      <c r="AT96" s="142" t="s">
        <v>182</v>
      </c>
      <c r="AU96" s="142" t="s">
        <v>81</v>
      </c>
      <c r="AY96" s="17" t="s">
        <v>180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7" t="s">
        <v>79</v>
      </c>
      <c r="BK96" s="143">
        <f>ROUND(I96*H96,2)</f>
        <v>0</v>
      </c>
      <c r="BL96" s="17" t="s">
        <v>187</v>
      </c>
      <c r="BM96" s="142" t="s">
        <v>2382</v>
      </c>
    </row>
    <row r="97" spans="2:65" s="1" customFormat="1">
      <c r="B97" s="32"/>
      <c r="D97" s="144" t="s">
        <v>189</v>
      </c>
      <c r="F97" s="145" t="s">
        <v>223</v>
      </c>
      <c r="I97" s="146"/>
      <c r="L97" s="32"/>
      <c r="M97" s="147"/>
      <c r="T97" s="53"/>
      <c r="AT97" s="17" t="s">
        <v>189</v>
      </c>
      <c r="AU97" s="17" t="s">
        <v>81</v>
      </c>
    </row>
    <row r="98" spans="2:65" s="11" customFormat="1" ht="25.9" customHeight="1">
      <c r="B98" s="119"/>
      <c r="D98" s="120" t="s">
        <v>71</v>
      </c>
      <c r="E98" s="121" t="s">
        <v>347</v>
      </c>
      <c r="F98" s="121" t="s">
        <v>348</v>
      </c>
      <c r="I98" s="122"/>
      <c r="J98" s="123">
        <f>BK98</f>
        <v>0</v>
      </c>
      <c r="L98" s="119"/>
      <c r="M98" s="124"/>
      <c r="P98" s="125">
        <f>P99</f>
        <v>0</v>
      </c>
      <c r="R98" s="125">
        <f>R99</f>
        <v>0.85856050000000006</v>
      </c>
      <c r="T98" s="126">
        <f>T99</f>
        <v>0</v>
      </c>
      <c r="AR98" s="120" t="s">
        <v>81</v>
      </c>
      <c r="AT98" s="127" t="s">
        <v>71</v>
      </c>
      <c r="AU98" s="127" t="s">
        <v>72</v>
      </c>
      <c r="AY98" s="120" t="s">
        <v>180</v>
      </c>
      <c r="BK98" s="128">
        <f>BK99</f>
        <v>0</v>
      </c>
    </row>
    <row r="99" spans="2:65" s="11" customFormat="1" ht="22.9" customHeight="1">
      <c r="B99" s="119"/>
      <c r="D99" s="120" t="s">
        <v>71</v>
      </c>
      <c r="E99" s="129" t="s">
        <v>1177</v>
      </c>
      <c r="F99" s="129" t="s">
        <v>1178</v>
      </c>
      <c r="I99" s="122"/>
      <c r="J99" s="130">
        <f>BK99</f>
        <v>0</v>
      </c>
      <c r="L99" s="119"/>
      <c r="M99" s="124"/>
      <c r="P99" s="125">
        <f>SUM(P100:P247)</f>
        <v>0</v>
      </c>
      <c r="R99" s="125">
        <f>SUM(R100:R247)</f>
        <v>0.85856050000000006</v>
      </c>
      <c r="T99" s="126">
        <f>SUM(T100:T247)</f>
        <v>0</v>
      </c>
      <c r="AR99" s="120" t="s">
        <v>81</v>
      </c>
      <c r="AT99" s="127" t="s">
        <v>71</v>
      </c>
      <c r="AU99" s="127" t="s">
        <v>79</v>
      </c>
      <c r="AY99" s="120" t="s">
        <v>180</v>
      </c>
      <c r="BK99" s="128">
        <f>SUM(BK100:BK247)</f>
        <v>0</v>
      </c>
    </row>
    <row r="100" spans="2:65" s="1" customFormat="1" ht="37.9" customHeight="1">
      <c r="B100" s="32"/>
      <c r="C100" s="131" t="s">
        <v>198</v>
      </c>
      <c r="D100" s="131" t="s">
        <v>182</v>
      </c>
      <c r="E100" s="132" t="s">
        <v>1179</v>
      </c>
      <c r="F100" s="133" t="s">
        <v>2383</v>
      </c>
      <c r="G100" s="134" t="s">
        <v>476</v>
      </c>
      <c r="H100" s="135">
        <v>78</v>
      </c>
      <c r="I100" s="136"/>
      <c r="J100" s="137">
        <f>ROUND(I100*H100,2)</f>
        <v>0</v>
      </c>
      <c r="K100" s="133" t="s">
        <v>186</v>
      </c>
      <c r="L100" s="32"/>
      <c r="M100" s="138" t="s">
        <v>19</v>
      </c>
      <c r="N100" s="139" t="s">
        <v>43</v>
      </c>
      <c r="P100" s="140">
        <f>O100*H100</f>
        <v>0</v>
      </c>
      <c r="Q100" s="140">
        <v>0</v>
      </c>
      <c r="R100" s="140">
        <f>Q100*H100</f>
        <v>0</v>
      </c>
      <c r="S100" s="140">
        <v>0</v>
      </c>
      <c r="T100" s="141">
        <f>S100*H100</f>
        <v>0</v>
      </c>
      <c r="AR100" s="142" t="s">
        <v>311</v>
      </c>
      <c r="AT100" s="142" t="s">
        <v>182</v>
      </c>
      <c r="AU100" s="142" t="s">
        <v>81</v>
      </c>
      <c r="AY100" s="17" t="s">
        <v>180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7" t="s">
        <v>79</v>
      </c>
      <c r="BK100" s="143">
        <f>ROUND(I100*H100,2)</f>
        <v>0</v>
      </c>
      <c r="BL100" s="17" t="s">
        <v>311</v>
      </c>
      <c r="BM100" s="142" t="s">
        <v>2384</v>
      </c>
    </row>
    <row r="101" spans="2:65" s="1" customFormat="1">
      <c r="B101" s="32"/>
      <c r="D101" s="144" t="s">
        <v>189</v>
      </c>
      <c r="F101" s="145" t="s">
        <v>1182</v>
      </c>
      <c r="I101" s="146"/>
      <c r="L101" s="32"/>
      <c r="M101" s="147"/>
      <c r="T101" s="53"/>
      <c r="AT101" s="17" t="s">
        <v>189</v>
      </c>
      <c r="AU101" s="17" t="s">
        <v>81</v>
      </c>
    </row>
    <row r="102" spans="2:65" s="1" customFormat="1" ht="24.2" customHeight="1">
      <c r="B102" s="32"/>
      <c r="C102" s="181" t="s">
        <v>187</v>
      </c>
      <c r="D102" s="181" t="s">
        <v>570</v>
      </c>
      <c r="E102" s="182" t="s">
        <v>1183</v>
      </c>
      <c r="F102" s="183" t="s">
        <v>2385</v>
      </c>
      <c r="G102" s="184" t="s">
        <v>476</v>
      </c>
      <c r="H102" s="185">
        <v>81.900000000000006</v>
      </c>
      <c r="I102" s="186"/>
      <c r="J102" s="187">
        <f>ROUND(I102*H102,2)</f>
        <v>0</v>
      </c>
      <c r="K102" s="183" t="s">
        <v>186</v>
      </c>
      <c r="L102" s="188"/>
      <c r="M102" s="189" t="s">
        <v>19</v>
      </c>
      <c r="N102" s="190" t="s">
        <v>43</v>
      </c>
      <c r="P102" s="140">
        <f>O102*H102</f>
        <v>0</v>
      </c>
      <c r="Q102" s="140">
        <v>2.1000000000000001E-4</v>
      </c>
      <c r="R102" s="140">
        <f>Q102*H102</f>
        <v>1.7199000000000002E-2</v>
      </c>
      <c r="S102" s="140">
        <v>0</v>
      </c>
      <c r="T102" s="141">
        <f>S102*H102</f>
        <v>0</v>
      </c>
      <c r="AR102" s="142" t="s">
        <v>715</v>
      </c>
      <c r="AT102" s="142" t="s">
        <v>570</v>
      </c>
      <c r="AU102" s="142" t="s">
        <v>81</v>
      </c>
      <c r="AY102" s="17" t="s">
        <v>180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7" t="s">
        <v>79</v>
      </c>
      <c r="BK102" s="143">
        <f>ROUND(I102*H102,2)</f>
        <v>0</v>
      </c>
      <c r="BL102" s="17" t="s">
        <v>311</v>
      </c>
      <c r="BM102" s="142" t="s">
        <v>2386</v>
      </c>
    </row>
    <row r="103" spans="2:65" s="12" customFormat="1">
      <c r="B103" s="148"/>
      <c r="D103" s="149" t="s">
        <v>191</v>
      </c>
      <c r="F103" s="151" t="s">
        <v>2387</v>
      </c>
      <c r="H103" s="152">
        <v>81.900000000000006</v>
      </c>
      <c r="I103" s="153"/>
      <c r="L103" s="148"/>
      <c r="M103" s="154"/>
      <c r="T103" s="155"/>
      <c r="AT103" s="150" t="s">
        <v>191</v>
      </c>
      <c r="AU103" s="150" t="s">
        <v>81</v>
      </c>
      <c r="AV103" s="12" t="s">
        <v>81</v>
      </c>
      <c r="AW103" s="12" t="s">
        <v>4</v>
      </c>
      <c r="AX103" s="12" t="s">
        <v>79</v>
      </c>
      <c r="AY103" s="150" t="s">
        <v>180</v>
      </c>
    </row>
    <row r="104" spans="2:65" s="1" customFormat="1" ht="44.25" customHeight="1">
      <c r="B104" s="32"/>
      <c r="C104" s="131" t="s">
        <v>218</v>
      </c>
      <c r="D104" s="131" t="s">
        <v>182</v>
      </c>
      <c r="E104" s="132" t="s">
        <v>2388</v>
      </c>
      <c r="F104" s="133" t="s">
        <v>2389</v>
      </c>
      <c r="G104" s="134" t="s">
        <v>476</v>
      </c>
      <c r="H104" s="135">
        <v>60</v>
      </c>
      <c r="I104" s="136"/>
      <c r="J104" s="137">
        <f>ROUND(I104*H104,2)</f>
        <v>0</v>
      </c>
      <c r="K104" s="133" t="s">
        <v>186</v>
      </c>
      <c r="L104" s="32"/>
      <c r="M104" s="138" t="s">
        <v>19</v>
      </c>
      <c r="N104" s="139" t="s">
        <v>43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AR104" s="142" t="s">
        <v>311</v>
      </c>
      <c r="AT104" s="142" t="s">
        <v>182</v>
      </c>
      <c r="AU104" s="142" t="s">
        <v>81</v>
      </c>
      <c r="AY104" s="17" t="s">
        <v>180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311</v>
      </c>
      <c r="BM104" s="142" t="s">
        <v>2390</v>
      </c>
    </row>
    <row r="105" spans="2:65" s="1" customFormat="1">
      <c r="B105" s="32"/>
      <c r="D105" s="144" t="s">
        <v>189</v>
      </c>
      <c r="F105" s="145" t="s">
        <v>2391</v>
      </c>
      <c r="I105" s="146"/>
      <c r="L105" s="32"/>
      <c r="M105" s="147"/>
      <c r="T105" s="53"/>
      <c r="AT105" s="17" t="s">
        <v>189</v>
      </c>
      <c r="AU105" s="17" t="s">
        <v>81</v>
      </c>
    </row>
    <row r="106" spans="2:65" s="1" customFormat="1" ht="24.2" customHeight="1">
      <c r="B106" s="32"/>
      <c r="C106" s="181" t="s">
        <v>205</v>
      </c>
      <c r="D106" s="181" t="s">
        <v>570</v>
      </c>
      <c r="E106" s="182" t="s">
        <v>2392</v>
      </c>
      <c r="F106" s="183" t="s">
        <v>2393</v>
      </c>
      <c r="G106" s="184" t="s">
        <v>476</v>
      </c>
      <c r="H106" s="185">
        <v>63</v>
      </c>
      <c r="I106" s="186"/>
      <c r="J106" s="187">
        <f>ROUND(I106*H106,2)</f>
        <v>0</v>
      </c>
      <c r="K106" s="183" t="s">
        <v>186</v>
      </c>
      <c r="L106" s="188"/>
      <c r="M106" s="189" t="s">
        <v>19</v>
      </c>
      <c r="N106" s="190" t="s">
        <v>43</v>
      </c>
      <c r="P106" s="140">
        <f>O106*H106</f>
        <v>0</v>
      </c>
      <c r="Q106" s="140">
        <v>2.9E-4</v>
      </c>
      <c r="R106" s="140">
        <f>Q106*H106</f>
        <v>1.8270000000000002E-2</v>
      </c>
      <c r="S106" s="140">
        <v>0</v>
      </c>
      <c r="T106" s="141">
        <f>S106*H106</f>
        <v>0</v>
      </c>
      <c r="AR106" s="142" t="s">
        <v>715</v>
      </c>
      <c r="AT106" s="142" t="s">
        <v>570</v>
      </c>
      <c r="AU106" s="142" t="s">
        <v>81</v>
      </c>
      <c r="AY106" s="17" t="s">
        <v>180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7" t="s">
        <v>79</v>
      </c>
      <c r="BK106" s="143">
        <f>ROUND(I106*H106,2)</f>
        <v>0</v>
      </c>
      <c r="BL106" s="17" t="s">
        <v>311</v>
      </c>
      <c r="BM106" s="142" t="s">
        <v>2394</v>
      </c>
    </row>
    <row r="107" spans="2:65" s="12" customFormat="1">
      <c r="B107" s="148"/>
      <c r="D107" s="149" t="s">
        <v>191</v>
      </c>
      <c r="F107" s="151" t="s">
        <v>2395</v>
      </c>
      <c r="H107" s="152">
        <v>63</v>
      </c>
      <c r="I107" s="153"/>
      <c r="L107" s="148"/>
      <c r="M107" s="154"/>
      <c r="T107" s="155"/>
      <c r="AT107" s="150" t="s">
        <v>191</v>
      </c>
      <c r="AU107" s="150" t="s">
        <v>81</v>
      </c>
      <c r="AV107" s="12" t="s">
        <v>81</v>
      </c>
      <c r="AW107" s="12" t="s">
        <v>4</v>
      </c>
      <c r="AX107" s="12" t="s">
        <v>79</v>
      </c>
      <c r="AY107" s="150" t="s">
        <v>180</v>
      </c>
    </row>
    <row r="108" spans="2:65" s="1" customFormat="1" ht="37.9" customHeight="1">
      <c r="B108" s="32"/>
      <c r="C108" s="131" t="s">
        <v>229</v>
      </c>
      <c r="D108" s="131" t="s">
        <v>182</v>
      </c>
      <c r="E108" s="132" t="s">
        <v>2396</v>
      </c>
      <c r="F108" s="133" t="s">
        <v>2397</v>
      </c>
      <c r="G108" s="134" t="s">
        <v>476</v>
      </c>
      <c r="H108" s="135">
        <v>4</v>
      </c>
      <c r="I108" s="136"/>
      <c r="J108" s="137">
        <f>ROUND(I108*H108,2)</f>
        <v>0</v>
      </c>
      <c r="K108" s="133" t="s">
        <v>186</v>
      </c>
      <c r="L108" s="32"/>
      <c r="M108" s="138" t="s">
        <v>19</v>
      </c>
      <c r="N108" s="139" t="s">
        <v>43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311</v>
      </c>
      <c r="AT108" s="142" t="s">
        <v>182</v>
      </c>
      <c r="AU108" s="142" t="s">
        <v>81</v>
      </c>
      <c r="AY108" s="17" t="s">
        <v>180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79</v>
      </c>
      <c r="BK108" s="143">
        <f>ROUND(I108*H108,2)</f>
        <v>0</v>
      </c>
      <c r="BL108" s="17" t="s">
        <v>311</v>
      </c>
      <c r="BM108" s="142" t="s">
        <v>2398</v>
      </c>
    </row>
    <row r="109" spans="2:65" s="1" customFormat="1">
      <c r="B109" s="32"/>
      <c r="D109" s="144" t="s">
        <v>189</v>
      </c>
      <c r="F109" s="145" t="s">
        <v>2399</v>
      </c>
      <c r="I109" s="146"/>
      <c r="L109" s="32"/>
      <c r="M109" s="147"/>
      <c r="T109" s="53"/>
      <c r="AT109" s="17" t="s">
        <v>189</v>
      </c>
      <c r="AU109" s="17" t="s">
        <v>81</v>
      </c>
    </row>
    <row r="110" spans="2:65" s="1" customFormat="1" ht="24.2" customHeight="1">
      <c r="B110" s="32"/>
      <c r="C110" s="181" t="s">
        <v>235</v>
      </c>
      <c r="D110" s="181" t="s">
        <v>570</v>
      </c>
      <c r="E110" s="182" t="s">
        <v>2400</v>
      </c>
      <c r="F110" s="183" t="s">
        <v>2401</v>
      </c>
      <c r="G110" s="184" t="s">
        <v>476</v>
      </c>
      <c r="H110" s="185">
        <v>4.2</v>
      </c>
      <c r="I110" s="186"/>
      <c r="J110" s="187">
        <f>ROUND(I110*H110,2)</f>
        <v>0</v>
      </c>
      <c r="K110" s="183" t="s">
        <v>186</v>
      </c>
      <c r="L110" s="188"/>
      <c r="M110" s="189" t="s">
        <v>19</v>
      </c>
      <c r="N110" s="190" t="s">
        <v>43</v>
      </c>
      <c r="P110" s="140">
        <f>O110*H110</f>
        <v>0</v>
      </c>
      <c r="Q110" s="140">
        <v>2.7E-4</v>
      </c>
      <c r="R110" s="140">
        <f>Q110*H110</f>
        <v>1.134E-3</v>
      </c>
      <c r="S110" s="140">
        <v>0</v>
      </c>
      <c r="T110" s="141">
        <f>S110*H110</f>
        <v>0</v>
      </c>
      <c r="AR110" s="142" t="s">
        <v>715</v>
      </c>
      <c r="AT110" s="142" t="s">
        <v>570</v>
      </c>
      <c r="AU110" s="142" t="s">
        <v>81</v>
      </c>
      <c r="AY110" s="17" t="s">
        <v>180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7" t="s">
        <v>79</v>
      </c>
      <c r="BK110" s="143">
        <f>ROUND(I110*H110,2)</f>
        <v>0</v>
      </c>
      <c r="BL110" s="17" t="s">
        <v>311</v>
      </c>
      <c r="BM110" s="142" t="s">
        <v>2402</v>
      </c>
    </row>
    <row r="111" spans="2:65" s="12" customFormat="1">
      <c r="B111" s="148"/>
      <c r="D111" s="149" t="s">
        <v>191</v>
      </c>
      <c r="F111" s="151" t="s">
        <v>2403</v>
      </c>
      <c r="H111" s="152">
        <v>4.2</v>
      </c>
      <c r="I111" s="153"/>
      <c r="L111" s="148"/>
      <c r="M111" s="154"/>
      <c r="T111" s="155"/>
      <c r="AT111" s="150" t="s">
        <v>191</v>
      </c>
      <c r="AU111" s="150" t="s">
        <v>81</v>
      </c>
      <c r="AV111" s="12" t="s">
        <v>81</v>
      </c>
      <c r="AW111" s="12" t="s">
        <v>4</v>
      </c>
      <c r="AX111" s="12" t="s">
        <v>79</v>
      </c>
      <c r="AY111" s="150" t="s">
        <v>180</v>
      </c>
    </row>
    <row r="112" spans="2:65" s="1" customFormat="1" ht="55.5" customHeight="1">
      <c r="B112" s="32"/>
      <c r="C112" s="131" t="s">
        <v>216</v>
      </c>
      <c r="D112" s="131" t="s">
        <v>182</v>
      </c>
      <c r="E112" s="132" t="s">
        <v>2404</v>
      </c>
      <c r="F112" s="133" t="s">
        <v>2405</v>
      </c>
      <c r="G112" s="134" t="s">
        <v>226</v>
      </c>
      <c r="H112" s="135">
        <v>41</v>
      </c>
      <c r="I112" s="136"/>
      <c r="J112" s="137">
        <f>ROUND(I112*H112,2)</f>
        <v>0</v>
      </c>
      <c r="K112" s="133" t="s">
        <v>186</v>
      </c>
      <c r="L112" s="32"/>
      <c r="M112" s="138" t="s">
        <v>19</v>
      </c>
      <c r="N112" s="139" t="s">
        <v>43</v>
      </c>
      <c r="P112" s="140">
        <f>O112*H112</f>
        <v>0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AR112" s="142" t="s">
        <v>311</v>
      </c>
      <c r="AT112" s="142" t="s">
        <v>182</v>
      </c>
      <c r="AU112" s="142" t="s">
        <v>81</v>
      </c>
      <c r="AY112" s="17" t="s">
        <v>180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7" t="s">
        <v>79</v>
      </c>
      <c r="BK112" s="143">
        <f>ROUND(I112*H112,2)</f>
        <v>0</v>
      </c>
      <c r="BL112" s="17" t="s">
        <v>311</v>
      </c>
      <c r="BM112" s="142" t="s">
        <v>2406</v>
      </c>
    </row>
    <row r="113" spans="2:65" s="1" customFormat="1">
      <c r="B113" s="32"/>
      <c r="D113" s="144" t="s">
        <v>189</v>
      </c>
      <c r="F113" s="145" t="s">
        <v>2407</v>
      </c>
      <c r="I113" s="146"/>
      <c r="L113" s="32"/>
      <c r="M113" s="147"/>
      <c r="T113" s="53"/>
      <c r="AT113" s="17" t="s">
        <v>189</v>
      </c>
      <c r="AU113" s="17" t="s">
        <v>81</v>
      </c>
    </row>
    <row r="114" spans="2:65" s="1" customFormat="1" ht="24.2" customHeight="1">
      <c r="B114" s="32"/>
      <c r="C114" s="181" t="s">
        <v>245</v>
      </c>
      <c r="D114" s="181" t="s">
        <v>570</v>
      </c>
      <c r="E114" s="182" t="s">
        <v>2408</v>
      </c>
      <c r="F114" s="183" t="s">
        <v>2409</v>
      </c>
      <c r="G114" s="184" t="s">
        <v>226</v>
      </c>
      <c r="H114" s="185">
        <v>41</v>
      </c>
      <c r="I114" s="186"/>
      <c r="J114" s="187">
        <f>ROUND(I114*H114,2)</f>
        <v>0</v>
      </c>
      <c r="K114" s="183" t="s">
        <v>186</v>
      </c>
      <c r="L114" s="188"/>
      <c r="M114" s="189" t="s">
        <v>19</v>
      </c>
      <c r="N114" s="190" t="s">
        <v>43</v>
      </c>
      <c r="P114" s="140">
        <f>O114*H114</f>
        <v>0</v>
      </c>
      <c r="Q114" s="140">
        <v>1.4999999999999999E-4</v>
      </c>
      <c r="R114" s="140">
        <f>Q114*H114</f>
        <v>6.1499999999999992E-3</v>
      </c>
      <c r="S114" s="140">
        <v>0</v>
      </c>
      <c r="T114" s="141">
        <f>S114*H114</f>
        <v>0</v>
      </c>
      <c r="AR114" s="142" t="s">
        <v>715</v>
      </c>
      <c r="AT114" s="142" t="s">
        <v>570</v>
      </c>
      <c r="AU114" s="142" t="s">
        <v>81</v>
      </c>
      <c r="AY114" s="17" t="s">
        <v>180</v>
      </c>
      <c r="BE114" s="143">
        <f>IF(N114="základní",J114,0)</f>
        <v>0</v>
      </c>
      <c r="BF114" s="143">
        <f>IF(N114="snížená",J114,0)</f>
        <v>0</v>
      </c>
      <c r="BG114" s="143">
        <f>IF(N114="zákl. přenesená",J114,0)</f>
        <v>0</v>
      </c>
      <c r="BH114" s="143">
        <f>IF(N114="sníž. přenesená",J114,0)</f>
        <v>0</v>
      </c>
      <c r="BI114" s="143">
        <f>IF(N114="nulová",J114,0)</f>
        <v>0</v>
      </c>
      <c r="BJ114" s="17" t="s">
        <v>79</v>
      </c>
      <c r="BK114" s="143">
        <f>ROUND(I114*H114,2)</f>
        <v>0</v>
      </c>
      <c r="BL114" s="17" t="s">
        <v>311</v>
      </c>
      <c r="BM114" s="142" t="s">
        <v>2410</v>
      </c>
    </row>
    <row r="115" spans="2:65" s="1" customFormat="1" ht="44.25" customHeight="1">
      <c r="B115" s="32"/>
      <c r="C115" s="131" t="s">
        <v>254</v>
      </c>
      <c r="D115" s="131" t="s">
        <v>182</v>
      </c>
      <c r="E115" s="132" t="s">
        <v>1187</v>
      </c>
      <c r="F115" s="133" t="s">
        <v>1188</v>
      </c>
      <c r="G115" s="134" t="s">
        <v>476</v>
      </c>
      <c r="H115" s="135">
        <v>535</v>
      </c>
      <c r="I115" s="136"/>
      <c r="J115" s="137">
        <f>ROUND(I115*H115,2)</f>
        <v>0</v>
      </c>
      <c r="K115" s="133" t="s">
        <v>186</v>
      </c>
      <c r="L115" s="32"/>
      <c r="M115" s="138" t="s">
        <v>19</v>
      </c>
      <c r="N115" s="139" t="s">
        <v>43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311</v>
      </c>
      <c r="AT115" s="142" t="s">
        <v>182</v>
      </c>
      <c r="AU115" s="142" t="s">
        <v>81</v>
      </c>
      <c r="AY115" s="17" t="s">
        <v>180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311</v>
      </c>
      <c r="BM115" s="142" t="s">
        <v>2411</v>
      </c>
    </row>
    <row r="116" spans="2:65" s="1" customFormat="1">
      <c r="B116" s="32"/>
      <c r="D116" s="144" t="s">
        <v>189</v>
      </c>
      <c r="F116" s="145" t="s">
        <v>1190</v>
      </c>
      <c r="I116" s="146"/>
      <c r="L116" s="32"/>
      <c r="M116" s="147"/>
      <c r="T116" s="53"/>
      <c r="AT116" s="17" t="s">
        <v>189</v>
      </c>
      <c r="AU116" s="17" t="s">
        <v>81</v>
      </c>
    </row>
    <row r="117" spans="2:65" s="1" customFormat="1" ht="24.2" customHeight="1">
      <c r="B117" s="32"/>
      <c r="C117" s="181" t="s">
        <v>8</v>
      </c>
      <c r="D117" s="181" t="s">
        <v>570</v>
      </c>
      <c r="E117" s="182" t="s">
        <v>1191</v>
      </c>
      <c r="F117" s="183" t="s">
        <v>1192</v>
      </c>
      <c r="G117" s="184" t="s">
        <v>476</v>
      </c>
      <c r="H117" s="185">
        <v>290</v>
      </c>
      <c r="I117" s="186"/>
      <c r="J117" s="187">
        <f>ROUND(I117*H117,2)</f>
        <v>0</v>
      </c>
      <c r="K117" s="183" t="s">
        <v>186</v>
      </c>
      <c r="L117" s="188"/>
      <c r="M117" s="189" t="s">
        <v>19</v>
      </c>
      <c r="N117" s="190" t="s">
        <v>43</v>
      </c>
      <c r="P117" s="140">
        <f>O117*H117</f>
        <v>0</v>
      </c>
      <c r="Q117" s="140">
        <v>1.2E-4</v>
      </c>
      <c r="R117" s="140">
        <f>Q117*H117</f>
        <v>3.4799999999999998E-2</v>
      </c>
      <c r="S117" s="140">
        <v>0</v>
      </c>
      <c r="T117" s="141">
        <f>S117*H117</f>
        <v>0</v>
      </c>
      <c r="AR117" s="142" t="s">
        <v>715</v>
      </c>
      <c r="AT117" s="142" t="s">
        <v>570</v>
      </c>
      <c r="AU117" s="142" t="s">
        <v>81</v>
      </c>
      <c r="AY117" s="17" t="s">
        <v>180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7" t="s">
        <v>79</v>
      </c>
      <c r="BK117" s="143">
        <f>ROUND(I117*H117,2)</f>
        <v>0</v>
      </c>
      <c r="BL117" s="17" t="s">
        <v>311</v>
      </c>
      <c r="BM117" s="142" t="s">
        <v>2412</v>
      </c>
    </row>
    <row r="118" spans="2:65" s="12" customFormat="1">
      <c r="B118" s="148"/>
      <c r="D118" s="149" t="s">
        <v>191</v>
      </c>
      <c r="F118" s="151" t="s">
        <v>2413</v>
      </c>
      <c r="H118" s="152">
        <v>290</v>
      </c>
      <c r="I118" s="153"/>
      <c r="L118" s="148"/>
      <c r="M118" s="154"/>
      <c r="T118" s="155"/>
      <c r="AT118" s="150" t="s">
        <v>191</v>
      </c>
      <c r="AU118" s="150" t="s">
        <v>81</v>
      </c>
      <c r="AV118" s="12" t="s">
        <v>81</v>
      </c>
      <c r="AW118" s="12" t="s">
        <v>4</v>
      </c>
      <c r="AX118" s="12" t="s">
        <v>79</v>
      </c>
      <c r="AY118" s="150" t="s">
        <v>180</v>
      </c>
    </row>
    <row r="119" spans="2:65" s="1" customFormat="1" ht="24.2" customHeight="1">
      <c r="B119" s="32"/>
      <c r="C119" s="181" t="s">
        <v>286</v>
      </c>
      <c r="D119" s="181" t="s">
        <v>570</v>
      </c>
      <c r="E119" s="182" t="s">
        <v>1195</v>
      </c>
      <c r="F119" s="183" t="s">
        <v>1196</v>
      </c>
      <c r="G119" s="184" t="s">
        <v>476</v>
      </c>
      <c r="H119" s="185">
        <v>245</v>
      </c>
      <c r="I119" s="186"/>
      <c r="J119" s="187">
        <f>ROUND(I119*H119,2)</f>
        <v>0</v>
      </c>
      <c r="K119" s="183" t="s">
        <v>19</v>
      </c>
      <c r="L119" s="188"/>
      <c r="M119" s="189" t="s">
        <v>19</v>
      </c>
      <c r="N119" s="190" t="s">
        <v>43</v>
      </c>
      <c r="P119" s="140">
        <f>O119*H119</f>
        <v>0</v>
      </c>
      <c r="Q119" s="140">
        <v>1.7000000000000001E-4</v>
      </c>
      <c r="R119" s="140">
        <f>Q119*H119</f>
        <v>4.1650000000000006E-2</v>
      </c>
      <c r="S119" s="140">
        <v>0</v>
      </c>
      <c r="T119" s="141">
        <f>S119*H119</f>
        <v>0</v>
      </c>
      <c r="AR119" s="142" t="s">
        <v>715</v>
      </c>
      <c r="AT119" s="142" t="s">
        <v>570</v>
      </c>
      <c r="AU119" s="142" t="s">
        <v>81</v>
      </c>
      <c r="AY119" s="17" t="s">
        <v>180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7" t="s">
        <v>79</v>
      </c>
      <c r="BK119" s="143">
        <f>ROUND(I119*H119,2)</f>
        <v>0</v>
      </c>
      <c r="BL119" s="17" t="s">
        <v>311</v>
      </c>
      <c r="BM119" s="142" t="s">
        <v>2414</v>
      </c>
    </row>
    <row r="120" spans="2:65" s="12" customFormat="1">
      <c r="B120" s="148"/>
      <c r="D120" s="149" t="s">
        <v>191</v>
      </c>
      <c r="F120" s="151" t="s">
        <v>2415</v>
      </c>
      <c r="H120" s="152">
        <v>245</v>
      </c>
      <c r="I120" s="153"/>
      <c r="L120" s="148"/>
      <c r="M120" s="154"/>
      <c r="T120" s="155"/>
      <c r="AT120" s="150" t="s">
        <v>191</v>
      </c>
      <c r="AU120" s="150" t="s">
        <v>81</v>
      </c>
      <c r="AV120" s="12" t="s">
        <v>81</v>
      </c>
      <c r="AW120" s="12" t="s">
        <v>4</v>
      </c>
      <c r="AX120" s="12" t="s">
        <v>79</v>
      </c>
      <c r="AY120" s="150" t="s">
        <v>180</v>
      </c>
    </row>
    <row r="121" spans="2:65" s="1" customFormat="1" ht="44.25" customHeight="1">
      <c r="B121" s="32"/>
      <c r="C121" s="131" t="s">
        <v>294</v>
      </c>
      <c r="D121" s="131" t="s">
        <v>182</v>
      </c>
      <c r="E121" s="132" t="s">
        <v>1187</v>
      </c>
      <c r="F121" s="133" t="s">
        <v>1188</v>
      </c>
      <c r="G121" s="134" t="s">
        <v>476</v>
      </c>
      <c r="H121" s="135">
        <v>80</v>
      </c>
      <c r="I121" s="136"/>
      <c r="J121" s="137">
        <f>ROUND(I121*H121,2)</f>
        <v>0</v>
      </c>
      <c r="K121" s="133" t="s">
        <v>186</v>
      </c>
      <c r="L121" s="32"/>
      <c r="M121" s="138" t="s">
        <v>19</v>
      </c>
      <c r="N121" s="139" t="s">
        <v>43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311</v>
      </c>
      <c r="AT121" s="142" t="s">
        <v>182</v>
      </c>
      <c r="AU121" s="142" t="s">
        <v>81</v>
      </c>
      <c r="AY121" s="17" t="s">
        <v>180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7" t="s">
        <v>79</v>
      </c>
      <c r="BK121" s="143">
        <f>ROUND(I121*H121,2)</f>
        <v>0</v>
      </c>
      <c r="BL121" s="17" t="s">
        <v>311</v>
      </c>
      <c r="BM121" s="142" t="s">
        <v>2416</v>
      </c>
    </row>
    <row r="122" spans="2:65" s="1" customFormat="1">
      <c r="B122" s="32"/>
      <c r="D122" s="144" t="s">
        <v>189</v>
      </c>
      <c r="F122" s="145" t="s">
        <v>1190</v>
      </c>
      <c r="I122" s="146"/>
      <c r="L122" s="32"/>
      <c r="M122" s="147"/>
      <c r="T122" s="53"/>
      <c r="AT122" s="17" t="s">
        <v>189</v>
      </c>
      <c r="AU122" s="17" t="s">
        <v>81</v>
      </c>
    </row>
    <row r="123" spans="2:65" s="1" customFormat="1" ht="24.2" customHeight="1">
      <c r="B123" s="32"/>
      <c r="C123" s="181" t="s">
        <v>303</v>
      </c>
      <c r="D123" s="181" t="s">
        <v>570</v>
      </c>
      <c r="E123" s="182" t="s">
        <v>2417</v>
      </c>
      <c r="F123" s="183" t="s">
        <v>2418</v>
      </c>
      <c r="G123" s="184" t="s">
        <v>476</v>
      </c>
      <c r="H123" s="185">
        <v>92</v>
      </c>
      <c r="I123" s="186"/>
      <c r="J123" s="187">
        <f>ROUND(I123*H123,2)</f>
        <v>0</v>
      </c>
      <c r="K123" s="183" t="s">
        <v>186</v>
      </c>
      <c r="L123" s="188"/>
      <c r="M123" s="189" t="s">
        <v>19</v>
      </c>
      <c r="N123" s="190" t="s">
        <v>43</v>
      </c>
      <c r="P123" s="140">
        <f>O123*H123</f>
        <v>0</v>
      </c>
      <c r="Q123" s="140">
        <v>1.7000000000000001E-4</v>
      </c>
      <c r="R123" s="140">
        <f>Q123*H123</f>
        <v>1.5640000000000001E-2</v>
      </c>
      <c r="S123" s="140">
        <v>0</v>
      </c>
      <c r="T123" s="141">
        <f>S123*H123</f>
        <v>0</v>
      </c>
      <c r="AR123" s="142" t="s">
        <v>715</v>
      </c>
      <c r="AT123" s="142" t="s">
        <v>570</v>
      </c>
      <c r="AU123" s="142" t="s">
        <v>81</v>
      </c>
      <c r="AY123" s="17" t="s">
        <v>180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7" t="s">
        <v>79</v>
      </c>
      <c r="BK123" s="143">
        <f>ROUND(I123*H123,2)</f>
        <v>0</v>
      </c>
      <c r="BL123" s="17" t="s">
        <v>311</v>
      </c>
      <c r="BM123" s="142" t="s">
        <v>2419</v>
      </c>
    </row>
    <row r="124" spans="2:65" s="12" customFormat="1">
      <c r="B124" s="148"/>
      <c r="D124" s="149" t="s">
        <v>191</v>
      </c>
      <c r="F124" s="151" t="s">
        <v>2420</v>
      </c>
      <c r="H124" s="152">
        <v>92</v>
      </c>
      <c r="I124" s="153"/>
      <c r="L124" s="148"/>
      <c r="M124" s="154"/>
      <c r="T124" s="155"/>
      <c r="AT124" s="150" t="s">
        <v>191</v>
      </c>
      <c r="AU124" s="150" t="s">
        <v>81</v>
      </c>
      <c r="AV124" s="12" t="s">
        <v>81</v>
      </c>
      <c r="AW124" s="12" t="s">
        <v>4</v>
      </c>
      <c r="AX124" s="12" t="s">
        <v>79</v>
      </c>
      <c r="AY124" s="150" t="s">
        <v>180</v>
      </c>
    </row>
    <row r="125" spans="2:65" s="1" customFormat="1" ht="44.25" customHeight="1">
      <c r="B125" s="32"/>
      <c r="C125" s="131" t="s">
        <v>311</v>
      </c>
      <c r="D125" s="131" t="s">
        <v>182</v>
      </c>
      <c r="E125" s="132" t="s">
        <v>2421</v>
      </c>
      <c r="F125" s="133" t="s">
        <v>2422</v>
      </c>
      <c r="G125" s="134" t="s">
        <v>476</v>
      </c>
      <c r="H125" s="135">
        <v>65</v>
      </c>
      <c r="I125" s="136"/>
      <c r="J125" s="137">
        <f>ROUND(I125*H125,2)</f>
        <v>0</v>
      </c>
      <c r="K125" s="133" t="s">
        <v>186</v>
      </c>
      <c r="L125" s="32"/>
      <c r="M125" s="138" t="s">
        <v>19</v>
      </c>
      <c r="N125" s="139" t="s">
        <v>43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311</v>
      </c>
      <c r="AT125" s="142" t="s">
        <v>182</v>
      </c>
      <c r="AU125" s="142" t="s">
        <v>81</v>
      </c>
      <c r="AY125" s="17" t="s">
        <v>180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7" t="s">
        <v>79</v>
      </c>
      <c r="BK125" s="143">
        <f>ROUND(I125*H125,2)</f>
        <v>0</v>
      </c>
      <c r="BL125" s="17" t="s">
        <v>311</v>
      </c>
      <c r="BM125" s="142" t="s">
        <v>2423</v>
      </c>
    </row>
    <row r="126" spans="2:65" s="1" customFormat="1">
      <c r="B126" s="32"/>
      <c r="D126" s="144" t="s">
        <v>189</v>
      </c>
      <c r="F126" s="145" t="s">
        <v>2424</v>
      </c>
      <c r="I126" s="146"/>
      <c r="L126" s="32"/>
      <c r="M126" s="147"/>
      <c r="T126" s="53"/>
      <c r="AT126" s="17" t="s">
        <v>189</v>
      </c>
      <c r="AU126" s="17" t="s">
        <v>81</v>
      </c>
    </row>
    <row r="127" spans="2:65" s="1" customFormat="1" ht="24.2" customHeight="1">
      <c r="B127" s="32"/>
      <c r="C127" s="181" t="s">
        <v>319</v>
      </c>
      <c r="D127" s="181" t="s">
        <v>570</v>
      </c>
      <c r="E127" s="182" t="s">
        <v>2425</v>
      </c>
      <c r="F127" s="183" t="s">
        <v>2426</v>
      </c>
      <c r="G127" s="184" t="s">
        <v>476</v>
      </c>
      <c r="H127" s="185">
        <v>74.75</v>
      </c>
      <c r="I127" s="186"/>
      <c r="J127" s="187">
        <f>ROUND(I127*H127,2)</f>
        <v>0</v>
      </c>
      <c r="K127" s="183" t="s">
        <v>186</v>
      </c>
      <c r="L127" s="188"/>
      <c r="M127" s="189" t="s">
        <v>19</v>
      </c>
      <c r="N127" s="190" t="s">
        <v>43</v>
      </c>
      <c r="P127" s="140">
        <f>O127*H127</f>
        <v>0</v>
      </c>
      <c r="Q127" s="140">
        <v>8.9999999999999998E-4</v>
      </c>
      <c r="R127" s="140">
        <f>Q127*H127</f>
        <v>6.7275000000000001E-2</v>
      </c>
      <c r="S127" s="140">
        <v>0</v>
      </c>
      <c r="T127" s="141">
        <f>S127*H127</f>
        <v>0</v>
      </c>
      <c r="AR127" s="142" t="s">
        <v>715</v>
      </c>
      <c r="AT127" s="142" t="s">
        <v>570</v>
      </c>
      <c r="AU127" s="142" t="s">
        <v>81</v>
      </c>
      <c r="AY127" s="17" t="s">
        <v>180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7" t="s">
        <v>79</v>
      </c>
      <c r="BK127" s="143">
        <f>ROUND(I127*H127,2)</f>
        <v>0</v>
      </c>
      <c r="BL127" s="17" t="s">
        <v>311</v>
      </c>
      <c r="BM127" s="142" t="s">
        <v>2427</v>
      </c>
    </row>
    <row r="128" spans="2:65" s="12" customFormat="1">
      <c r="B128" s="148"/>
      <c r="D128" s="149" t="s">
        <v>191</v>
      </c>
      <c r="F128" s="151" t="s">
        <v>2428</v>
      </c>
      <c r="H128" s="152">
        <v>74.75</v>
      </c>
      <c r="I128" s="153"/>
      <c r="L128" s="148"/>
      <c r="M128" s="154"/>
      <c r="T128" s="155"/>
      <c r="AT128" s="150" t="s">
        <v>191</v>
      </c>
      <c r="AU128" s="150" t="s">
        <v>81</v>
      </c>
      <c r="AV128" s="12" t="s">
        <v>81</v>
      </c>
      <c r="AW128" s="12" t="s">
        <v>4</v>
      </c>
      <c r="AX128" s="12" t="s">
        <v>79</v>
      </c>
      <c r="AY128" s="150" t="s">
        <v>180</v>
      </c>
    </row>
    <row r="129" spans="2:65" s="1" customFormat="1" ht="44.25" customHeight="1">
      <c r="B129" s="32"/>
      <c r="C129" s="131" t="s">
        <v>326</v>
      </c>
      <c r="D129" s="131" t="s">
        <v>182</v>
      </c>
      <c r="E129" s="132" t="s">
        <v>2421</v>
      </c>
      <c r="F129" s="133" t="s">
        <v>2422</v>
      </c>
      <c r="G129" s="134" t="s">
        <v>476</v>
      </c>
      <c r="H129" s="135">
        <v>115</v>
      </c>
      <c r="I129" s="136"/>
      <c r="J129" s="137">
        <f>ROUND(I129*H129,2)</f>
        <v>0</v>
      </c>
      <c r="K129" s="133" t="s">
        <v>186</v>
      </c>
      <c r="L129" s="32"/>
      <c r="M129" s="138" t="s">
        <v>19</v>
      </c>
      <c r="N129" s="139" t="s">
        <v>43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311</v>
      </c>
      <c r="AT129" s="142" t="s">
        <v>182</v>
      </c>
      <c r="AU129" s="142" t="s">
        <v>81</v>
      </c>
      <c r="AY129" s="17" t="s">
        <v>180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7" t="s">
        <v>79</v>
      </c>
      <c r="BK129" s="143">
        <f>ROUND(I129*H129,2)</f>
        <v>0</v>
      </c>
      <c r="BL129" s="17" t="s">
        <v>311</v>
      </c>
      <c r="BM129" s="142" t="s">
        <v>2429</v>
      </c>
    </row>
    <row r="130" spans="2:65" s="1" customFormat="1">
      <c r="B130" s="32"/>
      <c r="D130" s="144" t="s">
        <v>189</v>
      </c>
      <c r="F130" s="145" t="s">
        <v>2424</v>
      </c>
      <c r="I130" s="146"/>
      <c r="L130" s="32"/>
      <c r="M130" s="147"/>
      <c r="T130" s="53"/>
      <c r="AT130" s="17" t="s">
        <v>189</v>
      </c>
      <c r="AU130" s="17" t="s">
        <v>81</v>
      </c>
    </row>
    <row r="131" spans="2:65" s="1" customFormat="1" ht="24.2" customHeight="1">
      <c r="B131" s="32"/>
      <c r="C131" s="181" t="s">
        <v>333</v>
      </c>
      <c r="D131" s="181" t="s">
        <v>570</v>
      </c>
      <c r="E131" s="182" t="s">
        <v>2430</v>
      </c>
      <c r="F131" s="183" t="s">
        <v>2431</v>
      </c>
      <c r="G131" s="184" t="s">
        <v>476</v>
      </c>
      <c r="H131" s="185">
        <v>132.25</v>
      </c>
      <c r="I131" s="186"/>
      <c r="J131" s="187">
        <f>ROUND(I131*H131,2)</f>
        <v>0</v>
      </c>
      <c r="K131" s="183" t="s">
        <v>186</v>
      </c>
      <c r="L131" s="188"/>
      <c r="M131" s="189" t="s">
        <v>19</v>
      </c>
      <c r="N131" s="190" t="s">
        <v>43</v>
      </c>
      <c r="P131" s="140">
        <f>O131*H131</f>
        <v>0</v>
      </c>
      <c r="Q131" s="140">
        <v>1.47E-3</v>
      </c>
      <c r="R131" s="140">
        <f>Q131*H131</f>
        <v>0.19440749999999998</v>
      </c>
      <c r="S131" s="140">
        <v>0</v>
      </c>
      <c r="T131" s="141">
        <f>S131*H131</f>
        <v>0</v>
      </c>
      <c r="AR131" s="142" t="s">
        <v>715</v>
      </c>
      <c r="AT131" s="142" t="s">
        <v>570</v>
      </c>
      <c r="AU131" s="142" t="s">
        <v>81</v>
      </c>
      <c r="AY131" s="17" t="s">
        <v>180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79</v>
      </c>
      <c r="BK131" s="143">
        <f>ROUND(I131*H131,2)</f>
        <v>0</v>
      </c>
      <c r="BL131" s="17" t="s">
        <v>311</v>
      </c>
      <c r="BM131" s="142" t="s">
        <v>2432</v>
      </c>
    </row>
    <row r="132" spans="2:65" s="12" customFormat="1">
      <c r="B132" s="148"/>
      <c r="D132" s="149" t="s">
        <v>191</v>
      </c>
      <c r="F132" s="151" t="s">
        <v>2433</v>
      </c>
      <c r="H132" s="152">
        <v>132.25</v>
      </c>
      <c r="I132" s="153"/>
      <c r="L132" s="148"/>
      <c r="M132" s="154"/>
      <c r="T132" s="155"/>
      <c r="AT132" s="150" t="s">
        <v>191</v>
      </c>
      <c r="AU132" s="150" t="s">
        <v>81</v>
      </c>
      <c r="AV132" s="12" t="s">
        <v>81</v>
      </c>
      <c r="AW132" s="12" t="s">
        <v>4</v>
      </c>
      <c r="AX132" s="12" t="s">
        <v>79</v>
      </c>
      <c r="AY132" s="150" t="s">
        <v>180</v>
      </c>
    </row>
    <row r="133" spans="2:65" s="1" customFormat="1" ht="44.25" customHeight="1">
      <c r="B133" s="32"/>
      <c r="C133" s="131" t="s">
        <v>339</v>
      </c>
      <c r="D133" s="131" t="s">
        <v>182</v>
      </c>
      <c r="E133" s="132" t="s">
        <v>1199</v>
      </c>
      <c r="F133" s="133" t="s">
        <v>1200</v>
      </c>
      <c r="G133" s="134" t="s">
        <v>476</v>
      </c>
      <c r="H133" s="135">
        <v>655</v>
      </c>
      <c r="I133" s="136"/>
      <c r="J133" s="137">
        <f>ROUND(I133*H133,2)</f>
        <v>0</v>
      </c>
      <c r="K133" s="133" t="s">
        <v>186</v>
      </c>
      <c r="L133" s="32"/>
      <c r="M133" s="138" t="s">
        <v>19</v>
      </c>
      <c r="N133" s="139" t="s">
        <v>43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311</v>
      </c>
      <c r="AT133" s="142" t="s">
        <v>182</v>
      </c>
      <c r="AU133" s="142" t="s">
        <v>81</v>
      </c>
      <c r="AY133" s="17" t="s">
        <v>180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311</v>
      </c>
      <c r="BM133" s="142" t="s">
        <v>2434</v>
      </c>
    </row>
    <row r="134" spans="2:65" s="1" customFormat="1">
      <c r="B134" s="32"/>
      <c r="D134" s="144" t="s">
        <v>189</v>
      </c>
      <c r="F134" s="145" t="s">
        <v>1202</v>
      </c>
      <c r="I134" s="146"/>
      <c r="L134" s="32"/>
      <c r="M134" s="147"/>
      <c r="T134" s="53"/>
      <c r="AT134" s="17" t="s">
        <v>189</v>
      </c>
      <c r="AU134" s="17" t="s">
        <v>81</v>
      </c>
    </row>
    <row r="135" spans="2:65" s="1" customFormat="1" ht="24.2" customHeight="1">
      <c r="B135" s="32"/>
      <c r="C135" s="181" t="s">
        <v>7</v>
      </c>
      <c r="D135" s="181" t="s">
        <v>570</v>
      </c>
      <c r="E135" s="182" t="s">
        <v>1203</v>
      </c>
      <c r="F135" s="183" t="s">
        <v>1204</v>
      </c>
      <c r="G135" s="184" t="s">
        <v>476</v>
      </c>
      <c r="H135" s="185">
        <v>753.25</v>
      </c>
      <c r="I135" s="186"/>
      <c r="J135" s="187">
        <f>ROUND(I135*H135,2)</f>
        <v>0</v>
      </c>
      <c r="K135" s="183" t="s">
        <v>186</v>
      </c>
      <c r="L135" s="188"/>
      <c r="M135" s="189" t="s">
        <v>19</v>
      </c>
      <c r="N135" s="190" t="s">
        <v>43</v>
      </c>
      <c r="P135" s="140">
        <f>O135*H135</f>
        <v>0</v>
      </c>
      <c r="Q135" s="140">
        <v>2.5000000000000001E-4</v>
      </c>
      <c r="R135" s="140">
        <f>Q135*H135</f>
        <v>0.18831249999999999</v>
      </c>
      <c r="S135" s="140">
        <v>0</v>
      </c>
      <c r="T135" s="141">
        <f>S135*H135</f>
        <v>0</v>
      </c>
      <c r="AR135" s="142" t="s">
        <v>715</v>
      </c>
      <c r="AT135" s="142" t="s">
        <v>570</v>
      </c>
      <c r="AU135" s="142" t="s">
        <v>81</v>
      </c>
      <c r="AY135" s="17" t="s">
        <v>180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7" t="s">
        <v>79</v>
      </c>
      <c r="BK135" s="143">
        <f>ROUND(I135*H135,2)</f>
        <v>0</v>
      </c>
      <c r="BL135" s="17" t="s">
        <v>311</v>
      </c>
      <c r="BM135" s="142" t="s">
        <v>2435</v>
      </c>
    </row>
    <row r="136" spans="2:65" s="12" customFormat="1">
      <c r="B136" s="148"/>
      <c r="D136" s="149" t="s">
        <v>191</v>
      </c>
      <c r="F136" s="151" t="s">
        <v>2436</v>
      </c>
      <c r="H136" s="152">
        <v>753.25</v>
      </c>
      <c r="I136" s="153"/>
      <c r="L136" s="148"/>
      <c r="M136" s="154"/>
      <c r="T136" s="155"/>
      <c r="AT136" s="150" t="s">
        <v>191</v>
      </c>
      <c r="AU136" s="150" t="s">
        <v>81</v>
      </c>
      <c r="AV136" s="12" t="s">
        <v>81</v>
      </c>
      <c r="AW136" s="12" t="s">
        <v>4</v>
      </c>
      <c r="AX136" s="12" t="s">
        <v>79</v>
      </c>
      <c r="AY136" s="150" t="s">
        <v>180</v>
      </c>
    </row>
    <row r="137" spans="2:65" s="1" customFormat="1" ht="44.25" customHeight="1">
      <c r="B137" s="32"/>
      <c r="C137" s="131" t="s">
        <v>351</v>
      </c>
      <c r="D137" s="131" t="s">
        <v>182</v>
      </c>
      <c r="E137" s="132" t="s">
        <v>2437</v>
      </c>
      <c r="F137" s="133" t="s">
        <v>2438</v>
      </c>
      <c r="G137" s="134" t="s">
        <v>476</v>
      </c>
      <c r="H137" s="135">
        <v>25</v>
      </c>
      <c r="I137" s="136"/>
      <c r="J137" s="137">
        <f>ROUND(I137*H137,2)</f>
        <v>0</v>
      </c>
      <c r="K137" s="133" t="s">
        <v>186</v>
      </c>
      <c r="L137" s="32"/>
      <c r="M137" s="138" t="s">
        <v>19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311</v>
      </c>
      <c r="AT137" s="142" t="s">
        <v>182</v>
      </c>
      <c r="AU137" s="142" t="s">
        <v>81</v>
      </c>
      <c r="AY137" s="17" t="s">
        <v>180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311</v>
      </c>
      <c r="BM137" s="142" t="s">
        <v>2439</v>
      </c>
    </row>
    <row r="138" spans="2:65" s="1" customFormat="1">
      <c r="B138" s="32"/>
      <c r="D138" s="144" t="s">
        <v>189</v>
      </c>
      <c r="F138" s="145" t="s">
        <v>2440</v>
      </c>
      <c r="I138" s="146"/>
      <c r="L138" s="32"/>
      <c r="M138" s="147"/>
      <c r="T138" s="53"/>
      <c r="AT138" s="17" t="s">
        <v>189</v>
      </c>
      <c r="AU138" s="17" t="s">
        <v>81</v>
      </c>
    </row>
    <row r="139" spans="2:65" s="1" customFormat="1" ht="24.2" customHeight="1">
      <c r="B139" s="32"/>
      <c r="C139" s="181" t="s">
        <v>357</v>
      </c>
      <c r="D139" s="181" t="s">
        <v>570</v>
      </c>
      <c r="E139" s="182" t="s">
        <v>2441</v>
      </c>
      <c r="F139" s="183" t="s">
        <v>2442</v>
      </c>
      <c r="G139" s="184" t="s">
        <v>476</v>
      </c>
      <c r="H139" s="185">
        <v>11.5</v>
      </c>
      <c r="I139" s="186"/>
      <c r="J139" s="187">
        <f>ROUND(I139*H139,2)</f>
        <v>0</v>
      </c>
      <c r="K139" s="183" t="s">
        <v>186</v>
      </c>
      <c r="L139" s="188"/>
      <c r="M139" s="189" t="s">
        <v>19</v>
      </c>
      <c r="N139" s="190" t="s">
        <v>43</v>
      </c>
      <c r="P139" s="140">
        <f>O139*H139</f>
        <v>0</v>
      </c>
      <c r="Q139" s="140">
        <v>3.4000000000000002E-4</v>
      </c>
      <c r="R139" s="140">
        <f>Q139*H139</f>
        <v>3.9100000000000003E-3</v>
      </c>
      <c r="S139" s="140">
        <v>0</v>
      </c>
      <c r="T139" s="141">
        <f>S139*H139</f>
        <v>0</v>
      </c>
      <c r="AR139" s="142" t="s">
        <v>715</v>
      </c>
      <c r="AT139" s="142" t="s">
        <v>570</v>
      </c>
      <c r="AU139" s="142" t="s">
        <v>81</v>
      </c>
      <c r="AY139" s="17" t="s">
        <v>180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7" t="s">
        <v>79</v>
      </c>
      <c r="BK139" s="143">
        <f>ROUND(I139*H139,2)</f>
        <v>0</v>
      </c>
      <c r="BL139" s="17" t="s">
        <v>311</v>
      </c>
      <c r="BM139" s="142" t="s">
        <v>2443</v>
      </c>
    </row>
    <row r="140" spans="2:65" s="12" customFormat="1">
      <c r="B140" s="148"/>
      <c r="D140" s="149" t="s">
        <v>191</v>
      </c>
      <c r="F140" s="151" t="s">
        <v>2444</v>
      </c>
      <c r="H140" s="152">
        <v>11.5</v>
      </c>
      <c r="I140" s="153"/>
      <c r="L140" s="148"/>
      <c r="M140" s="154"/>
      <c r="T140" s="155"/>
      <c r="AT140" s="150" t="s">
        <v>191</v>
      </c>
      <c r="AU140" s="150" t="s">
        <v>81</v>
      </c>
      <c r="AV140" s="12" t="s">
        <v>81</v>
      </c>
      <c r="AW140" s="12" t="s">
        <v>4</v>
      </c>
      <c r="AX140" s="12" t="s">
        <v>79</v>
      </c>
      <c r="AY140" s="150" t="s">
        <v>180</v>
      </c>
    </row>
    <row r="141" spans="2:65" s="1" customFormat="1" ht="24.2" customHeight="1">
      <c r="B141" s="32"/>
      <c r="C141" s="181" t="s">
        <v>365</v>
      </c>
      <c r="D141" s="181" t="s">
        <v>570</v>
      </c>
      <c r="E141" s="182" t="s">
        <v>2445</v>
      </c>
      <c r="F141" s="183" t="s">
        <v>2446</v>
      </c>
      <c r="G141" s="184" t="s">
        <v>476</v>
      </c>
      <c r="H141" s="185">
        <v>17.25</v>
      </c>
      <c r="I141" s="186"/>
      <c r="J141" s="187">
        <f>ROUND(I141*H141,2)</f>
        <v>0</v>
      </c>
      <c r="K141" s="183" t="s">
        <v>186</v>
      </c>
      <c r="L141" s="188"/>
      <c r="M141" s="189" t="s">
        <v>19</v>
      </c>
      <c r="N141" s="190" t="s">
        <v>43</v>
      </c>
      <c r="P141" s="140">
        <f>O141*H141</f>
        <v>0</v>
      </c>
      <c r="Q141" s="140">
        <v>5.2999999999999998E-4</v>
      </c>
      <c r="R141" s="140">
        <f>Q141*H141</f>
        <v>9.1424999999999996E-3</v>
      </c>
      <c r="S141" s="140">
        <v>0</v>
      </c>
      <c r="T141" s="141">
        <f>S141*H141</f>
        <v>0</v>
      </c>
      <c r="AR141" s="142" t="s">
        <v>715</v>
      </c>
      <c r="AT141" s="142" t="s">
        <v>570</v>
      </c>
      <c r="AU141" s="142" t="s">
        <v>81</v>
      </c>
      <c r="AY141" s="17" t="s">
        <v>180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7" t="s">
        <v>79</v>
      </c>
      <c r="BK141" s="143">
        <f>ROUND(I141*H141,2)</f>
        <v>0</v>
      </c>
      <c r="BL141" s="17" t="s">
        <v>311</v>
      </c>
      <c r="BM141" s="142" t="s">
        <v>2447</v>
      </c>
    </row>
    <row r="142" spans="2:65" s="12" customFormat="1">
      <c r="B142" s="148"/>
      <c r="D142" s="149" t="s">
        <v>191</v>
      </c>
      <c r="F142" s="151" t="s">
        <v>2448</v>
      </c>
      <c r="H142" s="152">
        <v>17.25</v>
      </c>
      <c r="I142" s="153"/>
      <c r="L142" s="148"/>
      <c r="M142" s="154"/>
      <c r="T142" s="155"/>
      <c r="AT142" s="150" t="s">
        <v>191</v>
      </c>
      <c r="AU142" s="150" t="s">
        <v>81</v>
      </c>
      <c r="AV142" s="12" t="s">
        <v>81</v>
      </c>
      <c r="AW142" s="12" t="s">
        <v>4</v>
      </c>
      <c r="AX142" s="12" t="s">
        <v>79</v>
      </c>
      <c r="AY142" s="150" t="s">
        <v>180</v>
      </c>
    </row>
    <row r="143" spans="2:65" s="1" customFormat="1" ht="33" customHeight="1">
      <c r="B143" s="32"/>
      <c r="C143" s="131" t="s">
        <v>500</v>
      </c>
      <c r="D143" s="131" t="s">
        <v>182</v>
      </c>
      <c r="E143" s="132" t="s">
        <v>1215</v>
      </c>
      <c r="F143" s="133" t="s">
        <v>1216</v>
      </c>
      <c r="G143" s="134" t="s">
        <v>226</v>
      </c>
      <c r="H143" s="135">
        <v>91</v>
      </c>
      <c r="I143" s="136"/>
      <c r="J143" s="137">
        <f>ROUND(I143*H143,2)</f>
        <v>0</v>
      </c>
      <c r="K143" s="133" t="s">
        <v>186</v>
      </c>
      <c r="L143" s="32"/>
      <c r="M143" s="138" t="s">
        <v>19</v>
      </c>
      <c r="N143" s="13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311</v>
      </c>
      <c r="AT143" s="142" t="s">
        <v>182</v>
      </c>
      <c r="AU143" s="142" t="s">
        <v>81</v>
      </c>
      <c r="AY143" s="17" t="s">
        <v>180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311</v>
      </c>
      <c r="BM143" s="142" t="s">
        <v>2449</v>
      </c>
    </row>
    <row r="144" spans="2:65" s="1" customFormat="1">
      <c r="B144" s="32"/>
      <c r="D144" s="144" t="s">
        <v>189</v>
      </c>
      <c r="F144" s="145" t="s">
        <v>1218</v>
      </c>
      <c r="I144" s="146"/>
      <c r="L144" s="32"/>
      <c r="M144" s="147"/>
      <c r="T144" s="53"/>
      <c r="AT144" s="17" t="s">
        <v>189</v>
      </c>
      <c r="AU144" s="17" t="s">
        <v>81</v>
      </c>
    </row>
    <row r="145" spans="2:65" s="1" customFormat="1" ht="33" customHeight="1">
      <c r="B145" s="32"/>
      <c r="C145" s="131" t="s">
        <v>505</v>
      </c>
      <c r="D145" s="131" t="s">
        <v>182</v>
      </c>
      <c r="E145" s="132" t="s">
        <v>1219</v>
      </c>
      <c r="F145" s="133" t="s">
        <v>1220</v>
      </c>
      <c r="G145" s="134" t="s">
        <v>226</v>
      </c>
      <c r="H145" s="135">
        <v>15</v>
      </c>
      <c r="I145" s="136"/>
      <c r="J145" s="137">
        <f>ROUND(I145*H145,2)</f>
        <v>0</v>
      </c>
      <c r="K145" s="133" t="s">
        <v>186</v>
      </c>
      <c r="L145" s="32"/>
      <c r="M145" s="138" t="s">
        <v>19</v>
      </c>
      <c r="N145" s="139" t="s">
        <v>43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311</v>
      </c>
      <c r="AT145" s="142" t="s">
        <v>182</v>
      </c>
      <c r="AU145" s="142" t="s">
        <v>81</v>
      </c>
      <c r="AY145" s="17" t="s">
        <v>180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7" t="s">
        <v>79</v>
      </c>
      <c r="BK145" s="143">
        <f>ROUND(I145*H145,2)</f>
        <v>0</v>
      </c>
      <c r="BL145" s="17" t="s">
        <v>311</v>
      </c>
      <c r="BM145" s="142" t="s">
        <v>2450</v>
      </c>
    </row>
    <row r="146" spans="2:65" s="1" customFormat="1">
      <c r="B146" s="32"/>
      <c r="D146" s="144" t="s">
        <v>189</v>
      </c>
      <c r="F146" s="145" t="s">
        <v>1222</v>
      </c>
      <c r="I146" s="146"/>
      <c r="L146" s="32"/>
      <c r="M146" s="147"/>
      <c r="T146" s="53"/>
      <c r="AT146" s="17" t="s">
        <v>189</v>
      </c>
      <c r="AU146" s="17" t="s">
        <v>81</v>
      </c>
    </row>
    <row r="147" spans="2:65" s="1" customFormat="1" ht="24.2" customHeight="1">
      <c r="B147" s="32"/>
      <c r="C147" s="181" t="s">
        <v>511</v>
      </c>
      <c r="D147" s="181" t="s">
        <v>570</v>
      </c>
      <c r="E147" s="182" t="s">
        <v>1223</v>
      </c>
      <c r="F147" s="183" t="s">
        <v>2451</v>
      </c>
      <c r="G147" s="184" t="s">
        <v>1225</v>
      </c>
      <c r="H147" s="185">
        <v>1</v>
      </c>
      <c r="I147" s="186"/>
      <c r="J147" s="187">
        <f>ROUND(I147*H147,2)</f>
        <v>0</v>
      </c>
      <c r="K147" s="183" t="s">
        <v>19</v>
      </c>
      <c r="L147" s="188"/>
      <c r="M147" s="189" t="s">
        <v>19</v>
      </c>
      <c r="N147" s="190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715</v>
      </c>
      <c r="AT147" s="142" t="s">
        <v>570</v>
      </c>
      <c r="AU147" s="142" t="s">
        <v>81</v>
      </c>
      <c r="AY147" s="17" t="s">
        <v>180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79</v>
      </c>
      <c r="BK147" s="143">
        <f>ROUND(I147*H147,2)</f>
        <v>0</v>
      </c>
      <c r="BL147" s="17" t="s">
        <v>311</v>
      </c>
      <c r="BM147" s="142" t="s">
        <v>2452</v>
      </c>
    </row>
    <row r="148" spans="2:65" s="1" customFormat="1" ht="33" customHeight="1">
      <c r="B148" s="32"/>
      <c r="C148" s="131" t="s">
        <v>515</v>
      </c>
      <c r="D148" s="131" t="s">
        <v>182</v>
      </c>
      <c r="E148" s="132" t="s">
        <v>2453</v>
      </c>
      <c r="F148" s="133" t="s">
        <v>2454</v>
      </c>
      <c r="G148" s="134" t="s">
        <v>226</v>
      </c>
      <c r="H148" s="135">
        <v>1</v>
      </c>
      <c r="I148" s="136"/>
      <c r="J148" s="137">
        <f>ROUND(I148*H148,2)</f>
        <v>0</v>
      </c>
      <c r="K148" s="133" t="s">
        <v>186</v>
      </c>
      <c r="L148" s="32"/>
      <c r="M148" s="138" t="s">
        <v>19</v>
      </c>
      <c r="N148" s="139" t="s">
        <v>43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311</v>
      </c>
      <c r="AT148" s="142" t="s">
        <v>182</v>
      </c>
      <c r="AU148" s="142" t="s">
        <v>81</v>
      </c>
      <c r="AY148" s="17" t="s">
        <v>180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79</v>
      </c>
      <c r="BK148" s="143">
        <f>ROUND(I148*H148,2)</f>
        <v>0</v>
      </c>
      <c r="BL148" s="17" t="s">
        <v>311</v>
      </c>
      <c r="BM148" s="142" t="s">
        <v>2455</v>
      </c>
    </row>
    <row r="149" spans="2:65" s="1" customFormat="1">
      <c r="B149" s="32"/>
      <c r="D149" s="144" t="s">
        <v>189</v>
      </c>
      <c r="F149" s="145" t="s">
        <v>2456</v>
      </c>
      <c r="I149" s="146"/>
      <c r="L149" s="32"/>
      <c r="M149" s="147"/>
      <c r="T149" s="53"/>
      <c r="AT149" s="17" t="s">
        <v>189</v>
      </c>
      <c r="AU149" s="17" t="s">
        <v>81</v>
      </c>
    </row>
    <row r="150" spans="2:65" s="1" customFormat="1" ht="16.5" customHeight="1">
      <c r="B150" s="32"/>
      <c r="C150" s="181" t="s">
        <v>699</v>
      </c>
      <c r="D150" s="181" t="s">
        <v>570</v>
      </c>
      <c r="E150" s="182" t="s">
        <v>2457</v>
      </c>
      <c r="F150" s="183" t="s">
        <v>2458</v>
      </c>
      <c r="G150" s="184" t="s">
        <v>226</v>
      </c>
      <c r="H150" s="185">
        <v>1</v>
      </c>
      <c r="I150" s="186"/>
      <c r="J150" s="187">
        <f>ROUND(I150*H150,2)</f>
        <v>0</v>
      </c>
      <c r="K150" s="183" t="s">
        <v>19</v>
      </c>
      <c r="L150" s="188"/>
      <c r="M150" s="189" t="s">
        <v>19</v>
      </c>
      <c r="N150" s="190" t="s">
        <v>43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715</v>
      </c>
      <c r="AT150" s="142" t="s">
        <v>570</v>
      </c>
      <c r="AU150" s="142" t="s">
        <v>81</v>
      </c>
      <c r="AY150" s="17" t="s">
        <v>180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7" t="s">
        <v>79</v>
      </c>
      <c r="BK150" s="143">
        <f>ROUND(I150*H150,2)</f>
        <v>0</v>
      </c>
      <c r="BL150" s="17" t="s">
        <v>311</v>
      </c>
      <c r="BM150" s="142" t="s">
        <v>2459</v>
      </c>
    </row>
    <row r="151" spans="2:65" s="1" customFormat="1" ht="37.9" customHeight="1">
      <c r="B151" s="32"/>
      <c r="C151" s="131" t="s">
        <v>704</v>
      </c>
      <c r="D151" s="131" t="s">
        <v>182</v>
      </c>
      <c r="E151" s="132" t="s">
        <v>1227</v>
      </c>
      <c r="F151" s="133" t="s">
        <v>1228</v>
      </c>
      <c r="G151" s="134" t="s">
        <v>226</v>
      </c>
      <c r="H151" s="135">
        <v>1</v>
      </c>
      <c r="I151" s="136"/>
      <c r="J151" s="137">
        <f>ROUND(I151*H151,2)</f>
        <v>0</v>
      </c>
      <c r="K151" s="133" t="s">
        <v>186</v>
      </c>
      <c r="L151" s="32"/>
      <c r="M151" s="138" t="s">
        <v>19</v>
      </c>
      <c r="N151" s="139" t="s">
        <v>43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311</v>
      </c>
      <c r="AT151" s="142" t="s">
        <v>182</v>
      </c>
      <c r="AU151" s="142" t="s">
        <v>81</v>
      </c>
      <c r="AY151" s="17" t="s">
        <v>180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7" t="s">
        <v>79</v>
      </c>
      <c r="BK151" s="143">
        <f>ROUND(I151*H151,2)</f>
        <v>0</v>
      </c>
      <c r="BL151" s="17" t="s">
        <v>311</v>
      </c>
      <c r="BM151" s="142" t="s">
        <v>2460</v>
      </c>
    </row>
    <row r="152" spans="2:65" s="1" customFormat="1">
      <c r="B152" s="32"/>
      <c r="D152" s="144" t="s">
        <v>189</v>
      </c>
      <c r="F152" s="145" t="s">
        <v>1230</v>
      </c>
      <c r="I152" s="146"/>
      <c r="L152" s="32"/>
      <c r="M152" s="147"/>
      <c r="T152" s="53"/>
      <c r="AT152" s="17" t="s">
        <v>189</v>
      </c>
      <c r="AU152" s="17" t="s">
        <v>81</v>
      </c>
    </row>
    <row r="153" spans="2:65" s="1" customFormat="1" ht="44.25" customHeight="1">
      <c r="B153" s="32"/>
      <c r="C153" s="131" t="s">
        <v>709</v>
      </c>
      <c r="D153" s="131" t="s">
        <v>182</v>
      </c>
      <c r="E153" s="132" t="s">
        <v>1231</v>
      </c>
      <c r="F153" s="133" t="s">
        <v>1232</v>
      </c>
      <c r="G153" s="134" t="s">
        <v>226</v>
      </c>
      <c r="H153" s="135">
        <v>4</v>
      </c>
      <c r="I153" s="136"/>
      <c r="J153" s="137">
        <f>ROUND(I153*H153,2)</f>
        <v>0</v>
      </c>
      <c r="K153" s="133" t="s">
        <v>186</v>
      </c>
      <c r="L153" s="32"/>
      <c r="M153" s="138" t="s">
        <v>19</v>
      </c>
      <c r="N153" s="139" t="s">
        <v>43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311</v>
      </c>
      <c r="AT153" s="142" t="s">
        <v>182</v>
      </c>
      <c r="AU153" s="142" t="s">
        <v>81</v>
      </c>
      <c r="AY153" s="17" t="s">
        <v>180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79</v>
      </c>
      <c r="BK153" s="143">
        <f>ROUND(I153*H153,2)</f>
        <v>0</v>
      </c>
      <c r="BL153" s="17" t="s">
        <v>311</v>
      </c>
      <c r="BM153" s="142" t="s">
        <v>2461</v>
      </c>
    </row>
    <row r="154" spans="2:65" s="1" customFormat="1">
      <c r="B154" s="32"/>
      <c r="D154" s="144" t="s">
        <v>189</v>
      </c>
      <c r="F154" s="145" t="s">
        <v>1234</v>
      </c>
      <c r="I154" s="146"/>
      <c r="L154" s="32"/>
      <c r="M154" s="147"/>
      <c r="T154" s="53"/>
      <c r="AT154" s="17" t="s">
        <v>189</v>
      </c>
      <c r="AU154" s="17" t="s">
        <v>81</v>
      </c>
    </row>
    <row r="155" spans="2:65" s="1" customFormat="1" ht="24.2" customHeight="1">
      <c r="B155" s="32"/>
      <c r="C155" s="181" t="s">
        <v>715</v>
      </c>
      <c r="D155" s="181" t="s">
        <v>570</v>
      </c>
      <c r="E155" s="182" t="s">
        <v>1235</v>
      </c>
      <c r="F155" s="183" t="s">
        <v>1236</v>
      </c>
      <c r="G155" s="184" t="s">
        <v>226</v>
      </c>
      <c r="H155" s="185">
        <v>4</v>
      </c>
      <c r="I155" s="186"/>
      <c r="J155" s="187">
        <f>ROUND(I155*H155,2)</f>
        <v>0</v>
      </c>
      <c r="K155" s="183" t="s">
        <v>186</v>
      </c>
      <c r="L155" s="188"/>
      <c r="M155" s="189" t="s">
        <v>19</v>
      </c>
      <c r="N155" s="190" t="s">
        <v>43</v>
      </c>
      <c r="P155" s="140">
        <f>O155*H155</f>
        <v>0</v>
      </c>
      <c r="Q155" s="140">
        <v>9.0000000000000006E-5</v>
      </c>
      <c r="R155" s="140">
        <f>Q155*H155</f>
        <v>3.6000000000000002E-4</v>
      </c>
      <c r="S155" s="140">
        <v>0</v>
      </c>
      <c r="T155" s="141">
        <f>S155*H155</f>
        <v>0</v>
      </c>
      <c r="AR155" s="142" t="s">
        <v>715</v>
      </c>
      <c r="AT155" s="142" t="s">
        <v>570</v>
      </c>
      <c r="AU155" s="142" t="s">
        <v>81</v>
      </c>
      <c r="AY155" s="17" t="s">
        <v>180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79</v>
      </c>
      <c r="BK155" s="143">
        <f>ROUND(I155*H155,2)</f>
        <v>0</v>
      </c>
      <c r="BL155" s="17" t="s">
        <v>311</v>
      </c>
      <c r="BM155" s="142" t="s">
        <v>2462</v>
      </c>
    </row>
    <row r="156" spans="2:65" s="1" customFormat="1" ht="49.15" customHeight="1">
      <c r="B156" s="32"/>
      <c r="C156" s="131" t="s">
        <v>720</v>
      </c>
      <c r="D156" s="131" t="s">
        <v>182</v>
      </c>
      <c r="E156" s="132" t="s">
        <v>2463</v>
      </c>
      <c r="F156" s="133" t="s">
        <v>2464</v>
      </c>
      <c r="G156" s="134" t="s">
        <v>226</v>
      </c>
      <c r="H156" s="135">
        <v>1</v>
      </c>
      <c r="I156" s="136"/>
      <c r="J156" s="137">
        <f>ROUND(I156*H156,2)</f>
        <v>0</v>
      </c>
      <c r="K156" s="133" t="s">
        <v>186</v>
      </c>
      <c r="L156" s="32"/>
      <c r="M156" s="138" t="s">
        <v>19</v>
      </c>
      <c r="N156" s="139" t="s">
        <v>43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311</v>
      </c>
      <c r="AT156" s="142" t="s">
        <v>182</v>
      </c>
      <c r="AU156" s="142" t="s">
        <v>81</v>
      </c>
      <c r="AY156" s="17" t="s">
        <v>180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7" t="s">
        <v>79</v>
      </c>
      <c r="BK156" s="143">
        <f>ROUND(I156*H156,2)</f>
        <v>0</v>
      </c>
      <c r="BL156" s="17" t="s">
        <v>311</v>
      </c>
      <c r="BM156" s="142" t="s">
        <v>2465</v>
      </c>
    </row>
    <row r="157" spans="2:65" s="1" customFormat="1">
      <c r="B157" s="32"/>
      <c r="D157" s="144" t="s">
        <v>189</v>
      </c>
      <c r="F157" s="145" t="s">
        <v>2466</v>
      </c>
      <c r="I157" s="146"/>
      <c r="L157" s="32"/>
      <c r="M157" s="147"/>
      <c r="T157" s="53"/>
      <c r="AT157" s="17" t="s">
        <v>189</v>
      </c>
      <c r="AU157" s="17" t="s">
        <v>81</v>
      </c>
    </row>
    <row r="158" spans="2:65" s="1" customFormat="1" ht="24.2" customHeight="1">
      <c r="B158" s="32"/>
      <c r="C158" s="181" t="s">
        <v>727</v>
      </c>
      <c r="D158" s="181" t="s">
        <v>570</v>
      </c>
      <c r="E158" s="182" t="s">
        <v>2467</v>
      </c>
      <c r="F158" s="183" t="s">
        <v>2468</v>
      </c>
      <c r="G158" s="184" t="s">
        <v>226</v>
      </c>
      <c r="H158" s="185">
        <v>1</v>
      </c>
      <c r="I158" s="186"/>
      <c r="J158" s="187">
        <f>ROUND(I158*H158,2)</f>
        <v>0</v>
      </c>
      <c r="K158" s="183" t="s">
        <v>186</v>
      </c>
      <c r="L158" s="188"/>
      <c r="M158" s="189" t="s">
        <v>19</v>
      </c>
      <c r="N158" s="190" t="s">
        <v>43</v>
      </c>
      <c r="P158" s="140">
        <f>O158*H158</f>
        <v>0</v>
      </c>
      <c r="Q158" s="140">
        <v>8.0000000000000007E-5</v>
      </c>
      <c r="R158" s="140">
        <f>Q158*H158</f>
        <v>8.0000000000000007E-5</v>
      </c>
      <c r="S158" s="140">
        <v>0</v>
      </c>
      <c r="T158" s="141">
        <f>S158*H158</f>
        <v>0</v>
      </c>
      <c r="AR158" s="142" t="s">
        <v>715</v>
      </c>
      <c r="AT158" s="142" t="s">
        <v>570</v>
      </c>
      <c r="AU158" s="142" t="s">
        <v>81</v>
      </c>
      <c r="AY158" s="17" t="s">
        <v>180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7" t="s">
        <v>79</v>
      </c>
      <c r="BK158" s="143">
        <f>ROUND(I158*H158,2)</f>
        <v>0</v>
      </c>
      <c r="BL158" s="17" t="s">
        <v>311</v>
      </c>
      <c r="BM158" s="142" t="s">
        <v>2469</v>
      </c>
    </row>
    <row r="159" spans="2:65" s="1" customFormat="1" ht="21.75" customHeight="1">
      <c r="B159" s="32"/>
      <c r="C159" s="131" t="s">
        <v>732</v>
      </c>
      <c r="D159" s="131" t="s">
        <v>182</v>
      </c>
      <c r="E159" s="132" t="s">
        <v>1238</v>
      </c>
      <c r="F159" s="133" t="s">
        <v>2470</v>
      </c>
      <c r="G159" s="134" t="s">
        <v>226</v>
      </c>
      <c r="H159" s="135">
        <v>1</v>
      </c>
      <c r="I159" s="136"/>
      <c r="J159" s="137">
        <f>ROUND(I159*H159,2)</f>
        <v>0</v>
      </c>
      <c r="K159" s="133" t="s">
        <v>186</v>
      </c>
      <c r="L159" s="32"/>
      <c r="M159" s="138" t="s">
        <v>19</v>
      </c>
      <c r="N159" s="139" t="s">
        <v>43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311</v>
      </c>
      <c r="AT159" s="142" t="s">
        <v>182</v>
      </c>
      <c r="AU159" s="142" t="s">
        <v>81</v>
      </c>
      <c r="AY159" s="17" t="s">
        <v>180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7" t="s">
        <v>79</v>
      </c>
      <c r="BK159" s="143">
        <f>ROUND(I159*H159,2)</f>
        <v>0</v>
      </c>
      <c r="BL159" s="17" t="s">
        <v>311</v>
      </c>
      <c r="BM159" s="142" t="s">
        <v>2471</v>
      </c>
    </row>
    <row r="160" spans="2:65" s="1" customFormat="1">
      <c r="B160" s="32"/>
      <c r="D160" s="144" t="s">
        <v>189</v>
      </c>
      <c r="F160" s="145" t="s">
        <v>1241</v>
      </c>
      <c r="I160" s="146"/>
      <c r="L160" s="32"/>
      <c r="M160" s="147"/>
      <c r="T160" s="53"/>
      <c r="AT160" s="17" t="s">
        <v>189</v>
      </c>
      <c r="AU160" s="17" t="s">
        <v>81</v>
      </c>
    </row>
    <row r="161" spans="2:65" s="1" customFormat="1" ht="16.5" customHeight="1">
      <c r="B161" s="32"/>
      <c r="C161" s="181" t="s">
        <v>737</v>
      </c>
      <c r="D161" s="181" t="s">
        <v>570</v>
      </c>
      <c r="E161" s="182" t="s">
        <v>1242</v>
      </c>
      <c r="F161" s="183" t="s">
        <v>2472</v>
      </c>
      <c r="G161" s="184" t="s">
        <v>1225</v>
      </c>
      <c r="H161" s="185">
        <v>1</v>
      </c>
      <c r="I161" s="186"/>
      <c r="J161" s="187">
        <f>ROUND(I161*H161,2)</f>
        <v>0</v>
      </c>
      <c r="K161" s="183" t="s">
        <v>19</v>
      </c>
      <c r="L161" s="188"/>
      <c r="M161" s="189" t="s">
        <v>19</v>
      </c>
      <c r="N161" s="190" t="s">
        <v>43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715</v>
      </c>
      <c r="AT161" s="142" t="s">
        <v>570</v>
      </c>
      <c r="AU161" s="142" t="s">
        <v>81</v>
      </c>
      <c r="AY161" s="17" t="s">
        <v>180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79</v>
      </c>
      <c r="BK161" s="143">
        <f>ROUND(I161*H161,2)</f>
        <v>0</v>
      </c>
      <c r="BL161" s="17" t="s">
        <v>311</v>
      </c>
      <c r="BM161" s="142" t="s">
        <v>2473</v>
      </c>
    </row>
    <row r="162" spans="2:65" s="1" customFormat="1" ht="37.9" customHeight="1">
      <c r="B162" s="32"/>
      <c r="C162" s="131" t="s">
        <v>744</v>
      </c>
      <c r="D162" s="131" t="s">
        <v>182</v>
      </c>
      <c r="E162" s="132" t="s">
        <v>1245</v>
      </c>
      <c r="F162" s="133" t="s">
        <v>1246</v>
      </c>
      <c r="G162" s="134" t="s">
        <v>226</v>
      </c>
      <c r="H162" s="135">
        <v>20</v>
      </c>
      <c r="I162" s="136"/>
      <c r="J162" s="137">
        <f>ROUND(I162*H162,2)</f>
        <v>0</v>
      </c>
      <c r="K162" s="133" t="s">
        <v>186</v>
      </c>
      <c r="L162" s="32"/>
      <c r="M162" s="138" t="s">
        <v>19</v>
      </c>
      <c r="N162" s="139" t="s">
        <v>43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311</v>
      </c>
      <c r="AT162" s="142" t="s">
        <v>182</v>
      </c>
      <c r="AU162" s="142" t="s">
        <v>81</v>
      </c>
      <c r="AY162" s="17" t="s">
        <v>180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7" t="s">
        <v>79</v>
      </c>
      <c r="BK162" s="143">
        <f>ROUND(I162*H162,2)</f>
        <v>0</v>
      </c>
      <c r="BL162" s="17" t="s">
        <v>311</v>
      </c>
      <c r="BM162" s="142" t="s">
        <v>2474</v>
      </c>
    </row>
    <row r="163" spans="2:65" s="1" customFormat="1">
      <c r="B163" s="32"/>
      <c r="D163" s="144" t="s">
        <v>189</v>
      </c>
      <c r="F163" s="145" t="s">
        <v>1248</v>
      </c>
      <c r="I163" s="146"/>
      <c r="L163" s="32"/>
      <c r="M163" s="147"/>
      <c r="T163" s="53"/>
      <c r="AT163" s="17" t="s">
        <v>189</v>
      </c>
      <c r="AU163" s="17" t="s">
        <v>81</v>
      </c>
    </row>
    <row r="164" spans="2:65" s="1" customFormat="1" ht="24.2" customHeight="1">
      <c r="B164" s="32"/>
      <c r="C164" s="181" t="s">
        <v>749</v>
      </c>
      <c r="D164" s="181" t="s">
        <v>570</v>
      </c>
      <c r="E164" s="182" t="s">
        <v>1249</v>
      </c>
      <c r="F164" s="183" t="s">
        <v>1250</v>
      </c>
      <c r="G164" s="184" t="s">
        <v>226</v>
      </c>
      <c r="H164" s="185">
        <v>20</v>
      </c>
      <c r="I164" s="186"/>
      <c r="J164" s="187">
        <f>ROUND(I164*H164,2)</f>
        <v>0</v>
      </c>
      <c r="K164" s="183" t="s">
        <v>186</v>
      </c>
      <c r="L164" s="188"/>
      <c r="M164" s="189" t="s">
        <v>19</v>
      </c>
      <c r="N164" s="190" t="s">
        <v>43</v>
      </c>
      <c r="P164" s="140">
        <f>O164*H164</f>
        <v>0</v>
      </c>
      <c r="Q164" s="140">
        <v>2.5000000000000001E-4</v>
      </c>
      <c r="R164" s="140">
        <f>Q164*H164</f>
        <v>5.0000000000000001E-3</v>
      </c>
      <c r="S164" s="140">
        <v>0</v>
      </c>
      <c r="T164" s="141">
        <f>S164*H164</f>
        <v>0</v>
      </c>
      <c r="AR164" s="142" t="s">
        <v>715</v>
      </c>
      <c r="AT164" s="142" t="s">
        <v>570</v>
      </c>
      <c r="AU164" s="142" t="s">
        <v>81</v>
      </c>
      <c r="AY164" s="17" t="s">
        <v>180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79</v>
      </c>
      <c r="BK164" s="143">
        <f>ROUND(I164*H164,2)</f>
        <v>0</v>
      </c>
      <c r="BL164" s="17" t="s">
        <v>311</v>
      </c>
      <c r="BM164" s="142" t="s">
        <v>2475</v>
      </c>
    </row>
    <row r="165" spans="2:65" s="1" customFormat="1" ht="37.9" customHeight="1">
      <c r="B165" s="32"/>
      <c r="C165" s="131" t="s">
        <v>754</v>
      </c>
      <c r="D165" s="131" t="s">
        <v>182</v>
      </c>
      <c r="E165" s="132" t="s">
        <v>2476</v>
      </c>
      <c r="F165" s="133" t="s">
        <v>2477</v>
      </c>
      <c r="G165" s="134" t="s">
        <v>226</v>
      </c>
      <c r="H165" s="135">
        <v>1</v>
      </c>
      <c r="I165" s="136"/>
      <c r="J165" s="137">
        <f>ROUND(I165*H165,2)</f>
        <v>0</v>
      </c>
      <c r="K165" s="133" t="s">
        <v>186</v>
      </c>
      <c r="L165" s="32"/>
      <c r="M165" s="138" t="s">
        <v>19</v>
      </c>
      <c r="N165" s="139" t="s">
        <v>43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311</v>
      </c>
      <c r="AT165" s="142" t="s">
        <v>182</v>
      </c>
      <c r="AU165" s="142" t="s">
        <v>81</v>
      </c>
      <c r="AY165" s="17" t="s">
        <v>180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7" t="s">
        <v>79</v>
      </c>
      <c r="BK165" s="143">
        <f>ROUND(I165*H165,2)</f>
        <v>0</v>
      </c>
      <c r="BL165" s="17" t="s">
        <v>311</v>
      </c>
      <c r="BM165" s="142" t="s">
        <v>2478</v>
      </c>
    </row>
    <row r="166" spans="2:65" s="1" customFormat="1">
      <c r="B166" s="32"/>
      <c r="D166" s="144" t="s">
        <v>189</v>
      </c>
      <c r="F166" s="145" t="s">
        <v>2479</v>
      </c>
      <c r="I166" s="146"/>
      <c r="L166" s="32"/>
      <c r="M166" s="147"/>
      <c r="T166" s="53"/>
      <c r="AT166" s="17" t="s">
        <v>189</v>
      </c>
      <c r="AU166" s="17" t="s">
        <v>81</v>
      </c>
    </row>
    <row r="167" spans="2:65" s="1" customFormat="1" ht="24.2" customHeight="1">
      <c r="B167" s="32"/>
      <c r="C167" s="181" t="s">
        <v>760</v>
      </c>
      <c r="D167" s="181" t="s">
        <v>570</v>
      </c>
      <c r="E167" s="182" t="s">
        <v>2480</v>
      </c>
      <c r="F167" s="183" t="s">
        <v>2481</v>
      </c>
      <c r="G167" s="184" t="s">
        <v>226</v>
      </c>
      <c r="H167" s="185">
        <v>1</v>
      </c>
      <c r="I167" s="186"/>
      <c r="J167" s="187">
        <f>ROUND(I167*H167,2)</f>
        <v>0</v>
      </c>
      <c r="K167" s="183" t="s">
        <v>186</v>
      </c>
      <c r="L167" s="188"/>
      <c r="M167" s="189" t="s">
        <v>19</v>
      </c>
      <c r="N167" s="190" t="s">
        <v>43</v>
      </c>
      <c r="P167" s="140">
        <f>O167*H167</f>
        <v>0</v>
      </c>
      <c r="Q167" s="140">
        <v>1.2999999999999999E-4</v>
      </c>
      <c r="R167" s="140">
        <f>Q167*H167</f>
        <v>1.2999999999999999E-4</v>
      </c>
      <c r="S167" s="140">
        <v>0</v>
      </c>
      <c r="T167" s="141">
        <f>S167*H167</f>
        <v>0</v>
      </c>
      <c r="AR167" s="142" t="s">
        <v>715</v>
      </c>
      <c r="AT167" s="142" t="s">
        <v>570</v>
      </c>
      <c r="AU167" s="142" t="s">
        <v>81</v>
      </c>
      <c r="AY167" s="17" t="s">
        <v>180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79</v>
      </c>
      <c r="BK167" s="143">
        <f>ROUND(I167*H167,2)</f>
        <v>0</v>
      </c>
      <c r="BL167" s="17" t="s">
        <v>311</v>
      </c>
      <c r="BM167" s="142" t="s">
        <v>2482</v>
      </c>
    </row>
    <row r="168" spans="2:65" s="1" customFormat="1" ht="24.2" customHeight="1">
      <c r="B168" s="32"/>
      <c r="C168" s="131" t="s">
        <v>766</v>
      </c>
      <c r="D168" s="131" t="s">
        <v>182</v>
      </c>
      <c r="E168" s="132" t="s">
        <v>1252</v>
      </c>
      <c r="F168" s="133" t="s">
        <v>1253</v>
      </c>
      <c r="G168" s="134" t="s">
        <v>226</v>
      </c>
      <c r="H168" s="135">
        <v>6</v>
      </c>
      <c r="I168" s="136"/>
      <c r="J168" s="137">
        <f>ROUND(I168*H168,2)</f>
        <v>0</v>
      </c>
      <c r="K168" s="133" t="s">
        <v>186</v>
      </c>
      <c r="L168" s="32"/>
      <c r="M168" s="138" t="s">
        <v>19</v>
      </c>
      <c r="N168" s="139" t="s">
        <v>43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311</v>
      </c>
      <c r="AT168" s="142" t="s">
        <v>182</v>
      </c>
      <c r="AU168" s="142" t="s">
        <v>81</v>
      </c>
      <c r="AY168" s="17" t="s">
        <v>180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7" t="s">
        <v>79</v>
      </c>
      <c r="BK168" s="143">
        <f>ROUND(I168*H168,2)</f>
        <v>0</v>
      </c>
      <c r="BL168" s="17" t="s">
        <v>311</v>
      </c>
      <c r="BM168" s="142" t="s">
        <v>2483</v>
      </c>
    </row>
    <row r="169" spans="2:65" s="1" customFormat="1">
      <c r="B169" s="32"/>
      <c r="D169" s="144" t="s">
        <v>189</v>
      </c>
      <c r="F169" s="145" t="s">
        <v>1255</v>
      </c>
      <c r="I169" s="146"/>
      <c r="L169" s="32"/>
      <c r="M169" s="147"/>
      <c r="T169" s="53"/>
      <c r="AT169" s="17" t="s">
        <v>189</v>
      </c>
      <c r="AU169" s="17" t="s">
        <v>81</v>
      </c>
    </row>
    <row r="170" spans="2:65" s="1" customFormat="1" ht="24.2" customHeight="1">
      <c r="B170" s="32"/>
      <c r="C170" s="181" t="s">
        <v>772</v>
      </c>
      <c r="D170" s="181" t="s">
        <v>570</v>
      </c>
      <c r="E170" s="182" t="s">
        <v>1256</v>
      </c>
      <c r="F170" s="183" t="s">
        <v>1257</v>
      </c>
      <c r="G170" s="184" t="s">
        <v>226</v>
      </c>
      <c r="H170" s="185">
        <v>4</v>
      </c>
      <c r="I170" s="186"/>
      <c r="J170" s="187">
        <f>ROUND(I170*H170,2)</f>
        <v>0</v>
      </c>
      <c r="K170" s="183" t="s">
        <v>186</v>
      </c>
      <c r="L170" s="188"/>
      <c r="M170" s="189" t="s">
        <v>19</v>
      </c>
      <c r="N170" s="190" t="s">
        <v>43</v>
      </c>
      <c r="P170" s="140">
        <f>O170*H170</f>
        <v>0</v>
      </c>
      <c r="Q170" s="140">
        <v>4.0000000000000002E-4</v>
      </c>
      <c r="R170" s="140">
        <f>Q170*H170</f>
        <v>1.6000000000000001E-3</v>
      </c>
      <c r="S170" s="140">
        <v>0</v>
      </c>
      <c r="T170" s="141">
        <f>S170*H170</f>
        <v>0</v>
      </c>
      <c r="AR170" s="142" t="s">
        <v>715</v>
      </c>
      <c r="AT170" s="142" t="s">
        <v>570</v>
      </c>
      <c r="AU170" s="142" t="s">
        <v>81</v>
      </c>
      <c r="AY170" s="17" t="s">
        <v>180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7" t="s">
        <v>79</v>
      </c>
      <c r="BK170" s="143">
        <f>ROUND(I170*H170,2)</f>
        <v>0</v>
      </c>
      <c r="BL170" s="17" t="s">
        <v>311</v>
      </c>
      <c r="BM170" s="142" t="s">
        <v>2484</v>
      </c>
    </row>
    <row r="171" spans="2:65" s="1" customFormat="1" ht="24.2" customHeight="1">
      <c r="B171" s="32"/>
      <c r="C171" s="181" t="s">
        <v>778</v>
      </c>
      <c r="D171" s="181" t="s">
        <v>570</v>
      </c>
      <c r="E171" s="182" t="s">
        <v>2485</v>
      </c>
      <c r="F171" s="183" t="s">
        <v>2486</v>
      </c>
      <c r="G171" s="184" t="s">
        <v>226</v>
      </c>
      <c r="H171" s="185">
        <v>2</v>
      </c>
      <c r="I171" s="186"/>
      <c r="J171" s="187">
        <f>ROUND(I171*H171,2)</f>
        <v>0</v>
      </c>
      <c r="K171" s="183" t="s">
        <v>186</v>
      </c>
      <c r="L171" s="188"/>
      <c r="M171" s="189" t="s">
        <v>19</v>
      </c>
      <c r="N171" s="190" t="s">
        <v>43</v>
      </c>
      <c r="P171" s="140">
        <f>O171*H171</f>
        <v>0</v>
      </c>
      <c r="Q171" s="140">
        <v>4.0000000000000002E-4</v>
      </c>
      <c r="R171" s="140">
        <f>Q171*H171</f>
        <v>8.0000000000000004E-4</v>
      </c>
      <c r="S171" s="140">
        <v>0</v>
      </c>
      <c r="T171" s="141">
        <f>S171*H171</f>
        <v>0</v>
      </c>
      <c r="AR171" s="142" t="s">
        <v>715</v>
      </c>
      <c r="AT171" s="142" t="s">
        <v>570</v>
      </c>
      <c r="AU171" s="142" t="s">
        <v>81</v>
      </c>
      <c r="AY171" s="17" t="s">
        <v>180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7" t="s">
        <v>79</v>
      </c>
      <c r="BK171" s="143">
        <f>ROUND(I171*H171,2)</f>
        <v>0</v>
      </c>
      <c r="BL171" s="17" t="s">
        <v>311</v>
      </c>
      <c r="BM171" s="142" t="s">
        <v>2487</v>
      </c>
    </row>
    <row r="172" spans="2:65" s="1" customFormat="1" ht="24.2" customHeight="1">
      <c r="B172" s="32"/>
      <c r="C172" s="131" t="s">
        <v>785</v>
      </c>
      <c r="D172" s="131" t="s">
        <v>182</v>
      </c>
      <c r="E172" s="132" t="s">
        <v>1259</v>
      </c>
      <c r="F172" s="133" t="s">
        <v>1260</v>
      </c>
      <c r="G172" s="134" t="s">
        <v>226</v>
      </c>
      <c r="H172" s="135">
        <v>11</v>
      </c>
      <c r="I172" s="136"/>
      <c r="J172" s="137">
        <f>ROUND(I172*H172,2)</f>
        <v>0</v>
      </c>
      <c r="K172" s="133" t="s">
        <v>186</v>
      </c>
      <c r="L172" s="32"/>
      <c r="M172" s="138" t="s">
        <v>19</v>
      </c>
      <c r="N172" s="139" t="s">
        <v>43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311</v>
      </c>
      <c r="AT172" s="142" t="s">
        <v>182</v>
      </c>
      <c r="AU172" s="142" t="s">
        <v>81</v>
      </c>
      <c r="AY172" s="17" t="s">
        <v>180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7" t="s">
        <v>79</v>
      </c>
      <c r="BK172" s="143">
        <f>ROUND(I172*H172,2)</f>
        <v>0</v>
      </c>
      <c r="BL172" s="17" t="s">
        <v>311</v>
      </c>
      <c r="BM172" s="142" t="s">
        <v>2488</v>
      </c>
    </row>
    <row r="173" spans="2:65" s="1" customFormat="1">
      <c r="B173" s="32"/>
      <c r="D173" s="144" t="s">
        <v>189</v>
      </c>
      <c r="F173" s="145" t="s">
        <v>1262</v>
      </c>
      <c r="I173" s="146"/>
      <c r="L173" s="32"/>
      <c r="M173" s="147"/>
      <c r="T173" s="53"/>
      <c r="AT173" s="17" t="s">
        <v>189</v>
      </c>
      <c r="AU173" s="17" t="s">
        <v>81</v>
      </c>
    </row>
    <row r="174" spans="2:65" s="1" customFormat="1" ht="24.2" customHeight="1">
      <c r="B174" s="32"/>
      <c r="C174" s="181" t="s">
        <v>795</v>
      </c>
      <c r="D174" s="181" t="s">
        <v>570</v>
      </c>
      <c r="E174" s="182" t="s">
        <v>2489</v>
      </c>
      <c r="F174" s="183" t="s">
        <v>2490</v>
      </c>
      <c r="G174" s="184" t="s">
        <v>226</v>
      </c>
      <c r="H174" s="185">
        <v>2</v>
      </c>
      <c r="I174" s="186"/>
      <c r="J174" s="187">
        <f>ROUND(I174*H174,2)</f>
        <v>0</v>
      </c>
      <c r="K174" s="183" t="s">
        <v>186</v>
      </c>
      <c r="L174" s="188"/>
      <c r="M174" s="189" t="s">
        <v>19</v>
      </c>
      <c r="N174" s="190" t="s">
        <v>43</v>
      </c>
      <c r="P174" s="140">
        <f>O174*H174</f>
        <v>0</v>
      </c>
      <c r="Q174" s="140">
        <v>1.0499999999999999E-3</v>
      </c>
      <c r="R174" s="140">
        <f>Q174*H174</f>
        <v>2.0999999999999999E-3</v>
      </c>
      <c r="S174" s="140">
        <v>0</v>
      </c>
      <c r="T174" s="141">
        <f>S174*H174</f>
        <v>0</v>
      </c>
      <c r="AR174" s="142" t="s">
        <v>715</v>
      </c>
      <c r="AT174" s="142" t="s">
        <v>570</v>
      </c>
      <c r="AU174" s="142" t="s">
        <v>81</v>
      </c>
      <c r="AY174" s="17" t="s">
        <v>180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7" t="s">
        <v>79</v>
      </c>
      <c r="BK174" s="143">
        <f>ROUND(I174*H174,2)</f>
        <v>0</v>
      </c>
      <c r="BL174" s="17" t="s">
        <v>311</v>
      </c>
      <c r="BM174" s="142" t="s">
        <v>2491</v>
      </c>
    </row>
    <row r="175" spans="2:65" s="1" customFormat="1" ht="24.2" customHeight="1">
      <c r="B175" s="32"/>
      <c r="C175" s="181" t="s">
        <v>803</v>
      </c>
      <c r="D175" s="181" t="s">
        <v>570</v>
      </c>
      <c r="E175" s="182" t="s">
        <v>1263</v>
      </c>
      <c r="F175" s="183" t="s">
        <v>1264</v>
      </c>
      <c r="G175" s="184" t="s">
        <v>226</v>
      </c>
      <c r="H175" s="185">
        <v>8</v>
      </c>
      <c r="I175" s="186"/>
      <c r="J175" s="187">
        <f>ROUND(I175*H175,2)</f>
        <v>0</v>
      </c>
      <c r="K175" s="183" t="s">
        <v>186</v>
      </c>
      <c r="L175" s="188"/>
      <c r="M175" s="189" t="s">
        <v>19</v>
      </c>
      <c r="N175" s="190" t="s">
        <v>43</v>
      </c>
      <c r="P175" s="140">
        <f>O175*H175</f>
        <v>0</v>
      </c>
      <c r="Q175" s="140">
        <v>1.0499999999999999E-3</v>
      </c>
      <c r="R175" s="140">
        <f>Q175*H175</f>
        <v>8.3999999999999995E-3</v>
      </c>
      <c r="S175" s="140">
        <v>0</v>
      </c>
      <c r="T175" s="141">
        <f>S175*H175</f>
        <v>0</v>
      </c>
      <c r="AR175" s="142" t="s">
        <v>715</v>
      </c>
      <c r="AT175" s="142" t="s">
        <v>570</v>
      </c>
      <c r="AU175" s="142" t="s">
        <v>81</v>
      </c>
      <c r="AY175" s="17" t="s">
        <v>180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7" t="s">
        <v>79</v>
      </c>
      <c r="BK175" s="143">
        <f>ROUND(I175*H175,2)</f>
        <v>0</v>
      </c>
      <c r="BL175" s="17" t="s">
        <v>311</v>
      </c>
      <c r="BM175" s="142" t="s">
        <v>2492</v>
      </c>
    </row>
    <row r="176" spans="2:65" s="1" customFormat="1" ht="24.2" customHeight="1">
      <c r="B176" s="32"/>
      <c r="C176" s="181" t="s">
        <v>810</v>
      </c>
      <c r="D176" s="181" t="s">
        <v>570</v>
      </c>
      <c r="E176" s="182" t="s">
        <v>2493</v>
      </c>
      <c r="F176" s="183" t="s">
        <v>2494</v>
      </c>
      <c r="G176" s="184" t="s">
        <v>226</v>
      </c>
      <c r="H176" s="185">
        <v>1</v>
      </c>
      <c r="I176" s="186"/>
      <c r="J176" s="187">
        <f>ROUND(I176*H176,2)</f>
        <v>0</v>
      </c>
      <c r="K176" s="183" t="s">
        <v>186</v>
      </c>
      <c r="L176" s="188"/>
      <c r="M176" s="189" t="s">
        <v>19</v>
      </c>
      <c r="N176" s="190" t="s">
        <v>43</v>
      </c>
      <c r="P176" s="140">
        <f>O176*H176</f>
        <v>0</v>
      </c>
      <c r="Q176" s="140">
        <v>1.0499999999999999E-3</v>
      </c>
      <c r="R176" s="140">
        <f>Q176*H176</f>
        <v>1.0499999999999999E-3</v>
      </c>
      <c r="S176" s="140">
        <v>0</v>
      </c>
      <c r="T176" s="141">
        <f>S176*H176</f>
        <v>0</v>
      </c>
      <c r="AR176" s="142" t="s">
        <v>715</v>
      </c>
      <c r="AT176" s="142" t="s">
        <v>570</v>
      </c>
      <c r="AU176" s="142" t="s">
        <v>81</v>
      </c>
      <c r="AY176" s="17" t="s">
        <v>180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7" t="s">
        <v>79</v>
      </c>
      <c r="BK176" s="143">
        <f>ROUND(I176*H176,2)</f>
        <v>0</v>
      </c>
      <c r="BL176" s="17" t="s">
        <v>311</v>
      </c>
      <c r="BM176" s="142" t="s">
        <v>2495</v>
      </c>
    </row>
    <row r="177" spans="2:65" s="1" customFormat="1" ht="24.2" customHeight="1">
      <c r="B177" s="32"/>
      <c r="C177" s="131" t="s">
        <v>816</v>
      </c>
      <c r="D177" s="131" t="s">
        <v>182</v>
      </c>
      <c r="E177" s="132" t="s">
        <v>2496</v>
      </c>
      <c r="F177" s="133" t="s">
        <v>2497</v>
      </c>
      <c r="G177" s="134" t="s">
        <v>226</v>
      </c>
      <c r="H177" s="135">
        <v>1</v>
      </c>
      <c r="I177" s="136"/>
      <c r="J177" s="137">
        <f>ROUND(I177*H177,2)</f>
        <v>0</v>
      </c>
      <c r="K177" s="133" t="s">
        <v>186</v>
      </c>
      <c r="L177" s="32"/>
      <c r="M177" s="138" t="s">
        <v>19</v>
      </c>
      <c r="N177" s="139" t="s">
        <v>43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311</v>
      </c>
      <c r="AT177" s="142" t="s">
        <v>182</v>
      </c>
      <c r="AU177" s="142" t="s">
        <v>81</v>
      </c>
      <c r="AY177" s="17" t="s">
        <v>180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79</v>
      </c>
      <c r="BK177" s="143">
        <f>ROUND(I177*H177,2)</f>
        <v>0</v>
      </c>
      <c r="BL177" s="17" t="s">
        <v>311</v>
      </c>
      <c r="BM177" s="142" t="s">
        <v>2498</v>
      </c>
    </row>
    <row r="178" spans="2:65" s="1" customFormat="1">
      <c r="B178" s="32"/>
      <c r="D178" s="144" t="s">
        <v>189</v>
      </c>
      <c r="F178" s="145" t="s">
        <v>2499</v>
      </c>
      <c r="I178" s="146"/>
      <c r="L178" s="32"/>
      <c r="M178" s="147"/>
      <c r="T178" s="53"/>
      <c r="AT178" s="17" t="s">
        <v>189</v>
      </c>
      <c r="AU178" s="17" t="s">
        <v>81</v>
      </c>
    </row>
    <row r="179" spans="2:65" s="1" customFormat="1" ht="24.2" customHeight="1">
      <c r="B179" s="32"/>
      <c r="C179" s="181" t="s">
        <v>822</v>
      </c>
      <c r="D179" s="181" t="s">
        <v>570</v>
      </c>
      <c r="E179" s="182" t="s">
        <v>2500</v>
      </c>
      <c r="F179" s="183" t="s">
        <v>2501</v>
      </c>
      <c r="G179" s="184" t="s">
        <v>226</v>
      </c>
      <c r="H179" s="185">
        <v>1</v>
      </c>
      <c r="I179" s="186"/>
      <c r="J179" s="187">
        <f>ROUND(I179*H179,2)</f>
        <v>0</v>
      </c>
      <c r="K179" s="183" t="s">
        <v>186</v>
      </c>
      <c r="L179" s="188"/>
      <c r="M179" s="189" t="s">
        <v>19</v>
      </c>
      <c r="N179" s="190" t="s">
        <v>43</v>
      </c>
      <c r="P179" s="140">
        <f>O179*H179</f>
        <v>0</v>
      </c>
      <c r="Q179" s="140">
        <v>1.0499999999999999E-3</v>
      </c>
      <c r="R179" s="140">
        <f>Q179*H179</f>
        <v>1.0499999999999999E-3</v>
      </c>
      <c r="S179" s="140">
        <v>0</v>
      </c>
      <c r="T179" s="141">
        <f>S179*H179</f>
        <v>0</v>
      </c>
      <c r="AR179" s="142" t="s">
        <v>715</v>
      </c>
      <c r="AT179" s="142" t="s">
        <v>570</v>
      </c>
      <c r="AU179" s="142" t="s">
        <v>81</v>
      </c>
      <c r="AY179" s="17" t="s">
        <v>180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7" t="s">
        <v>79</v>
      </c>
      <c r="BK179" s="143">
        <f>ROUND(I179*H179,2)</f>
        <v>0</v>
      </c>
      <c r="BL179" s="17" t="s">
        <v>311</v>
      </c>
      <c r="BM179" s="142" t="s">
        <v>2502</v>
      </c>
    </row>
    <row r="180" spans="2:65" s="1" customFormat="1" ht="24.2" customHeight="1">
      <c r="B180" s="32"/>
      <c r="C180" s="131" t="s">
        <v>828</v>
      </c>
      <c r="D180" s="131" t="s">
        <v>182</v>
      </c>
      <c r="E180" s="132" t="s">
        <v>2503</v>
      </c>
      <c r="F180" s="133" t="s">
        <v>2504</v>
      </c>
      <c r="G180" s="134" t="s">
        <v>226</v>
      </c>
      <c r="H180" s="135">
        <v>1</v>
      </c>
      <c r="I180" s="136"/>
      <c r="J180" s="137">
        <f>ROUND(I180*H180,2)</f>
        <v>0</v>
      </c>
      <c r="K180" s="133" t="s">
        <v>186</v>
      </c>
      <c r="L180" s="32"/>
      <c r="M180" s="138" t="s">
        <v>19</v>
      </c>
      <c r="N180" s="139" t="s">
        <v>43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311</v>
      </c>
      <c r="AT180" s="142" t="s">
        <v>182</v>
      </c>
      <c r="AU180" s="142" t="s">
        <v>81</v>
      </c>
      <c r="AY180" s="17" t="s">
        <v>180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7" t="s">
        <v>79</v>
      </c>
      <c r="BK180" s="143">
        <f>ROUND(I180*H180,2)</f>
        <v>0</v>
      </c>
      <c r="BL180" s="17" t="s">
        <v>311</v>
      </c>
      <c r="BM180" s="142" t="s">
        <v>2505</v>
      </c>
    </row>
    <row r="181" spans="2:65" s="1" customFormat="1">
      <c r="B181" s="32"/>
      <c r="D181" s="144" t="s">
        <v>189</v>
      </c>
      <c r="F181" s="145" t="s">
        <v>2506</v>
      </c>
      <c r="I181" s="146"/>
      <c r="L181" s="32"/>
      <c r="M181" s="147"/>
      <c r="T181" s="53"/>
      <c r="AT181" s="17" t="s">
        <v>189</v>
      </c>
      <c r="AU181" s="17" t="s">
        <v>81</v>
      </c>
    </row>
    <row r="182" spans="2:65" s="1" customFormat="1" ht="16.5" customHeight="1">
      <c r="B182" s="32"/>
      <c r="C182" s="181" t="s">
        <v>834</v>
      </c>
      <c r="D182" s="181" t="s">
        <v>570</v>
      </c>
      <c r="E182" s="182" t="s">
        <v>2507</v>
      </c>
      <c r="F182" s="183" t="s">
        <v>2508</v>
      </c>
      <c r="G182" s="184" t="s">
        <v>226</v>
      </c>
      <c r="H182" s="185">
        <v>1</v>
      </c>
      <c r="I182" s="186"/>
      <c r="J182" s="187">
        <f>ROUND(I182*H182,2)</f>
        <v>0</v>
      </c>
      <c r="K182" s="183" t="s">
        <v>19</v>
      </c>
      <c r="L182" s="188"/>
      <c r="M182" s="189" t="s">
        <v>19</v>
      </c>
      <c r="N182" s="190" t="s">
        <v>43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715</v>
      </c>
      <c r="AT182" s="142" t="s">
        <v>570</v>
      </c>
      <c r="AU182" s="142" t="s">
        <v>81</v>
      </c>
      <c r="AY182" s="17" t="s">
        <v>180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7" t="s">
        <v>79</v>
      </c>
      <c r="BK182" s="143">
        <f>ROUND(I182*H182,2)</f>
        <v>0</v>
      </c>
      <c r="BL182" s="17" t="s">
        <v>311</v>
      </c>
      <c r="BM182" s="142" t="s">
        <v>2509</v>
      </c>
    </row>
    <row r="183" spans="2:65" s="1" customFormat="1" ht="24.2" customHeight="1">
      <c r="B183" s="32"/>
      <c r="C183" s="131" t="s">
        <v>839</v>
      </c>
      <c r="D183" s="131" t="s">
        <v>182</v>
      </c>
      <c r="E183" s="132" t="s">
        <v>2510</v>
      </c>
      <c r="F183" s="133" t="s">
        <v>2511</v>
      </c>
      <c r="G183" s="134" t="s">
        <v>226</v>
      </c>
      <c r="H183" s="135">
        <v>2</v>
      </c>
      <c r="I183" s="136"/>
      <c r="J183" s="137">
        <f>ROUND(I183*H183,2)</f>
        <v>0</v>
      </c>
      <c r="K183" s="133" t="s">
        <v>186</v>
      </c>
      <c r="L183" s="32"/>
      <c r="M183" s="138" t="s">
        <v>19</v>
      </c>
      <c r="N183" s="139" t="s">
        <v>43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311</v>
      </c>
      <c r="AT183" s="142" t="s">
        <v>182</v>
      </c>
      <c r="AU183" s="142" t="s">
        <v>81</v>
      </c>
      <c r="AY183" s="17" t="s">
        <v>180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7" t="s">
        <v>79</v>
      </c>
      <c r="BK183" s="143">
        <f>ROUND(I183*H183,2)</f>
        <v>0</v>
      </c>
      <c r="BL183" s="17" t="s">
        <v>311</v>
      </c>
      <c r="BM183" s="142" t="s">
        <v>2512</v>
      </c>
    </row>
    <row r="184" spans="2:65" s="1" customFormat="1">
      <c r="B184" s="32"/>
      <c r="D184" s="144" t="s">
        <v>189</v>
      </c>
      <c r="F184" s="145" t="s">
        <v>2513</v>
      </c>
      <c r="I184" s="146"/>
      <c r="L184" s="32"/>
      <c r="M184" s="147"/>
      <c r="T184" s="53"/>
      <c r="AT184" s="17" t="s">
        <v>189</v>
      </c>
      <c r="AU184" s="17" t="s">
        <v>81</v>
      </c>
    </row>
    <row r="185" spans="2:65" s="1" customFormat="1" ht="16.5" customHeight="1">
      <c r="B185" s="32"/>
      <c r="C185" s="181" t="s">
        <v>845</v>
      </c>
      <c r="D185" s="181" t="s">
        <v>570</v>
      </c>
      <c r="E185" s="182" t="s">
        <v>2514</v>
      </c>
      <c r="F185" s="183" t="s">
        <v>2515</v>
      </c>
      <c r="G185" s="184" t="s">
        <v>226</v>
      </c>
      <c r="H185" s="185">
        <v>2</v>
      </c>
      <c r="I185" s="186"/>
      <c r="J185" s="187">
        <f>ROUND(I185*H185,2)</f>
        <v>0</v>
      </c>
      <c r="K185" s="183" t="s">
        <v>186</v>
      </c>
      <c r="L185" s="188"/>
      <c r="M185" s="189" t="s">
        <v>19</v>
      </c>
      <c r="N185" s="190" t="s">
        <v>43</v>
      </c>
      <c r="P185" s="140">
        <f>O185*H185</f>
        <v>0</v>
      </c>
      <c r="Q185" s="140">
        <v>4.6999999999999999E-4</v>
      </c>
      <c r="R185" s="140">
        <f>Q185*H185</f>
        <v>9.3999999999999997E-4</v>
      </c>
      <c r="S185" s="140">
        <v>0</v>
      </c>
      <c r="T185" s="141">
        <f>S185*H185</f>
        <v>0</v>
      </c>
      <c r="AR185" s="142" t="s">
        <v>715</v>
      </c>
      <c r="AT185" s="142" t="s">
        <v>570</v>
      </c>
      <c r="AU185" s="142" t="s">
        <v>81</v>
      </c>
      <c r="AY185" s="17" t="s">
        <v>180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7" t="s">
        <v>79</v>
      </c>
      <c r="BK185" s="143">
        <f>ROUND(I185*H185,2)</f>
        <v>0</v>
      </c>
      <c r="BL185" s="17" t="s">
        <v>311</v>
      </c>
      <c r="BM185" s="142" t="s">
        <v>2516</v>
      </c>
    </row>
    <row r="186" spans="2:65" s="1" customFormat="1" ht="33" customHeight="1">
      <c r="B186" s="32"/>
      <c r="C186" s="131" t="s">
        <v>851</v>
      </c>
      <c r="D186" s="131" t="s">
        <v>182</v>
      </c>
      <c r="E186" s="132" t="s">
        <v>2517</v>
      </c>
      <c r="F186" s="133" t="s">
        <v>2518</v>
      </c>
      <c r="G186" s="134" t="s">
        <v>226</v>
      </c>
      <c r="H186" s="135">
        <v>1</v>
      </c>
      <c r="I186" s="136"/>
      <c r="J186" s="137">
        <f>ROUND(I186*H186,2)</f>
        <v>0</v>
      </c>
      <c r="K186" s="133" t="s">
        <v>186</v>
      </c>
      <c r="L186" s="32"/>
      <c r="M186" s="138" t="s">
        <v>19</v>
      </c>
      <c r="N186" s="139" t="s">
        <v>43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187</v>
      </c>
      <c r="AT186" s="142" t="s">
        <v>182</v>
      </c>
      <c r="AU186" s="142" t="s">
        <v>81</v>
      </c>
      <c r="AY186" s="17" t="s">
        <v>180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7" t="s">
        <v>79</v>
      </c>
      <c r="BK186" s="143">
        <f>ROUND(I186*H186,2)</f>
        <v>0</v>
      </c>
      <c r="BL186" s="17" t="s">
        <v>187</v>
      </c>
      <c r="BM186" s="142" t="s">
        <v>2519</v>
      </c>
    </row>
    <row r="187" spans="2:65" s="1" customFormat="1">
      <c r="B187" s="32"/>
      <c r="D187" s="144" t="s">
        <v>189</v>
      </c>
      <c r="F187" s="145" t="s">
        <v>2520</v>
      </c>
      <c r="I187" s="146"/>
      <c r="L187" s="32"/>
      <c r="M187" s="147"/>
      <c r="T187" s="53"/>
      <c r="AT187" s="17" t="s">
        <v>189</v>
      </c>
      <c r="AU187" s="17" t="s">
        <v>81</v>
      </c>
    </row>
    <row r="188" spans="2:65" s="1" customFormat="1" ht="16.5" customHeight="1">
      <c r="B188" s="32"/>
      <c r="C188" s="181" t="s">
        <v>857</v>
      </c>
      <c r="D188" s="181" t="s">
        <v>570</v>
      </c>
      <c r="E188" s="182" t="s">
        <v>2521</v>
      </c>
      <c r="F188" s="183" t="s">
        <v>2522</v>
      </c>
      <c r="G188" s="184" t="s">
        <v>226</v>
      </c>
      <c r="H188" s="185">
        <v>1</v>
      </c>
      <c r="I188" s="186"/>
      <c r="J188" s="187">
        <f>ROUND(I188*H188,2)</f>
        <v>0</v>
      </c>
      <c r="K188" s="183" t="s">
        <v>19</v>
      </c>
      <c r="L188" s="188"/>
      <c r="M188" s="189" t="s">
        <v>19</v>
      </c>
      <c r="N188" s="190" t="s">
        <v>43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235</v>
      </c>
      <c r="AT188" s="142" t="s">
        <v>570</v>
      </c>
      <c r="AU188" s="142" t="s">
        <v>81</v>
      </c>
      <c r="AY188" s="17" t="s">
        <v>180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7" t="s">
        <v>79</v>
      </c>
      <c r="BK188" s="143">
        <f>ROUND(I188*H188,2)</f>
        <v>0</v>
      </c>
      <c r="BL188" s="17" t="s">
        <v>187</v>
      </c>
      <c r="BM188" s="142" t="s">
        <v>2523</v>
      </c>
    </row>
    <row r="189" spans="2:65" s="1" customFormat="1" ht="24.2" customHeight="1">
      <c r="B189" s="32"/>
      <c r="C189" s="131" t="s">
        <v>859</v>
      </c>
      <c r="D189" s="131" t="s">
        <v>182</v>
      </c>
      <c r="E189" s="132" t="s">
        <v>1266</v>
      </c>
      <c r="F189" s="133" t="s">
        <v>1267</v>
      </c>
      <c r="G189" s="134" t="s">
        <v>226</v>
      </c>
      <c r="H189" s="135">
        <v>2</v>
      </c>
      <c r="I189" s="136"/>
      <c r="J189" s="137">
        <f>ROUND(I189*H189,2)</f>
        <v>0</v>
      </c>
      <c r="K189" s="133" t="s">
        <v>186</v>
      </c>
      <c r="L189" s="32"/>
      <c r="M189" s="138" t="s">
        <v>19</v>
      </c>
      <c r="N189" s="139" t="s">
        <v>43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311</v>
      </c>
      <c r="AT189" s="142" t="s">
        <v>182</v>
      </c>
      <c r="AU189" s="142" t="s">
        <v>81</v>
      </c>
      <c r="AY189" s="17" t="s">
        <v>180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7" t="s">
        <v>79</v>
      </c>
      <c r="BK189" s="143">
        <f>ROUND(I189*H189,2)</f>
        <v>0</v>
      </c>
      <c r="BL189" s="17" t="s">
        <v>311</v>
      </c>
      <c r="BM189" s="142" t="s">
        <v>2524</v>
      </c>
    </row>
    <row r="190" spans="2:65" s="1" customFormat="1">
      <c r="B190" s="32"/>
      <c r="D190" s="144" t="s">
        <v>189</v>
      </c>
      <c r="F190" s="145" t="s">
        <v>1269</v>
      </c>
      <c r="I190" s="146"/>
      <c r="L190" s="32"/>
      <c r="M190" s="147"/>
      <c r="T190" s="53"/>
      <c r="AT190" s="17" t="s">
        <v>189</v>
      </c>
      <c r="AU190" s="17" t="s">
        <v>81</v>
      </c>
    </row>
    <row r="191" spans="2:65" s="1" customFormat="1" ht="16.5" customHeight="1">
      <c r="B191" s="32"/>
      <c r="C191" s="181" t="s">
        <v>862</v>
      </c>
      <c r="D191" s="181" t="s">
        <v>570</v>
      </c>
      <c r="E191" s="182" t="s">
        <v>1270</v>
      </c>
      <c r="F191" s="183" t="s">
        <v>1271</v>
      </c>
      <c r="G191" s="184" t="s">
        <v>1225</v>
      </c>
      <c r="H191" s="185">
        <v>2</v>
      </c>
      <c r="I191" s="186"/>
      <c r="J191" s="187">
        <f>ROUND(I191*H191,2)</f>
        <v>0</v>
      </c>
      <c r="K191" s="183" t="s">
        <v>19</v>
      </c>
      <c r="L191" s="188"/>
      <c r="M191" s="189" t="s">
        <v>19</v>
      </c>
      <c r="N191" s="190" t="s">
        <v>43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715</v>
      </c>
      <c r="AT191" s="142" t="s">
        <v>570</v>
      </c>
      <c r="AU191" s="142" t="s">
        <v>81</v>
      </c>
      <c r="AY191" s="17" t="s">
        <v>180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7" t="s">
        <v>79</v>
      </c>
      <c r="BK191" s="143">
        <f>ROUND(I191*H191,2)</f>
        <v>0</v>
      </c>
      <c r="BL191" s="17" t="s">
        <v>311</v>
      </c>
      <c r="BM191" s="142" t="s">
        <v>2525</v>
      </c>
    </row>
    <row r="192" spans="2:65" s="1" customFormat="1" ht="44.25" customHeight="1">
      <c r="B192" s="32"/>
      <c r="C192" s="131" t="s">
        <v>867</v>
      </c>
      <c r="D192" s="131" t="s">
        <v>182</v>
      </c>
      <c r="E192" s="132" t="s">
        <v>2526</v>
      </c>
      <c r="F192" s="133" t="s">
        <v>2527</v>
      </c>
      <c r="G192" s="134" t="s">
        <v>226</v>
      </c>
      <c r="H192" s="135">
        <v>1</v>
      </c>
      <c r="I192" s="136"/>
      <c r="J192" s="137">
        <f>ROUND(I192*H192,2)</f>
        <v>0</v>
      </c>
      <c r="K192" s="133" t="s">
        <v>186</v>
      </c>
      <c r="L192" s="32"/>
      <c r="M192" s="138" t="s">
        <v>19</v>
      </c>
      <c r="N192" s="139" t="s">
        <v>43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311</v>
      </c>
      <c r="AT192" s="142" t="s">
        <v>182</v>
      </c>
      <c r="AU192" s="142" t="s">
        <v>81</v>
      </c>
      <c r="AY192" s="17" t="s">
        <v>180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7" t="s">
        <v>79</v>
      </c>
      <c r="BK192" s="143">
        <f>ROUND(I192*H192,2)</f>
        <v>0</v>
      </c>
      <c r="BL192" s="17" t="s">
        <v>311</v>
      </c>
      <c r="BM192" s="142" t="s">
        <v>2528</v>
      </c>
    </row>
    <row r="193" spans="2:65" s="1" customFormat="1">
      <c r="B193" s="32"/>
      <c r="D193" s="144" t="s">
        <v>189</v>
      </c>
      <c r="F193" s="145" t="s">
        <v>2529</v>
      </c>
      <c r="I193" s="146"/>
      <c r="L193" s="32"/>
      <c r="M193" s="147"/>
      <c r="T193" s="53"/>
      <c r="AT193" s="17" t="s">
        <v>189</v>
      </c>
      <c r="AU193" s="17" t="s">
        <v>81</v>
      </c>
    </row>
    <row r="194" spans="2:65" s="1" customFormat="1" ht="16.5" customHeight="1">
      <c r="B194" s="32"/>
      <c r="C194" s="181" t="s">
        <v>870</v>
      </c>
      <c r="D194" s="181" t="s">
        <v>570</v>
      </c>
      <c r="E194" s="182" t="s">
        <v>1823</v>
      </c>
      <c r="F194" s="183" t="s">
        <v>2530</v>
      </c>
      <c r="G194" s="184" t="s">
        <v>226</v>
      </c>
      <c r="H194" s="185">
        <v>1</v>
      </c>
      <c r="I194" s="186"/>
      <c r="J194" s="187">
        <f>ROUND(I194*H194,2)</f>
        <v>0</v>
      </c>
      <c r="K194" s="183" t="s">
        <v>19</v>
      </c>
      <c r="L194" s="188"/>
      <c r="M194" s="189" t="s">
        <v>19</v>
      </c>
      <c r="N194" s="190" t="s">
        <v>43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715</v>
      </c>
      <c r="AT194" s="142" t="s">
        <v>570</v>
      </c>
      <c r="AU194" s="142" t="s">
        <v>81</v>
      </c>
      <c r="AY194" s="17" t="s">
        <v>180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7" t="s">
        <v>79</v>
      </c>
      <c r="BK194" s="143">
        <f>ROUND(I194*H194,2)</f>
        <v>0</v>
      </c>
      <c r="BL194" s="17" t="s">
        <v>311</v>
      </c>
      <c r="BM194" s="142" t="s">
        <v>2531</v>
      </c>
    </row>
    <row r="195" spans="2:65" s="1" customFormat="1" ht="44.25" customHeight="1">
      <c r="B195" s="32"/>
      <c r="C195" s="131" t="s">
        <v>876</v>
      </c>
      <c r="D195" s="131" t="s">
        <v>182</v>
      </c>
      <c r="E195" s="132" t="s">
        <v>1273</v>
      </c>
      <c r="F195" s="133" t="s">
        <v>1274</v>
      </c>
      <c r="G195" s="134" t="s">
        <v>226</v>
      </c>
      <c r="H195" s="135">
        <v>16</v>
      </c>
      <c r="I195" s="136"/>
      <c r="J195" s="137">
        <f>ROUND(I195*H195,2)</f>
        <v>0</v>
      </c>
      <c r="K195" s="133" t="s">
        <v>186</v>
      </c>
      <c r="L195" s="32"/>
      <c r="M195" s="138" t="s">
        <v>19</v>
      </c>
      <c r="N195" s="139" t="s">
        <v>43</v>
      </c>
      <c r="P195" s="140">
        <f>O195*H195</f>
        <v>0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AR195" s="142" t="s">
        <v>311</v>
      </c>
      <c r="AT195" s="142" t="s">
        <v>182</v>
      </c>
      <c r="AU195" s="142" t="s">
        <v>81</v>
      </c>
      <c r="AY195" s="17" t="s">
        <v>180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7" t="s">
        <v>79</v>
      </c>
      <c r="BK195" s="143">
        <f>ROUND(I195*H195,2)</f>
        <v>0</v>
      </c>
      <c r="BL195" s="17" t="s">
        <v>311</v>
      </c>
      <c r="BM195" s="142" t="s">
        <v>2532</v>
      </c>
    </row>
    <row r="196" spans="2:65" s="1" customFormat="1">
      <c r="B196" s="32"/>
      <c r="D196" s="144" t="s">
        <v>189</v>
      </c>
      <c r="F196" s="145" t="s">
        <v>1276</v>
      </c>
      <c r="I196" s="146"/>
      <c r="L196" s="32"/>
      <c r="M196" s="147"/>
      <c r="T196" s="53"/>
      <c r="AT196" s="17" t="s">
        <v>189</v>
      </c>
      <c r="AU196" s="17" t="s">
        <v>81</v>
      </c>
    </row>
    <row r="197" spans="2:65" s="1" customFormat="1" ht="16.5" customHeight="1">
      <c r="B197" s="32"/>
      <c r="C197" s="181" t="s">
        <v>883</v>
      </c>
      <c r="D197" s="181" t="s">
        <v>570</v>
      </c>
      <c r="E197" s="182" t="s">
        <v>971</v>
      </c>
      <c r="F197" s="183" t="s">
        <v>1277</v>
      </c>
      <c r="G197" s="184" t="s">
        <v>226</v>
      </c>
      <c r="H197" s="185">
        <v>16</v>
      </c>
      <c r="I197" s="186"/>
      <c r="J197" s="187">
        <f>ROUND(I197*H197,2)</f>
        <v>0</v>
      </c>
      <c r="K197" s="183" t="s">
        <v>19</v>
      </c>
      <c r="L197" s="188"/>
      <c r="M197" s="189" t="s">
        <v>19</v>
      </c>
      <c r="N197" s="190" t="s">
        <v>43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715</v>
      </c>
      <c r="AT197" s="142" t="s">
        <v>570</v>
      </c>
      <c r="AU197" s="142" t="s">
        <v>81</v>
      </c>
      <c r="AY197" s="17" t="s">
        <v>180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7" t="s">
        <v>79</v>
      </c>
      <c r="BK197" s="143">
        <f>ROUND(I197*H197,2)</f>
        <v>0</v>
      </c>
      <c r="BL197" s="17" t="s">
        <v>311</v>
      </c>
      <c r="BM197" s="142" t="s">
        <v>2533</v>
      </c>
    </row>
    <row r="198" spans="2:65" s="1" customFormat="1" ht="37.9" customHeight="1">
      <c r="B198" s="32"/>
      <c r="C198" s="131" t="s">
        <v>891</v>
      </c>
      <c r="D198" s="131" t="s">
        <v>182</v>
      </c>
      <c r="E198" s="132" t="s">
        <v>1279</v>
      </c>
      <c r="F198" s="133" t="s">
        <v>1280</v>
      </c>
      <c r="G198" s="134" t="s">
        <v>226</v>
      </c>
      <c r="H198" s="135">
        <v>7</v>
      </c>
      <c r="I198" s="136"/>
      <c r="J198" s="137">
        <f>ROUND(I198*H198,2)</f>
        <v>0</v>
      </c>
      <c r="K198" s="133" t="s">
        <v>186</v>
      </c>
      <c r="L198" s="32"/>
      <c r="M198" s="138" t="s">
        <v>19</v>
      </c>
      <c r="N198" s="139" t="s">
        <v>43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311</v>
      </c>
      <c r="AT198" s="142" t="s">
        <v>182</v>
      </c>
      <c r="AU198" s="142" t="s">
        <v>81</v>
      </c>
      <c r="AY198" s="17" t="s">
        <v>180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7" t="s">
        <v>79</v>
      </c>
      <c r="BK198" s="143">
        <f>ROUND(I198*H198,2)</f>
        <v>0</v>
      </c>
      <c r="BL198" s="17" t="s">
        <v>311</v>
      </c>
      <c r="BM198" s="142" t="s">
        <v>2534</v>
      </c>
    </row>
    <row r="199" spans="2:65" s="1" customFormat="1">
      <c r="B199" s="32"/>
      <c r="D199" s="144" t="s">
        <v>189</v>
      </c>
      <c r="F199" s="145" t="s">
        <v>1282</v>
      </c>
      <c r="I199" s="146"/>
      <c r="L199" s="32"/>
      <c r="M199" s="147"/>
      <c r="T199" s="53"/>
      <c r="AT199" s="17" t="s">
        <v>189</v>
      </c>
      <c r="AU199" s="17" t="s">
        <v>81</v>
      </c>
    </row>
    <row r="200" spans="2:65" s="1" customFormat="1" ht="16.5" customHeight="1">
      <c r="B200" s="32"/>
      <c r="C200" s="181" t="s">
        <v>896</v>
      </c>
      <c r="D200" s="181" t="s">
        <v>570</v>
      </c>
      <c r="E200" s="182" t="s">
        <v>1283</v>
      </c>
      <c r="F200" s="183" t="s">
        <v>1284</v>
      </c>
      <c r="G200" s="184" t="s">
        <v>226</v>
      </c>
      <c r="H200" s="185">
        <v>27</v>
      </c>
      <c r="I200" s="186"/>
      <c r="J200" s="187">
        <f>ROUND(I200*H200,2)</f>
        <v>0</v>
      </c>
      <c r="K200" s="183" t="s">
        <v>19</v>
      </c>
      <c r="L200" s="188"/>
      <c r="M200" s="189" t="s">
        <v>19</v>
      </c>
      <c r="N200" s="190" t="s">
        <v>43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715</v>
      </c>
      <c r="AT200" s="142" t="s">
        <v>570</v>
      </c>
      <c r="AU200" s="142" t="s">
        <v>81</v>
      </c>
      <c r="AY200" s="17" t="s">
        <v>180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7" t="s">
        <v>79</v>
      </c>
      <c r="BK200" s="143">
        <f>ROUND(I200*H200,2)</f>
        <v>0</v>
      </c>
      <c r="BL200" s="17" t="s">
        <v>311</v>
      </c>
      <c r="BM200" s="142" t="s">
        <v>2535</v>
      </c>
    </row>
    <row r="201" spans="2:65" s="1" customFormat="1" ht="16.5" customHeight="1">
      <c r="B201" s="32"/>
      <c r="C201" s="181" t="s">
        <v>360</v>
      </c>
      <c r="D201" s="181" t="s">
        <v>570</v>
      </c>
      <c r="E201" s="182" t="s">
        <v>1286</v>
      </c>
      <c r="F201" s="183" t="s">
        <v>1287</v>
      </c>
      <c r="G201" s="184" t="s">
        <v>226</v>
      </c>
      <c r="H201" s="185">
        <v>3</v>
      </c>
      <c r="I201" s="186"/>
      <c r="J201" s="187">
        <f>ROUND(I201*H201,2)</f>
        <v>0</v>
      </c>
      <c r="K201" s="183" t="s">
        <v>19</v>
      </c>
      <c r="L201" s="188"/>
      <c r="M201" s="189" t="s">
        <v>19</v>
      </c>
      <c r="N201" s="190" t="s">
        <v>43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715</v>
      </c>
      <c r="AT201" s="142" t="s">
        <v>570</v>
      </c>
      <c r="AU201" s="142" t="s">
        <v>81</v>
      </c>
      <c r="AY201" s="17" t="s">
        <v>180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7" t="s">
        <v>79</v>
      </c>
      <c r="BK201" s="143">
        <f>ROUND(I201*H201,2)</f>
        <v>0</v>
      </c>
      <c r="BL201" s="17" t="s">
        <v>311</v>
      </c>
      <c r="BM201" s="142" t="s">
        <v>2536</v>
      </c>
    </row>
    <row r="202" spans="2:65" s="1" customFormat="1" ht="21.75" customHeight="1">
      <c r="B202" s="32"/>
      <c r="C202" s="181" t="s">
        <v>906</v>
      </c>
      <c r="D202" s="181" t="s">
        <v>570</v>
      </c>
      <c r="E202" s="182" t="s">
        <v>1289</v>
      </c>
      <c r="F202" s="183" t="s">
        <v>1290</v>
      </c>
      <c r="G202" s="184" t="s">
        <v>226</v>
      </c>
      <c r="H202" s="185">
        <v>7</v>
      </c>
      <c r="I202" s="186"/>
      <c r="J202" s="187">
        <f>ROUND(I202*H202,2)</f>
        <v>0</v>
      </c>
      <c r="K202" s="183" t="s">
        <v>186</v>
      </c>
      <c r="L202" s="188"/>
      <c r="M202" s="189" t="s">
        <v>19</v>
      </c>
      <c r="N202" s="190" t="s">
        <v>43</v>
      </c>
      <c r="P202" s="140">
        <f>O202*H202</f>
        <v>0</v>
      </c>
      <c r="Q202" s="140">
        <v>5.9999999999999995E-4</v>
      </c>
      <c r="R202" s="140">
        <f>Q202*H202</f>
        <v>4.1999999999999997E-3</v>
      </c>
      <c r="S202" s="140">
        <v>0</v>
      </c>
      <c r="T202" s="141">
        <f>S202*H202</f>
        <v>0</v>
      </c>
      <c r="AR202" s="142" t="s">
        <v>715</v>
      </c>
      <c r="AT202" s="142" t="s">
        <v>570</v>
      </c>
      <c r="AU202" s="142" t="s">
        <v>81</v>
      </c>
      <c r="AY202" s="17" t="s">
        <v>180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7" t="s">
        <v>79</v>
      </c>
      <c r="BK202" s="143">
        <f>ROUND(I202*H202,2)</f>
        <v>0</v>
      </c>
      <c r="BL202" s="17" t="s">
        <v>311</v>
      </c>
      <c r="BM202" s="142" t="s">
        <v>2537</v>
      </c>
    </row>
    <row r="203" spans="2:65" s="1" customFormat="1" ht="37.9" customHeight="1">
      <c r="B203" s="32"/>
      <c r="C203" s="131" t="s">
        <v>911</v>
      </c>
      <c r="D203" s="131" t="s">
        <v>182</v>
      </c>
      <c r="E203" s="132" t="s">
        <v>2538</v>
      </c>
      <c r="F203" s="133" t="s">
        <v>2539</v>
      </c>
      <c r="G203" s="134" t="s">
        <v>476</v>
      </c>
      <c r="H203" s="135">
        <v>150</v>
      </c>
      <c r="I203" s="136"/>
      <c r="J203" s="137">
        <f>ROUND(I203*H203,2)</f>
        <v>0</v>
      </c>
      <c r="K203" s="133" t="s">
        <v>186</v>
      </c>
      <c r="L203" s="32"/>
      <c r="M203" s="138" t="s">
        <v>19</v>
      </c>
      <c r="N203" s="139" t="s">
        <v>43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311</v>
      </c>
      <c r="AT203" s="142" t="s">
        <v>182</v>
      </c>
      <c r="AU203" s="142" t="s">
        <v>81</v>
      </c>
      <c r="AY203" s="17" t="s">
        <v>180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7" t="s">
        <v>79</v>
      </c>
      <c r="BK203" s="143">
        <f>ROUND(I203*H203,2)</f>
        <v>0</v>
      </c>
      <c r="BL203" s="17" t="s">
        <v>311</v>
      </c>
      <c r="BM203" s="142" t="s">
        <v>2540</v>
      </c>
    </row>
    <row r="204" spans="2:65" s="1" customFormat="1">
      <c r="B204" s="32"/>
      <c r="D204" s="144" t="s">
        <v>189</v>
      </c>
      <c r="F204" s="145" t="s">
        <v>2541</v>
      </c>
      <c r="I204" s="146"/>
      <c r="L204" s="32"/>
      <c r="M204" s="147"/>
      <c r="T204" s="53"/>
      <c r="AT204" s="17" t="s">
        <v>189</v>
      </c>
      <c r="AU204" s="17" t="s">
        <v>81</v>
      </c>
    </row>
    <row r="205" spans="2:65" s="1" customFormat="1" ht="16.5" customHeight="1">
      <c r="B205" s="32"/>
      <c r="C205" s="181" t="s">
        <v>915</v>
      </c>
      <c r="D205" s="181" t="s">
        <v>570</v>
      </c>
      <c r="E205" s="182" t="s">
        <v>2542</v>
      </c>
      <c r="F205" s="183" t="s">
        <v>2543</v>
      </c>
      <c r="G205" s="184" t="s">
        <v>941</v>
      </c>
      <c r="H205" s="185">
        <v>102</v>
      </c>
      <c r="I205" s="186"/>
      <c r="J205" s="187">
        <f>ROUND(I205*H205,2)</f>
        <v>0</v>
      </c>
      <c r="K205" s="183" t="s">
        <v>186</v>
      </c>
      <c r="L205" s="188"/>
      <c r="M205" s="189" t="s">
        <v>19</v>
      </c>
      <c r="N205" s="190" t="s">
        <v>43</v>
      </c>
      <c r="P205" s="140">
        <f>O205*H205</f>
        <v>0</v>
      </c>
      <c r="Q205" s="140">
        <v>1E-3</v>
      </c>
      <c r="R205" s="140">
        <f>Q205*H205</f>
        <v>0.10200000000000001</v>
      </c>
      <c r="S205" s="140">
        <v>0</v>
      </c>
      <c r="T205" s="141">
        <f>S205*H205</f>
        <v>0</v>
      </c>
      <c r="AR205" s="142" t="s">
        <v>715</v>
      </c>
      <c r="AT205" s="142" t="s">
        <v>570</v>
      </c>
      <c r="AU205" s="142" t="s">
        <v>81</v>
      </c>
      <c r="AY205" s="17" t="s">
        <v>180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7" t="s">
        <v>79</v>
      </c>
      <c r="BK205" s="143">
        <f>ROUND(I205*H205,2)</f>
        <v>0</v>
      </c>
      <c r="BL205" s="17" t="s">
        <v>311</v>
      </c>
      <c r="BM205" s="142" t="s">
        <v>2544</v>
      </c>
    </row>
    <row r="206" spans="2:65" s="1" customFormat="1" ht="49.15" customHeight="1">
      <c r="B206" s="32"/>
      <c r="C206" s="131" t="s">
        <v>922</v>
      </c>
      <c r="D206" s="131" t="s">
        <v>182</v>
      </c>
      <c r="E206" s="132" t="s">
        <v>2545</v>
      </c>
      <c r="F206" s="133" t="s">
        <v>2546</v>
      </c>
      <c r="G206" s="134" t="s">
        <v>476</v>
      </c>
      <c r="H206" s="135">
        <v>115</v>
      </c>
      <c r="I206" s="136"/>
      <c r="J206" s="137">
        <f>ROUND(I206*H206,2)</f>
        <v>0</v>
      </c>
      <c r="K206" s="133" t="s">
        <v>186</v>
      </c>
      <c r="L206" s="32"/>
      <c r="M206" s="138" t="s">
        <v>19</v>
      </c>
      <c r="N206" s="139" t="s">
        <v>43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311</v>
      </c>
      <c r="AT206" s="142" t="s">
        <v>182</v>
      </c>
      <c r="AU206" s="142" t="s">
        <v>81</v>
      </c>
      <c r="AY206" s="17" t="s">
        <v>180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79</v>
      </c>
      <c r="BK206" s="143">
        <f>ROUND(I206*H206,2)</f>
        <v>0</v>
      </c>
      <c r="BL206" s="17" t="s">
        <v>311</v>
      </c>
      <c r="BM206" s="142" t="s">
        <v>2547</v>
      </c>
    </row>
    <row r="207" spans="2:65" s="1" customFormat="1">
      <c r="B207" s="32"/>
      <c r="D207" s="144" t="s">
        <v>189</v>
      </c>
      <c r="F207" s="145" t="s">
        <v>2548</v>
      </c>
      <c r="I207" s="146"/>
      <c r="L207" s="32"/>
      <c r="M207" s="147"/>
      <c r="T207" s="53"/>
      <c r="AT207" s="17" t="s">
        <v>189</v>
      </c>
      <c r="AU207" s="17" t="s">
        <v>81</v>
      </c>
    </row>
    <row r="208" spans="2:65" s="1" customFormat="1" ht="24.2" customHeight="1">
      <c r="B208" s="32"/>
      <c r="C208" s="131" t="s">
        <v>928</v>
      </c>
      <c r="D208" s="131" t="s">
        <v>182</v>
      </c>
      <c r="E208" s="132" t="s">
        <v>2549</v>
      </c>
      <c r="F208" s="133" t="s">
        <v>2550</v>
      </c>
      <c r="G208" s="134" t="s">
        <v>476</v>
      </c>
      <c r="H208" s="135">
        <v>215</v>
      </c>
      <c r="I208" s="136"/>
      <c r="J208" s="137">
        <f>ROUND(I208*H208,2)</f>
        <v>0</v>
      </c>
      <c r="K208" s="133" t="s">
        <v>186</v>
      </c>
      <c r="L208" s="32"/>
      <c r="M208" s="138" t="s">
        <v>19</v>
      </c>
      <c r="N208" s="139" t="s">
        <v>43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311</v>
      </c>
      <c r="AT208" s="142" t="s">
        <v>182</v>
      </c>
      <c r="AU208" s="142" t="s">
        <v>81</v>
      </c>
      <c r="AY208" s="17" t="s">
        <v>180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7" t="s">
        <v>79</v>
      </c>
      <c r="BK208" s="143">
        <f>ROUND(I208*H208,2)</f>
        <v>0</v>
      </c>
      <c r="BL208" s="17" t="s">
        <v>311</v>
      </c>
      <c r="BM208" s="142" t="s">
        <v>2551</v>
      </c>
    </row>
    <row r="209" spans="2:65" s="1" customFormat="1">
      <c r="B209" s="32"/>
      <c r="D209" s="144" t="s">
        <v>189</v>
      </c>
      <c r="F209" s="145" t="s">
        <v>2552</v>
      </c>
      <c r="I209" s="146"/>
      <c r="L209" s="32"/>
      <c r="M209" s="147"/>
      <c r="T209" s="53"/>
      <c r="AT209" s="17" t="s">
        <v>189</v>
      </c>
      <c r="AU209" s="17" t="s">
        <v>81</v>
      </c>
    </row>
    <row r="210" spans="2:65" s="1" customFormat="1" ht="16.5" customHeight="1">
      <c r="B210" s="32"/>
      <c r="C210" s="181" t="s">
        <v>933</v>
      </c>
      <c r="D210" s="181" t="s">
        <v>570</v>
      </c>
      <c r="E210" s="182" t="s">
        <v>2553</v>
      </c>
      <c r="F210" s="183" t="s">
        <v>2554</v>
      </c>
      <c r="G210" s="184" t="s">
        <v>941</v>
      </c>
      <c r="H210" s="185">
        <v>30</v>
      </c>
      <c r="I210" s="186"/>
      <c r="J210" s="187">
        <f>ROUND(I210*H210,2)</f>
        <v>0</v>
      </c>
      <c r="K210" s="183" t="s">
        <v>186</v>
      </c>
      <c r="L210" s="188"/>
      <c r="M210" s="189" t="s">
        <v>19</v>
      </c>
      <c r="N210" s="190" t="s">
        <v>43</v>
      </c>
      <c r="P210" s="140">
        <f>O210*H210</f>
        <v>0</v>
      </c>
      <c r="Q210" s="140">
        <v>1E-3</v>
      </c>
      <c r="R210" s="140">
        <f>Q210*H210</f>
        <v>0.03</v>
      </c>
      <c r="S210" s="140">
        <v>0</v>
      </c>
      <c r="T210" s="141">
        <f>S210*H210</f>
        <v>0</v>
      </c>
      <c r="AR210" s="142" t="s">
        <v>715</v>
      </c>
      <c r="AT210" s="142" t="s">
        <v>570</v>
      </c>
      <c r="AU210" s="142" t="s">
        <v>81</v>
      </c>
      <c r="AY210" s="17" t="s">
        <v>180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7" t="s">
        <v>79</v>
      </c>
      <c r="BK210" s="143">
        <f>ROUND(I210*H210,2)</f>
        <v>0</v>
      </c>
      <c r="BL210" s="17" t="s">
        <v>311</v>
      </c>
      <c r="BM210" s="142" t="s">
        <v>2555</v>
      </c>
    </row>
    <row r="211" spans="2:65" s="1" customFormat="1" ht="24.2" customHeight="1">
      <c r="B211" s="32"/>
      <c r="C211" s="131" t="s">
        <v>938</v>
      </c>
      <c r="D211" s="131" t="s">
        <v>182</v>
      </c>
      <c r="E211" s="132" t="s">
        <v>2556</v>
      </c>
      <c r="F211" s="133" t="s">
        <v>2557</v>
      </c>
      <c r="G211" s="134" t="s">
        <v>226</v>
      </c>
      <c r="H211" s="135">
        <v>48</v>
      </c>
      <c r="I211" s="136"/>
      <c r="J211" s="137">
        <f>ROUND(I211*H211,2)</f>
        <v>0</v>
      </c>
      <c r="K211" s="133" t="s">
        <v>186</v>
      </c>
      <c r="L211" s="32"/>
      <c r="M211" s="138" t="s">
        <v>19</v>
      </c>
      <c r="N211" s="139" t="s">
        <v>43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311</v>
      </c>
      <c r="AT211" s="142" t="s">
        <v>182</v>
      </c>
      <c r="AU211" s="142" t="s">
        <v>81</v>
      </c>
      <c r="AY211" s="17" t="s">
        <v>180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7" t="s">
        <v>79</v>
      </c>
      <c r="BK211" s="143">
        <f>ROUND(I211*H211,2)</f>
        <v>0</v>
      </c>
      <c r="BL211" s="17" t="s">
        <v>311</v>
      </c>
      <c r="BM211" s="142" t="s">
        <v>2558</v>
      </c>
    </row>
    <row r="212" spans="2:65" s="1" customFormat="1">
      <c r="B212" s="32"/>
      <c r="D212" s="144" t="s">
        <v>189</v>
      </c>
      <c r="F212" s="145" t="s">
        <v>2559</v>
      </c>
      <c r="I212" s="146"/>
      <c r="L212" s="32"/>
      <c r="M212" s="147"/>
      <c r="T212" s="53"/>
      <c r="AT212" s="17" t="s">
        <v>189</v>
      </c>
      <c r="AU212" s="17" t="s">
        <v>81</v>
      </c>
    </row>
    <row r="213" spans="2:65" s="1" customFormat="1" ht="16.5" customHeight="1">
      <c r="B213" s="32"/>
      <c r="C213" s="181" t="s">
        <v>945</v>
      </c>
      <c r="D213" s="181" t="s">
        <v>570</v>
      </c>
      <c r="E213" s="182" t="s">
        <v>2560</v>
      </c>
      <c r="F213" s="183" t="s">
        <v>2561</v>
      </c>
      <c r="G213" s="184" t="s">
        <v>226</v>
      </c>
      <c r="H213" s="185">
        <v>40</v>
      </c>
      <c r="I213" s="186"/>
      <c r="J213" s="187">
        <f>ROUND(I213*H213,2)</f>
        <v>0</v>
      </c>
      <c r="K213" s="183" t="s">
        <v>186</v>
      </c>
      <c r="L213" s="188"/>
      <c r="M213" s="189" t="s">
        <v>19</v>
      </c>
      <c r="N213" s="190" t="s">
        <v>43</v>
      </c>
      <c r="P213" s="140">
        <f>O213*H213</f>
        <v>0</v>
      </c>
      <c r="Q213" s="140">
        <v>1.2999999999999999E-4</v>
      </c>
      <c r="R213" s="140">
        <f>Q213*H213</f>
        <v>5.1999999999999998E-3</v>
      </c>
      <c r="S213" s="140">
        <v>0</v>
      </c>
      <c r="T213" s="141">
        <f>S213*H213</f>
        <v>0</v>
      </c>
      <c r="AR213" s="142" t="s">
        <v>715</v>
      </c>
      <c r="AT213" s="142" t="s">
        <v>570</v>
      </c>
      <c r="AU213" s="142" t="s">
        <v>81</v>
      </c>
      <c r="AY213" s="17" t="s">
        <v>180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7" t="s">
        <v>79</v>
      </c>
      <c r="BK213" s="143">
        <f>ROUND(I213*H213,2)</f>
        <v>0</v>
      </c>
      <c r="BL213" s="17" t="s">
        <v>311</v>
      </c>
      <c r="BM213" s="142" t="s">
        <v>2562</v>
      </c>
    </row>
    <row r="214" spans="2:65" s="1" customFormat="1" ht="24.2" customHeight="1">
      <c r="B214" s="32"/>
      <c r="C214" s="181" t="s">
        <v>952</v>
      </c>
      <c r="D214" s="181" t="s">
        <v>570</v>
      </c>
      <c r="E214" s="182" t="s">
        <v>2563</v>
      </c>
      <c r="F214" s="183" t="s">
        <v>2564</v>
      </c>
      <c r="G214" s="184" t="s">
        <v>226</v>
      </c>
      <c r="H214" s="185">
        <v>8</v>
      </c>
      <c r="I214" s="186"/>
      <c r="J214" s="187">
        <f>ROUND(I214*H214,2)</f>
        <v>0</v>
      </c>
      <c r="K214" s="183" t="s">
        <v>186</v>
      </c>
      <c r="L214" s="188"/>
      <c r="M214" s="189" t="s">
        <v>19</v>
      </c>
      <c r="N214" s="190" t="s">
        <v>43</v>
      </c>
      <c r="P214" s="140">
        <f>O214*H214</f>
        <v>0</v>
      </c>
      <c r="Q214" s="140">
        <v>1.8000000000000001E-4</v>
      </c>
      <c r="R214" s="140">
        <f>Q214*H214</f>
        <v>1.4400000000000001E-3</v>
      </c>
      <c r="S214" s="140">
        <v>0</v>
      </c>
      <c r="T214" s="141">
        <f>S214*H214</f>
        <v>0</v>
      </c>
      <c r="AR214" s="142" t="s">
        <v>715</v>
      </c>
      <c r="AT214" s="142" t="s">
        <v>570</v>
      </c>
      <c r="AU214" s="142" t="s">
        <v>81</v>
      </c>
      <c r="AY214" s="17" t="s">
        <v>180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7" t="s">
        <v>79</v>
      </c>
      <c r="BK214" s="143">
        <f>ROUND(I214*H214,2)</f>
        <v>0</v>
      </c>
      <c r="BL214" s="17" t="s">
        <v>311</v>
      </c>
      <c r="BM214" s="142" t="s">
        <v>2565</v>
      </c>
    </row>
    <row r="215" spans="2:65" s="1" customFormat="1" ht="24.2" customHeight="1">
      <c r="B215" s="32"/>
      <c r="C215" s="131" t="s">
        <v>957</v>
      </c>
      <c r="D215" s="131" t="s">
        <v>182</v>
      </c>
      <c r="E215" s="132" t="s">
        <v>2566</v>
      </c>
      <c r="F215" s="133" t="s">
        <v>2567</v>
      </c>
      <c r="G215" s="134" t="s">
        <v>226</v>
      </c>
      <c r="H215" s="135">
        <v>5</v>
      </c>
      <c r="I215" s="136"/>
      <c r="J215" s="137">
        <f>ROUND(I215*H215,2)</f>
        <v>0</v>
      </c>
      <c r="K215" s="133" t="s">
        <v>186</v>
      </c>
      <c r="L215" s="32"/>
      <c r="M215" s="138" t="s">
        <v>19</v>
      </c>
      <c r="N215" s="139" t="s">
        <v>43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311</v>
      </c>
      <c r="AT215" s="142" t="s">
        <v>182</v>
      </c>
      <c r="AU215" s="142" t="s">
        <v>81</v>
      </c>
      <c r="AY215" s="17" t="s">
        <v>180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7" t="s">
        <v>79</v>
      </c>
      <c r="BK215" s="143">
        <f>ROUND(I215*H215,2)</f>
        <v>0</v>
      </c>
      <c r="BL215" s="17" t="s">
        <v>311</v>
      </c>
      <c r="BM215" s="142" t="s">
        <v>2568</v>
      </c>
    </row>
    <row r="216" spans="2:65" s="1" customFormat="1">
      <c r="B216" s="32"/>
      <c r="D216" s="144" t="s">
        <v>189</v>
      </c>
      <c r="F216" s="145" t="s">
        <v>2569</v>
      </c>
      <c r="I216" s="146"/>
      <c r="L216" s="32"/>
      <c r="M216" s="147"/>
      <c r="T216" s="53"/>
      <c r="AT216" s="17" t="s">
        <v>189</v>
      </c>
      <c r="AU216" s="17" t="s">
        <v>81</v>
      </c>
    </row>
    <row r="217" spans="2:65" s="1" customFormat="1" ht="16.5" customHeight="1">
      <c r="B217" s="32"/>
      <c r="C217" s="181" t="s">
        <v>959</v>
      </c>
      <c r="D217" s="181" t="s">
        <v>570</v>
      </c>
      <c r="E217" s="182" t="s">
        <v>2570</v>
      </c>
      <c r="F217" s="183" t="s">
        <v>2571</v>
      </c>
      <c r="G217" s="184" t="s">
        <v>226</v>
      </c>
      <c r="H217" s="185">
        <v>5</v>
      </c>
      <c r="I217" s="186"/>
      <c r="J217" s="187">
        <f>ROUND(I217*H217,2)</f>
        <v>0</v>
      </c>
      <c r="K217" s="183" t="s">
        <v>186</v>
      </c>
      <c r="L217" s="188"/>
      <c r="M217" s="189" t="s">
        <v>19</v>
      </c>
      <c r="N217" s="190" t="s">
        <v>43</v>
      </c>
      <c r="P217" s="140">
        <f>O217*H217</f>
        <v>0</v>
      </c>
      <c r="Q217" s="140">
        <v>4.2999999999999999E-4</v>
      </c>
      <c r="R217" s="140">
        <f>Q217*H217</f>
        <v>2.15E-3</v>
      </c>
      <c r="S217" s="140">
        <v>0</v>
      </c>
      <c r="T217" s="141">
        <f>S217*H217</f>
        <v>0</v>
      </c>
      <c r="AR217" s="142" t="s">
        <v>715</v>
      </c>
      <c r="AT217" s="142" t="s">
        <v>570</v>
      </c>
      <c r="AU217" s="142" t="s">
        <v>81</v>
      </c>
      <c r="AY217" s="17" t="s">
        <v>180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7" t="s">
        <v>79</v>
      </c>
      <c r="BK217" s="143">
        <f>ROUND(I217*H217,2)</f>
        <v>0</v>
      </c>
      <c r="BL217" s="17" t="s">
        <v>311</v>
      </c>
      <c r="BM217" s="142" t="s">
        <v>2572</v>
      </c>
    </row>
    <row r="218" spans="2:65" s="1" customFormat="1" ht="24.2" customHeight="1">
      <c r="B218" s="32"/>
      <c r="C218" s="131" t="s">
        <v>961</v>
      </c>
      <c r="D218" s="131" t="s">
        <v>182</v>
      </c>
      <c r="E218" s="132" t="s">
        <v>2573</v>
      </c>
      <c r="F218" s="133" t="s">
        <v>2574</v>
      </c>
      <c r="G218" s="134" t="s">
        <v>226</v>
      </c>
      <c r="H218" s="135">
        <v>40</v>
      </c>
      <c r="I218" s="136"/>
      <c r="J218" s="137">
        <f>ROUND(I218*H218,2)</f>
        <v>0</v>
      </c>
      <c r="K218" s="133" t="s">
        <v>186</v>
      </c>
      <c r="L218" s="32"/>
      <c r="M218" s="138" t="s">
        <v>19</v>
      </c>
      <c r="N218" s="139" t="s">
        <v>43</v>
      </c>
      <c r="P218" s="140">
        <f>O218*H218</f>
        <v>0</v>
      </c>
      <c r="Q218" s="140">
        <v>0</v>
      </c>
      <c r="R218" s="140">
        <f>Q218*H218</f>
        <v>0</v>
      </c>
      <c r="S218" s="140">
        <v>0</v>
      </c>
      <c r="T218" s="141">
        <f>S218*H218</f>
        <v>0</v>
      </c>
      <c r="AR218" s="142" t="s">
        <v>311</v>
      </c>
      <c r="AT218" s="142" t="s">
        <v>182</v>
      </c>
      <c r="AU218" s="142" t="s">
        <v>81</v>
      </c>
      <c r="AY218" s="17" t="s">
        <v>180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7" t="s">
        <v>79</v>
      </c>
      <c r="BK218" s="143">
        <f>ROUND(I218*H218,2)</f>
        <v>0</v>
      </c>
      <c r="BL218" s="17" t="s">
        <v>311</v>
      </c>
      <c r="BM218" s="142" t="s">
        <v>2575</v>
      </c>
    </row>
    <row r="219" spans="2:65" s="1" customFormat="1">
      <c r="B219" s="32"/>
      <c r="D219" s="144" t="s">
        <v>189</v>
      </c>
      <c r="F219" s="145" t="s">
        <v>2576</v>
      </c>
      <c r="I219" s="146"/>
      <c r="L219" s="32"/>
      <c r="M219" s="147"/>
      <c r="T219" s="53"/>
      <c r="AT219" s="17" t="s">
        <v>189</v>
      </c>
      <c r="AU219" s="17" t="s">
        <v>81</v>
      </c>
    </row>
    <row r="220" spans="2:65" s="1" customFormat="1" ht="16.5" customHeight="1">
      <c r="B220" s="32"/>
      <c r="C220" s="181" t="s">
        <v>970</v>
      </c>
      <c r="D220" s="181" t="s">
        <v>570</v>
      </c>
      <c r="E220" s="182" t="s">
        <v>2577</v>
      </c>
      <c r="F220" s="183" t="s">
        <v>2578</v>
      </c>
      <c r="G220" s="184" t="s">
        <v>226</v>
      </c>
      <c r="H220" s="185">
        <v>8</v>
      </c>
      <c r="I220" s="186"/>
      <c r="J220" s="187">
        <f>ROUND(I220*H220,2)</f>
        <v>0</v>
      </c>
      <c r="K220" s="183" t="s">
        <v>186</v>
      </c>
      <c r="L220" s="188"/>
      <c r="M220" s="189" t="s">
        <v>19</v>
      </c>
      <c r="N220" s="190" t="s">
        <v>43</v>
      </c>
      <c r="P220" s="140">
        <f>O220*H220</f>
        <v>0</v>
      </c>
      <c r="Q220" s="140">
        <v>1E-4</v>
      </c>
      <c r="R220" s="140">
        <f>Q220*H220</f>
        <v>8.0000000000000004E-4</v>
      </c>
      <c r="S220" s="140">
        <v>0</v>
      </c>
      <c r="T220" s="141">
        <f>S220*H220</f>
        <v>0</v>
      </c>
      <c r="AR220" s="142" t="s">
        <v>715</v>
      </c>
      <c r="AT220" s="142" t="s">
        <v>570</v>
      </c>
      <c r="AU220" s="142" t="s">
        <v>81</v>
      </c>
      <c r="AY220" s="17" t="s">
        <v>180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7" t="s">
        <v>79</v>
      </c>
      <c r="BK220" s="143">
        <f>ROUND(I220*H220,2)</f>
        <v>0</v>
      </c>
      <c r="BL220" s="17" t="s">
        <v>311</v>
      </c>
      <c r="BM220" s="142" t="s">
        <v>2579</v>
      </c>
    </row>
    <row r="221" spans="2:65" s="1" customFormat="1" ht="24.2" customHeight="1">
      <c r="B221" s="32"/>
      <c r="C221" s="181" t="s">
        <v>975</v>
      </c>
      <c r="D221" s="181" t="s">
        <v>570</v>
      </c>
      <c r="E221" s="182" t="s">
        <v>2580</v>
      </c>
      <c r="F221" s="183" t="s">
        <v>2581</v>
      </c>
      <c r="G221" s="184" t="s">
        <v>226</v>
      </c>
      <c r="H221" s="185">
        <v>32</v>
      </c>
      <c r="I221" s="186"/>
      <c r="J221" s="187">
        <f>ROUND(I221*H221,2)</f>
        <v>0</v>
      </c>
      <c r="K221" s="183" t="s">
        <v>186</v>
      </c>
      <c r="L221" s="188"/>
      <c r="M221" s="189" t="s">
        <v>19</v>
      </c>
      <c r="N221" s="190" t="s">
        <v>43</v>
      </c>
      <c r="P221" s="140">
        <f>O221*H221</f>
        <v>0</v>
      </c>
      <c r="Q221" s="140">
        <v>1.6000000000000001E-4</v>
      </c>
      <c r="R221" s="140">
        <f>Q221*H221</f>
        <v>5.1200000000000004E-3</v>
      </c>
      <c r="S221" s="140">
        <v>0</v>
      </c>
      <c r="T221" s="141">
        <f>S221*H221</f>
        <v>0</v>
      </c>
      <c r="AR221" s="142" t="s">
        <v>715</v>
      </c>
      <c r="AT221" s="142" t="s">
        <v>570</v>
      </c>
      <c r="AU221" s="142" t="s">
        <v>81</v>
      </c>
      <c r="AY221" s="17" t="s">
        <v>180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7" t="s">
        <v>79</v>
      </c>
      <c r="BK221" s="143">
        <f>ROUND(I221*H221,2)</f>
        <v>0</v>
      </c>
      <c r="BL221" s="17" t="s">
        <v>311</v>
      </c>
      <c r="BM221" s="142" t="s">
        <v>2582</v>
      </c>
    </row>
    <row r="222" spans="2:65" s="1" customFormat="1" ht="16.5" customHeight="1">
      <c r="B222" s="32"/>
      <c r="C222" s="181" t="s">
        <v>979</v>
      </c>
      <c r="D222" s="181" t="s">
        <v>570</v>
      </c>
      <c r="E222" s="182" t="s">
        <v>2583</v>
      </c>
      <c r="F222" s="183" t="s">
        <v>2584</v>
      </c>
      <c r="G222" s="184" t="s">
        <v>226</v>
      </c>
      <c r="H222" s="185">
        <v>115</v>
      </c>
      <c r="I222" s="186"/>
      <c r="J222" s="187">
        <f>ROUND(I222*H222,2)</f>
        <v>0</v>
      </c>
      <c r="K222" s="183" t="s">
        <v>19</v>
      </c>
      <c r="L222" s="188"/>
      <c r="M222" s="189" t="s">
        <v>19</v>
      </c>
      <c r="N222" s="190" t="s">
        <v>43</v>
      </c>
      <c r="P222" s="140">
        <f>O222*H222</f>
        <v>0</v>
      </c>
      <c r="Q222" s="140">
        <v>1.3999999999999999E-4</v>
      </c>
      <c r="R222" s="140">
        <f>Q222*H222</f>
        <v>1.61E-2</v>
      </c>
      <c r="S222" s="140">
        <v>0</v>
      </c>
      <c r="T222" s="141">
        <f>S222*H222</f>
        <v>0</v>
      </c>
      <c r="AR222" s="142" t="s">
        <v>715</v>
      </c>
      <c r="AT222" s="142" t="s">
        <v>570</v>
      </c>
      <c r="AU222" s="142" t="s">
        <v>81</v>
      </c>
      <c r="AY222" s="17" t="s">
        <v>180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7" t="s">
        <v>79</v>
      </c>
      <c r="BK222" s="143">
        <f>ROUND(I222*H222,2)</f>
        <v>0</v>
      </c>
      <c r="BL222" s="17" t="s">
        <v>311</v>
      </c>
      <c r="BM222" s="142" t="s">
        <v>2585</v>
      </c>
    </row>
    <row r="223" spans="2:65" s="1" customFormat="1" ht="24.2" customHeight="1">
      <c r="B223" s="32"/>
      <c r="C223" s="131" t="s">
        <v>987</v>
      </c>
      <c r="D223" s="131" t="s">
        <v>182</v>
      </c>
      <c r="E223" s="132" t="s">
        <v>2586</v>
      </c>
      <c r="F223" s="133" t="s">
        <v>2587</v>
      </c>
      <c r="G223" s="134" t="s">
        <v>226</v>
      </c>
      <c r="H223" s="135">
        <v>8</v>
      </c>
      <c r="I223" s="136"/>
      <c r="J223" s="137">
        <f>ROUND(I223*H223,2)</f>
        <v>0</v>
      </c>
      <c r="K223" s="133" t="s">
        <v>186</v>
      </c>
      <c r="L223" s="32"/>
      <c r="M223" s="138" t="s">
        <v>19</v>
      </c>
      <c r="N223" s="139" t="s">
        <v>43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311</v>
      </c>
      <c r="AT223" s="142" t="s">
        <v>182</v>
      </c>
      <c r="AU223" s="142" t="s">
        <v>81</v>
      </c>
      <c r="AY223" s="17" t="s">
        <v>180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7" t="s">
        <v>79</v>
      </c>
      <c r="BK223" s="143">
        <f>ROUND(I223*H223,2)</f>
        <v>0</v>
      </c>
      <c r="BL223" s="17" t="s">
        <v>311</v>
      </c>
      <c r="BM223" s="142" t="s">
        <v>2588</v>
      </c>
    </row>
    <row r="224" spans="2:65" s="1" customFormat="1">
      <c r="B224" s="32"/>
      <c r="D224" s="144" t="s">
        <v>189</v>
      </c>
      <c r="F224" s="145" t="s">
        <v>2589</v>
      </c>
      <c r="I224" s="146"/>
      <c r="L224" s="32"/>
      <c r="M224" s="147"/>
      <c r="T224" s="53"/>
      <c r="AT224" s="17" t="s">
        <v>189</v>
      </c>
      <c r="AU224" s="17" t="s">
        <v>81</v>
      </c>
    </row>
    <row r="225" spans="2:65" s="1" customFormat="1" ht="16.5" customHeight="1">
      <c r="B225" s="32"/>
      <c r="C225" s="181" t="s">
        <v>994</v>
      </c>
      <c r="D225" s="181" t="s">
        <v>570</v>
      </c>
      <c r="E225" s="182" t="s">
        <v>2590</v>
      </c>
      <c r="F225" s="183" t="s">
        <v>2591</v>
      </c>
      <c r="G225" s="184" t="s">
        <v>226</v>
      </c>
      <c r="H225" s="185">
        <v>8</v>
      </c>
      <c r="I225" s="186"/>
      <c r="J225" s="187">
        <f>ROUND(I225*H225,2)</f>
        <v>0</v>
      </c>
      <c r="K225" s="183" t="s">
        <v>186</v>
      </c>
      <c r="L225" s="188"/>
      <c r="M225" s="189" t="s">
        <v>19</v>
      </c>
      <c r="N225" s="190" t="s">
        <v>43</v>
      </c>
      <c r="P225" s="140">
        <f>O225*H225</f>
        <v>0</v>
      </c>
      <c r="Q225" s="140">
        <v>0</v>
      </c>
      <c r="R225" s="140">
        <f>Q225*H225</f>
        <v>0</v>
      </c>
      <c r="S225" s="140">
        <v>0</v>
      </c>
      <c r="T225" s="141">
        <f>S225*H225</f>
        <v>0</v>
      </c>
      <c r="AR225" s="142" t="s">
        <v>715</v>
      </c>
      <c r="AT225" s="142" t="s">
        <v>570</v>
      </c>
      <c r="AU225" s="142" t="s">
        <v>81</v>
      </c>
      <c r="AY225" s="17" t="s">
        <v>180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7" t="s">
        <v>79</v>
      </c>
      <c r="BK225" s="143">
        <f>ROUND(I225*H225,2)</f>
        <v>0</v>
      </c>
      <c r="BL225" s="17" t="s">
        <v>311</v>
      </c>
      <c r="BM225" s="142" t="s">
        <v>2592</v>
      </c>
    </row>
    <row r="226" spans="2:65" s="1" customFormat="1" ht="16.5" customHeight="1">
      <c r="B226" s="32"/>
      <c r="C226" s="131" t="s">
        <v>1003</v>
      </c>
      <c r="D226" s="131" t="s">
        <v>182</v>
      </c>
      <c r="E226" s="132" t="s">
        <v>2593</v>
      </c>
      <c r="F226" s="133" t="s">
        <v>2594</v>
      </c>
      <c r="G226" s="134" t="s">
        <v>226</v>
      </c>
      <c r="H226" s="135">
        <v>10</v>
      </c>
      <c r="I226" s="136"/>
      <c r="J226" s="137">
        <f>ROUND(I226*H226,2)</f>
        <v>0</v>
      </c>
      <c r="K226" s="133" t="s">
        <v>186</v>
      </c>
      <c r="L226" s="32"/>
      <c r="M226" s="138" t="s">
        <v>19</v>
      </c>
      <c r="N226" s="139" t="s">
        <v>43</v>
      </c>
      <c r="P226" s="140">
        <f>O226*H226</f>
        <v>0</v>
      </c>
      <c r="Q226" s="140">
        <v>0</v>
      </c>
      <c r="R226" s="140">
        <f>Q226*H226</f>
        <v>0</v>
      </c>
      <c r="S226" s="140">
        <v>0</v>
      </c>
      <c r="T226" s="141">
        <f>S226*H226</f>
        <v>0</v>
      </c>
      <c r="AR226" s="142" t="s">
        <v>311</v>
      </c>
      <c r="AT226" s="142" t="s">
        <v>182</v>
      </c>
      <c r="AU226" s="142" t="s">
        <v>81</v>
      </c>
      <c r="AY226" s="17" t="s">
        <v>180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7" t="s">
        <v>79</v>
      </c>
      <c r="BK226" s="143">
        <f>ROUND(I226*H226,2)</f>
        <v>0</v>
      </c>
      <c r="BL226" s="17" t="s">
        <v>311</v>
      </c>
      <c r="BM226" s="142" t="s">
        <v>2595</v>
      </c>
    </row>
    <row r="227" spans="2:65" s="1" customFormat="1">
      <c r="B227" s="32"/>
      <c r="D227" s="144" t="s">
        <v>189</v>
      </c>
      <c r="F227" s="145" t="s">
        <v>2596</v>
      </c>
      <c r="I227" s="146"/>
      <c r="L227" s="32"/>
      <c r="M227" s="147"/>
      <c r="T227" s="53"/>
      <c r="AT227" s="17" t="s">
        <v>189</v>
      </c>
      <c r="AU227" s="17" t="s">
        <v>81</v>
      </c>
    </row>
    <row r="228" spans="2:65" s="1" customFormat="1" ht="21.75" customHeight="1">
      <c r="B228" s="32"/>
      <c r="C228" s="181" t="s">
        <v>1011</v>
      </c>
      <c r="D228" s="181" t="s">
        <v>570</v>
      </c>
      <c r="E228" s="182" t="s">
        <v>2597</v>
      </c>
      <c r="F228" s="183" t="s">
        <v>2598</v>
      </c>
      <c r="G228" s="184" t="s">
        <v>226</v>
      </c>
      <c r="H228" s="185">
        <v>10</v>
      </c>
      <c r="I228" s="186"/>
      <c r="J228" s="187">
        <f>ROUND(I228*H228,2)</f>
        <v>0</v>
      </c>
      <c r="K228" s="183" t="s">
        <v>186</v>
      </c>
      <c r="L228" s="188"/>
      <c r="M228" s="189" t="s">
        <v>19</v>
      </c>
      <c r="N228" s="190" t="s">
        <v>43</v>
      </c>
      <c r="P228" s="140">
        <f>O228*H228</f>
        <v>0</v>
      </c>
      <c r="Q228" s="140">
        <v>2.2000000000000001E-3</v>
      </c>
      <c r="R228" s="140">
        <f>Q228*H228</f>
        <v>2.2000000000000002E-2</v>
      </c>
      <c r="S228" s="140">
        <v>0</v>
      </c>
      <c r="T228" s="141">
        <f>S228*H228</f>
        <v>0</v>
      </c>
      <c r="AR228" s="142" t="s">
        <v>715</v>
      </c>
      <c r="AT228" s="142" t="s">
        <v>570</v>
      </c>
      <c r="AU228" s="142" t="s">
        <v>81</v>
      </c>
      <c r="AY228" s="17" t="s">
        <v>180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7" t="s">
        <v>79</v>
      </c>
      <c r="BK228" s="143">
        <f>ROUND(I228*H228,2)</f>
        <v>0</v>
      </c>
      <c r="BL228" s="17" t="s">
        <v>311</v>
      </c>
      <c r="BM228" s="142" t="s">
        <v>2599</v>
      </c>
    </row>
    <row r="229" spans="2:65" s="1" customFormat="1" ht="16.5" customHeight="1">
      <c r="B229" s="32"/>
      <c r="C229" s="131" t="s">
        <v>1644</v>
      </c>
      <c r="D229" s="131" t="s">
        <v>182</v>
      </c>
      <c r="E229" s="132" t="s">
        <v>2600</v>
      </c>
      <c r="F229" s="133" t="s">
        <v>2601</v>
      </c>
      <c r="G229" s="134" t="s">
        <v>226</v>
      </c>
      <c r="H229" s="135">
        <v>5</v>
      </c>
      <c r="I229" s="136"/>
      <c r="J229" s="137">
        <f>ROUND(I229*H229,2)</f>
        <v>0</v>
      </c>
      <c r="K229" s="133" t="s">
        <v>186</v>
      </c>
      <c r="L229" s="32"/>
      <c r="M229" s="138" t="s">
        <v>19</v>
      </c>
      <c r="N229" s="139" t="s">
        <v>43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311</v>
      </c>
      <c r="AT229" s="142" t="s">
        <v>182</v>
      </c>
      <c r="AU229" s="142" t="s">
        <v>81</v>
      </c>
      <c r="AY229" s="17" t="s">
        <v>180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7" t="s">
        <v>79</v>
      </c>
      <c r="BK229" s="143">
        <f>ROUND(I229*H229,2)</f>
        <v>0</v>
      </c>
      <c r="BL229" s="17" t="s">
        <v>311</v>
      </c>
      <c r="BM229" s="142" t="s">
        <v>2602</v>
      </c>
    </row>
    <row r="230" spans="2:65" s="1" customFormat="1">
      <c r="B230" s="32"/>
      <c r="D230" s="144" t="s">
        <v>189</v>
      </c>
      <c r="F230" s="145" t="s">
        <v>2603</v>
      </c>
      <c r="I230" s="146"/>
      <c r="L230" s="32"/>
      <c r="M230" s="147"/>
      <c r="T230" s="53"/>
      <c r="AT230" s="17" t="s">
        <v>189</v>
      </c>
      <c r="AU230" s="17" t="s">
        <v>81</v>
      </c>
    </row>
    <row r="231" spans="2:65" s="1" customFormat="1" ht="24.2" customHeight="1">
      <c r="B231" s="32"/>
      <c r="C231" s="181" t="s">
        <v>1651</v>
      </c>
      <c r="D231" s="181" t="s">
        <v>570</v>
      </c>
      <c r="E231" s="182" t="s">
        <v>2604</v>
      </c>
      <c r="F231" s="183" t="s">
        <v>2605</v>
      </c>
      <c r="G231" s="184" t="s">
        <v>226</v>
      </c>
      <c r="H231" s="185">
        <v>5</v>
      </c>
      <c r="I231" s="186"/>
      <c r="J231" s="187">
        <f>ROUND(I231*H231,2)</f>
        <v>0</v>
      </c>
      <c r="K231" s="183" t="s">
        <v>186</v>
      </c>
      <c r="L231" s="188"/>
      <c r="M231" s="189" t="s">
        <v>19</v>
      </c>
      <c r="N231" s="190" t="s">
        <v>43</v>
      </c>
      <c r="P231" s="140">
        <f>O231*H231</f>
        <v>0</v>
      </c>
      <c r="Q231" s="140">
        <v>7.6999999999999996E-4</v>
      </c>
      <c r="R231" s="140">
        <f>Q231*H231</f>
        <v>3.8499999999999997E-3</v>
      </c>
      <c r="S231" s="140">
        <v>0</v>
      </c>
      <c r="T231" s="141">
        <f>S231*H231</f>
        <v>0</v>
      </c>
      <c r="AR231" s="142" t="s">
        <v>715</v>
      </c>
      <c r="AT231" s="142" t="s">
        <v>570</v>
      </c>
      <c r="AU231" s="142" t="s">
        <v>81</v>
      </c>
      <c r="AY231" s="17" t="s">
        <v>180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7" t="s">
        <v>79</v>
      </c>
      <c r="BK231" s="143">
        <f>ROUND(I231*H231,2)</f>
        <v>0</v>
      </c>
      <c r="BL231" s="17" t="s">
        <v>311</v>
      </c>
      <c r="BM231" s="142" t="s">
        <v>2606</v>
      </c>
    </row>
    <row r="232" spans="2:65" s="1" customFormat="1" ht="37.9" customHeight="1">
      <c r="B232" s="32"/>
      <c r="C232" s="181" t="s">
        <v>1658</v>
      </c>
      <c r="D232" s="181" t="s">
        <v>570</v>
      </c>
      <c r="E232" s="182" t="s">
        <v>2607</v>
      </c>
      <c r="F232" s="183" t="s">
        <v>2608</v>
      </c>
      <c r="G232" s="184" t="s">
        <v>226</v>
      </c>
      <c r="H232" s="185">
        <v>5</v>
      </c>
      <c r="I232" s="186"/>
      <c r="J232" s="187">
        <f>ROUND(I232*H232,2)</f>
        <v>0</v>
      </c>
      <c r="K232" s="183" t="s">
        <v>186</v>
      </c>
      <c r="L232" s="188"/>
      <c r="M232" s="189" t="s">
        <v>19</v>
      </c>
      <c r="N232" s="190" t="s">
        <v>43</v>
      </c>
      <c r="P232" s="140">
        <f>O232*H232</f>
        <v>0</v>
      </c>
      <c r="Q232" s="140">
        <v>2.0999999999999999E-3</v>
      </c>
      <c r="R232" s="140">
        <f>Q232*H232</f>
        <v>1.0499999999999999E-2</v>
      </c>
      <c r="S232" s="140">
        <v>0</v>
      </c>
      <c r="T232" s="141">
        <f>S232*H232</f>
        <v>0</v>
      </c>
      <c r="AR232" s="142" t="s">
        <v>715</v>
      </c>
      <c r="AT232" s="142" t="s">
        <v>570</v>
      </c>
      <c r="AU232" s="142" t="s">
        <v>81</v>
      </c>
      <c r="AY232" s="17" t="s">
        <v>180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7" t="s">
        <v>79</v>
      </c>
      <c r="BK232" s="143">
        <f>ROUND(I232*H232,2)</f>
        <v>0</v>
      </c>
      <c r="BL232" s="17" t="s">
        <v>311</v>
      </c>
      <c r="BM232" s="142" t="s">
        <v>2609</v>
      </c>
    </row>
    <row r="233" spans="2:65" s="1" customFormat="1" ht="24.2" customHeight="1">
      <c r="B233" s="32"/>
      <c r="C233" s="131" t="s">
        <v>1663</v>
      </c>
      <c r="D233" s="131" t="s">
        <v>182</v>
      </c>
      <c r="E233" s="132" t="s">
        <v>2610</v>
      </c>
      <c r="F233" s="133" t="s">
        <v>2611</v>
      </c>
      <c r="G233" s="134" t="s">
        <v>226</v>
      </c>
      <c r="H233" s="135">
        <v>1</v>
      </c>
      <c r="I233" s="136"/>
      <c r="J233" s="137">
        <f>ROUND(I233*H233,2)</f>
        <v>0</v>
      </c>
      <c r="K233" s="133" t="s">
        <v>186</v>
      </c>
      <c r="L233" s="32"/>
      <c r="M233" s="138" t="s">
        <v>19</v>
      </c>
      <c r="N233" s="139" t="s">
        <v>43</v>
      </c>
      <c r="P233" s="140">
        <f>O233*H233</f>
        <v>0</v>
      </c>
      <c r="Q233" s="140">
        <v>0</v>
      </c>
      <c r="R233" s="140">
        <f>Q233*H233</f>
        <v>0</v>
      </c>
      <c r="S233" s="140">
        <v>0</v>
      </c>
      <c r="T233" s="141">
        <f>S233*H233</f>
        <v>0</v>
      </c>
      <c r="AR233" s="142" t="s">
        <v>311</v>
      </c>
      <c r="AT233" s="142" t="s">
        <v>182</v>
      </c>
      <c r="AU233" s="142" t="s">
        <v>81</v>
      </c>
      <c r="AY233" s="17" t="s">
        <v>180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7" t="s">
        <v>79</v>
      </c>
      <c r="BK233" s="143">
        <f>ROUND(I233*H233,2)</f>
        <v>0</v>
      </c>
      <c r="BL233" s="17" t="s">
        <v>311</v>
      </c>
      <c r="BM233" s="142" t="s">
        <v>2612</v>
      </c>
    </row>
    <row r="234" spans="2:65" s="1" customFormat="1">
      <c r="B234" s="32"/>
      <c r="D234" s="144" t="s">
        <v>189</v>
      </c>
      <c r="F234" s="145" t="s">
        <v>2613</v>
      </c>
      <c r="I234" s="146"/>
      <c r="L234" s="32"/>
      <c r="M234" s="147"/>
      <c r="T234" s="53"/>
      <c r="AT234" s="17" t="s">
        <v>189</v>
      </c>
      <c r="AU234" s="17" t="s">
        <v>81</v>
      </c>
    </row>
    <row r="235" spans="2:65" s="1" customFormat="1" ht="16.5" customHeight="1">
      <c r="B235" s="32"/>
      <c r="C235" s="181" t="s">
        <v>1668</v>
      </c>
      <c r="D235" s="181" t="s">
        <v>570</v>
      </c>
      <c r="E235" s="182" t="s">
        <v>2614</v>
      </c>
      <c r="F235" s="183" t="s">
        <v>2615</v>
      </c>
      <c r="G235" s="184" t="s">
        <v>226</v>
      </c>
      <c r="H235" s="185">
        <v>1</v>
      </c>
      <c r="I235" s="186"/>
      <c r="J235" s="187">
        <f>ROUND(I235*H235,2)</f>
        <v>0</v>
      </c>
      <c r="K235" s="183" t="s">
        <v>186</v>
      </c>
      <c r="L235" s="188"/>
      <c r="M235" s="189" t="s">
        <v>19</v>
      </c>
      <c r="N235" s="190" t="s">
        <v>43</v>
      </c>
      <c r="P235" s="140">
        <f>O235*H235</f>
        <v>0</v>
      </c>
      <c r="Q235" s="140">
        <v>1E-4</v>
      </c>
      <c r="R235" s="140">
        <f>Q235*H235</f>
        <v>1E-4</v>
      </c>
      <c r="S235" s="140">
        <v>0</v>
      </c>
      <c r="T235" s="141">
        <f>S235*H235</f>
        <v>0</v>
      </c>
      <c r="AR235" s="142" t="s">
        <v>715</v>
      </c>
      <c r="AT235" s="142" t="s">
        <v>570</v>
      </c>
      <c r="AU235" s="142" t="s">
        <v>81</v>
      </c>
      <c r="AY235" s="17" t="s">
        <v>180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7" t="s">
        <v>79</v>
      </c>
      <c r="BK235" s="143">
        <f>ROUND(I235*H235,2)</f>
        <v>0</v>
      </c>
      <c r="BL235" s="17" t="s">
        <v>311</v>
      </c>
      <c r="BM235" s="142" t="s">
        <v>2616</v>
      </c>
    </row>
    <row r="236" spans="2:65" s="1" customFormat="1" ht="44.25" customHeight="1">
      <c r="B236" s="32"/>
      <c r="C236" s="131" t="s">
        <v>1671</v>
      </c>
      <c r="D236" s="131" t="s">
        <v>182</v>
      </c>
      <c r="E236" s="132" t="s">
        <v>2617</v>
      </c>
      <c r="F236" s="133" t="s">
        <v>2618</v>
      </c>
      <c r="G236" s="134" t="s">
        <v>226</v>
      </c>
      <c r="H236" s="135">
        <v>1</v>
      </c>
      <c r="I236" s="136"/>
      <c r="J236" s="137">
        <f>ROUND(I236*H236,2)</f>
        <v>0</v>
      </c>
      <c r="K236" s="133" t="s">
        <v>186</v>
      </c>
      <c r="L236" s="32"/>
      <c r="M236" s="138" t="s">
        <v>19</v>
      </c>
      <c r="N236" s="139" t="s">
        <v>43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311</v>
      </c>
      <c r="AT236" s="142" t="s">
        <v>182</v>
      </c>
      <c r="AU236" s="142" t="s">
        <v>81</v>
      </c>
      <c r="AY236" s="17" t="s">
        <v>180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7" t="s">
        <v>79</v>
      </c>
      <c r="BK236" s="143">
        <f>ROUND(I236*H236,2)</f>
        <v>0</v>
      </c>
      <c r="BL236" s="17" t="s">
        <v>311</v>
      </c>
      <c r="BM236" s="142" t="s">
        <v>2619</v>
      </c>
    </row>
    <row r="237" spans="2:65" s="1" customFormat="1">
      <c r="B237" s="32"/>
      <c r="D237" s="144" t="s">
        <v>189</v>
      </c>
      <c r="F237" s="145" t="s">
        <v>2620</v>
      </c>
      <c r="I237" s="146"/>
      <c r="L237" s="32"/>
      <c r="M237" s="147"/>
      <c r="T237" s="53"/>
      <c r="AT237" s="17" t="s">
        <v>189</v>
      </c>
      <c r="AU237" s="17" t="s">
        <v>81</v>
      </c>
    </row>
    <row r="238" spans="2:65" s="1" customFormat="1" ht="33" customHeight="1">
      <c r="B238" s="32"/>
      <c r="C238" s="131" t="s">
        <v>1674</v>
      </c>
      <c r="D238" s="131" t="s">
        <v>182</v>
      </c>
      <c r="E238" s="132" t="s">
        <v>1295</v>
      </c>
      <c r="F238" s="133" t="s">
        <v>1296</v>
      </c>
      <c r="G238" s="134" t="s">
        <v>476</v>
      </c>
      <c r="H238" s="135">
        <v>110</v>
      </c>
      <c r="I238" s="136"/>
      <c r="J238" s="137">
        <f>ROUND(I238*H238,2)</f>
        <v>0</v>
      </c>
      <c r="K238" s="133" t="s">
        <v>186</v>
      </c>
      <c r="L238" s="32"/>
      <c r="M238" s="138" t="s">
        <v>19</v>
      </c>
      <c r="N238" s="139" t="s">
        <v>43</v>
      </c>
      <c r="P238" s="140">
        <f>O238*H238</f>
        <v>0</v>
      </c>
      <c r="Q238" s="140">
        <v>0</v>
      </c>
      <c r="R238" s="140">
        <f>Q238*H238</f>
        <v>0</v>
      </c>
      <c r="S238" s="140">
        <v>0</v>
      </c>
      <c r="T238" s="141">
        <f>S238*H238</f>
        <v>0</v>
      </c>
      <c r="AR238" s="142" t="s">
        <v>311</v>
      </c>
      <c r="AT238" s="142" t="s">
        <v>182</v>
      </c>
      <c r="AU238" s="142" t="s">
        <v>81</v>
      </c>
      <c r="AY238" s="17" t="s">
        <v>180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7" t="s">
        <v>79</v>
      </c>
      <c r="BK238" s="143">
        <f>ROUND(I238*H238,2)</f>
        <v>0</v>
      </c>
      <c r="BL238" s="17" t="s">
        <v>311</v>
      </c>
      <c r="BM238" s="142" t="s">
        <v>2621</v>
      </c>
    </row>
    <row r="239" spans="2:65" s="1" customFormat="1">
      <c r="B239" s="32"/>
      <c r="D239" s="144" t="s">
        <v>189</v>
      </c>
      <c r="F239" s="145" t="s">
        <v>1298</v>
      </c>
      <c r="I239" s="146"/>
      <c r="L239" s="32"/>
      <c r="M239" s="147"/>
      <c r="T239" s="53"/>
      <c r="AT239" s="17" t="s">
        <v>189</v>
      </c>
      <c r="AU239" s="17" t="s">
        <v>81</v>
      </c>
    </row>
    <row r="240" spans="2:65" s="1" customFormat="1" ht="16.5" customHeight="1">
      <c r="B240" s="32"/>
      <c r="C240" s="181" t="s">
        <v>1676</v>
      </c>
      <c r="D240" s="181" t="s">
        <v>570</v>
      </c>
      <c r="E240" s="182" t="s">
        <v>1299</v>
      </c>
      <c r="F240" s="183" t="s">
        <v>1300</v>
      </c>
      <c r="G240" s="184" t="s">
        <v>476</v>
      </c>
      <c r="H240" s="185">
        <v>110</v>
      </c>
      <c r="I240" s="186"/>
      <c r="J240" s="187">
        <f>ROUND(I240*H240,2)</f>
        <v>0</v>
      </c>
      <c r="K240" s="183" t="s">
        <v>19</v>
      </c>
      <c r="L240" s="188"/>
      <c r="M240" s="189" t="s">
        <v>19</v>
      </c>
      <c r="N240" s="190" t="s">
        <v>43</v>
      </c>
      <c r="P240" s="140">
        <f>O240*H240</f>
        <v>0</v>
      </c>
      <c r="Q240" s="140">
        <v>0</v>
      </c>
      <c r="R240" s="140">
        <f>Q240*H240</f>
        <v>0</v>
      </c>
      <c r="S240" s="140">
        <v>0</v>
      </c>
      <c r="T240" s="141">
        <f>S240*H240</f>
        <v>0</v>
      </c>
      <c r="AR240" s="142" t="s">
        <v>715</v>
      </c>
      <c r="AT240" s="142" t="s">
        <v>570</v>
      </c>
      <c r="AU240" s="142" t="s">
        <v>81</v>
      </c>
      <c r="AY240" s="17" t="s">
        <v>180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7" t="s">
        <v>79</v>
      </c>
      <c r="BK240" s="143">
        <f>ROUND(I240*H240,2)</f>
        <v>0</v>
      </c>
      <c r="BL240" s="17" t="s">
        <v>311</v>
      </c>
      <c r="BM240" s="142" t="s">
        <v>2622</v>
      </c>
    </row>
    <row r="241" spans="2:65" s="1" customFormat="1" ht="16.5" customHeight="1">
      <c r="B241" s="32"/>
      <c r="C241" s="181" t="s">
        <v>1678</v>
      </c>
      <c r="D241" s="181" t="s">
        <v>570</v>
      </c>
      <c r="E241" s="182" t="s">
        <v>1302</v>
      </c>
      <c r="F241" s="183" t="s">
        <v>1303</v>
      </c>
      <c r="G241" s="184" t="s">
        <v>226</v>
      </c>
      <c r="H241" s="185">
        <v>110</v>
      </c>
      <c r="I241" s="186"/>
      <c r="J241" s="187">
        <f>ROUND(I241*H241,2)</f>
        <v>0</v>
      </c>
      <c r="K241" s="183" t="s">
        <v>19</v>
      </c>
      <c r="L241" s="188"/>
      <c r="M241" s="189" t="s">
        <v>19</v>
      </c>
      <c r="N241" s="190" t="s">
        <v>43</v>
      </c>
      <c r="P241" s="140">
        <f>O241*H241</f>
        <v>0</v>
      </c>
      <c r="Q241" s="140">
        <v>2.5000000000000001E-4</v>
      </c>
      <c r="R241" s="140">
        <f>Q241*H241</f>
        <v>2.75E-2</v>
      </c>
      <c r="S241" s="140">
        <v>0</v>
      </c>
      <c r="T241" s="141">
        <f>S241*H241</f>
        <v>0</v>
      </c>
      <c r="AR241" s="142" t="s">
        <v>715</v>
      </c>
      <c r="AT241" s="142" t="s">
        <v>570</v>
      </c>
      <c r="AU241" s="142" t="s">
        <v>81</v>
      </c>
      <c r="AY241" s="17" t="s">
        <v>180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7" t="s">
        <v>79</v>
      </c>
      <c r="BK241" s="143">
        <f>ROUND(I241*H241,2)</f>
        <v>0</v>
      </c>
      <c r="BL241" s="17" t="s">
        <v>311</v>
      </c>
      <c r="BM241" s="142" t="s">
        <v>2623</v>
      </c>
    </row>
    <row r="242" spans="2:65" s="1" customFormat="1" ht="16.5" customHeight="1">
      <c r="B242" s="32"/>
      <c r="C242" s="181" t="s">
        <v>1685</v>
      </c>
      <c r="D242" s="181" t="s">
        <v>570</v>
      </c>
      <c r="E242" s="182" t="s">
        <v>1305</v>
      </c>
      <c r="F242" s="183" t="s">
        <v>1306</v>
      </c>
      <c r="G242" s="184" t="s">
        <v>226</v>
      </c>
      <c r="H242" s="185">
        <v>220</v>
      </c>
      <c r="I242" s="186"/>
      <c r="J242" s="187">
        <f>ROUND(I242*H242,2)</f>
        <v>0</v>
      </c>
      <c r="K242" s="183" t="s">
        <v>19</v>
      </c>
      <c r="L242" s="188"/>
      <c r="M242" s="189" t="s">
        <v>19</v>
      </c>
      <c r="N242" s="190" t="s">
        <v>43</v>
      </c>
      <c r="P242" s="140">
        <f>O242*H242</f>
        <v>0</v>
      </c>
      <c r="Q242" s="140">
        <v>3.0000000000000001E-5</v>
      </c>
      <c r="R242" s="140">
        <f>Q242*H242</f>
        <v>6.6E-3</v>
      </c>
      <c r="S242" s="140">
        <v>0</v>
      </c>
      <c r="T242" s="141">
        <f>S242*H242</f>
        <v>0</v>
      </c>
      <c r="AR242" s="142" t="s">
        <v>715</v>
      </c>
      <c r="AT242" s="142" t="s">
        <v>570</v>
      </c>
      <c r="AU242" s="142" t="s">
        <v>81</v>
      </c>
      <c r="AY242" s="17" t="s">
        <v>180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7" t="s">
        <v>79</v>
      </c>
      <c r="BK242" s="143">
        <f>ROUND(I242*H242,2)</f>
        <v>0</v>
      </c>
      <c r="BL242" s="17" t="s">
        <v>311</v>
      </c>
      <c r="BM242" s="142" t="s">
        <v>2624</v>
      </c>
    </row>
    <row r="243" spans="2:65" s="1" customFormat="1" ht="24.2" customHeight="1">
      <c r="B243" s="32"/>
      <c r="C243" s="131" t="s">
        <v>1692</v>
      </c>
      <c r="D243" s="131" t="s">
        <v>182</v>
      </c>
      <c r="E243" s="132" t="s">
        <v>1308</v>
      </c>
      <c r="F243" s="133" t="s">
        <v>1309</v>
      </c>
      <c r="G243" s="134" t="s">
        <v>476</v>
      </c>
      <c r="H243" s="135">
        <v>100</v>
      </c>
      <c r="I243" s="136"/>
      <c r="J243" s="137">
        <f>ROUND(I243*H243,2)</f>
        <v>0</v>
      </c>
      <c r="K243" s="133" t="s">
        <v>186</v>
      </c>
      <c r="L243" s="32"/>
      <c r="M243" s="138" t="s">
        <v>19</v>
      </c>
      <c r="N243" s="139" t="s">
        <v>43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311</v>
      </c>
      <c r="AT243" s="142" t="s">
        <v>182</v>
      </c>
      <c r="AU243" s="142" t="s">
        <v>81</v>
      </c>
      <c r="AY243" s="17" t="s">
        <v>180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7" t="s">
        <v>79</v>
      </c>
      <c r="BK243" s="143">
        <f>ROUND(I243*H243,2)</f>
        <v>0</v>
      </c>
      <c r="BL243" s="17" t="s">
        <v>311</v>
      </c>
      <c r="BM243" s="142" t="s">
        <v>2625</v>
      </c>
    </row>
    <row r="244" spans="2:65" s="1" customFormat="1">
      <c r="B244" s="32"/>
      <c r="D244" s="144" t="s">
        <v>189</v>
      </c>
      <c r="F244" s="145" t="s">
        <v>1311</v>
      </c>
      <c r="I244" s="146"/>
      <c r="L244" s="32"/>
      <c r="M244" s="147"/>
      <c r="T244" s="53"/>
      <c r="AT244" s="17" t="s">
        <v>189</v>
      </c>
      <c r="AU244" s="17" t="s">
        <v>81</v>
      </c>
    </row>
    <row r="245" spans="2:65" s="1" customFormat="1" ht="24.2" customHeight="1">
      <c r="B245" s="32"/>
      <c r="C245" s="131" t="s">
        <v>1699</v>
      </c>
      <c r="D245" s="131" t="s">
        <v>182</v>
      </c>
      <c r="E245" s="132" t="s">
        <v>1312</v>
      </c>
      <c r="F245" s="133" t="s">
        <v>1313</v>
      </c>
      <c r="G245" s="134" t="s">
        <v>226</v>
      </c>
      <c r="H245" s="135">
        <v>4</v>
      </c>
      <c r="I245" s="136"/>
      <c r="J245" s="137">
        <f>ROUND(I245*H245,2)</f>
        <v>0</v>
      </c>
      <c r="K245" s="133" t="s">
        <v>186</v>
      </c>
      <c r="L245" s="32"/>
      <c r="M245" s="138" t="s">
        <v>19</v>
      </c>
      <c r="N245" s="139" t="s">
        <v>43</v>
      </c>
      <c r="P245" s="140">
        <f>O245*H245</f>
        <v>0</v>
      </c>
      <c r="Q245" s="140">
        <v>0</v>
      </c>
      <c r="R245" s="140">
        <f>Q245*H245</f>
        <v>0</v>
      </c>
      <c r="S245" s="140">
        <v>0</v>
      </c>
      <c r="T245" s="141">
        <f>S245*H245</f>
        <v>0</v>
      </c>
      <c r="AR245" s="142" t="s">
        <v>311</v>
      </c>
      <c r="AT245" s="142" t="s">
        <v>182</v>
      </c>
      <c r="AU245" s="142" t="s">
        <v>81</v>
      </c>
      <c r="AY245" s="17" t="s">
        <v>180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7" t="s">
        <v>79</v>
      </c>
      <c r="BK245" s="143">
        <f>ROUND(I245*H245,2)</f>
        <v>0</v>
      </c>
      <c r="BL245" s="17" t="s">
        <v>311</v>
      </c>
      <c r="BM245" s="142" t="s">
        <v>2626</v>
      </c>
    </row>
    <row r="246" spans="2:65" s="1" customFormat="1">
      <c r="B246" s="32"/>
      <c r="D246" s="144" t="s">
        <v>189</v>
      </c>
      <c r="F246" s="145" t="s">
        <v>1315</v>
      </c>
      <c r="I246" s="146"/>
      <c r="L246" s="32"/>
      <c r="M246" s="147"/>
      <c r="T246" s="53"/>
      <c r="AT246" s="17" t="s">
        <v>189</v>
      </c>
      <c r="AU246" s="17" t="s">
        <v>81</v>
      </c>
    </row>
    <row r="247" spans="2:65" s="1" customFormat="1" ht="16.5" customHeight="1">
      <c r="B247" s="32"/>
      <c r="C247" s="181" t="s">
        <v>1701</v>
      </c>
      <c r="D247" s="181" t="s">
        <v>570</v>
      </c>
      <c r="E247" s="182" t="s">
        <v>1316</v>
      </c>
      <c r="F247" s="183" t="s">
        <v>1317</v>
      </c>
      <c r="G247" s="184" t="s">
        <v>226</v>
      </c>
      <c r="H247" s="185">
        <v>4</v>
      </c>
      <c r="I247" s="186"/>
      <c r="J247" s="187">
        <f>ROUND(I247*H247,2)</f>
        <v>0</v>
      </c>
      <c r="K247" s="183" t="s">
        <v>186</v>
      </c>
      <c r="L247" s="188"/>
      <c r="M247" s="189" t="s">
        <v>19</v>
      </c>
      <c r="N247" s="190" t="s">
        <v>43</v>
      </c>
      <c r="P247" s="140">
        <f>O247*H247</f>
        <v>0</v>
      </c>
      <c r="Q247" s="140">
        <v>4.0000000000000002E-4</v>
      </c>
      <c r="R247" s="140">
        <f>Q247*H247</f>
        <v>1.6000000000000001E-3</v>
      </c>
      <c r="S247" s="140">
        <v>0</v>
      </c>
      <c r="T247" s="141">
        <f>S247*H247</f>
        <v>0</v>
      </c>
      <c r="AR247" s="142" t="s">
        <v>715</v>
      </c>
      <c r="AT247" s="142" t="s">
        <v>570</v>
      </c>
      <c r="AU247" s="142" t="s">
        <v>81</v>
      </c>
      <c r="AY247" s="17" t="s">
        <v>180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7" t="s">
        <v>79</v>
      </c>
      <c r="BK247" s="143">
        <f>ROUND(I247*H247,2)</f>
        <v>0</v>
      </c>
      <c r="BL247" s="17" t="s">
        <v>311</v>
      </c>
      <c r="BM247" s="142" t="s">
        <v>2627</v>
      </c>
    </row>
    <row r="248" spans="2:65" s="11" customFormat="1" ht="25.9" customHeight="1">
      <c r="B248" s="119"/>
      <c r="D248" s="120" t="s">
        <v>71</v>
      </c>
      <c r="E248" s="121" t="s">
        <v>570</v>
      </c>
      <c r="F248" s="121" t="s">
        <v>1812</v>
      </c>
      <c r="I248" s="122"/>
      <c r="J248" s="123">
        <f>BK248</f>
        <v>0</v>
      </c>
      <c r="L248" s="119"/>
      <c r="M248" s="124"/>
      <c r="P248" s="125">
        <f>P249</f>
        <v>0</v>
      </c>
      <c r="R248" s="125">
        <f>R249</f>
        <v>6.1030499999999996</v>
      </c>
      <c r="T248" s="126">
        <f>T249</f>
        <v>12.51</v>
      </c>
      <c r="AR248" s="120" t="s">
        <v>198</v>
      </c>
      <c r="AT248" s="127" t="s">
        <v>71</v>
      </c>
      <c r="AU248" s="127" t="s">
        <v>72</v>
      </c>
      <c r="AY248" s="120" t="s">
        <v>180</v>
      </c>
      <c r="BK248" s="128">
        <f>BK249</f>
        <v>0</v>
      </c>
    </row>
    <row r="249" spans="2:65" s="11" customFormat="1" ht="22.9" customHeight="1">
      <c r="B249" s="119"/>
      <c r="D249" s="120" t="s">
        <v>71</v>
      </c>
      <c r="E249" s="129" t="s">
        <v>2628</v>
      </c>
      <c r="F249" s="129" t="s">
        <v>2629</v>
      </c>
      <c r="I249" s="122"/>
      <c r="J249" s="130">
        <f>BK249</f>
        <v>0</v>
      </c>
      <c r="L249" s="119"/>
      <c r="M249" s="124"/>
      <c r="P249" s="125">
        <f>SUM(P250:P265)</f>
        <v>0</v>
      </c>
      <c r="R249" s="125">
        <f>SUM(R250:R265)</f>
        <v>6.1030499999999996</v>
      </c>
      <c r="T249" s="126">
        <f>SUM(T250:T265)</f>
        <v>12.51</v>
      </c>
      <c r="AR249" s="120" t="s">
        <v>198</v>
      </c>
      <c r="AT249" s="127" t="s">
        <v>71</v>
      </c>
      <c r="AU249" s="127" t="s">
        <v>79</v>
      </c>
      <c r="AY249" s="120" t="s">
        <v>180</v>
      </c>
      <c r="BK249" s="128">
        <f>SUM(BK250:BK265)</f>
        <v>0</v>
      </c>
    </row>
    <row r="250" spans="2:65" s="1" customFormat="1" ht="66.75" customHeight="1">
      <c r="B250" s="32"/>
      <c r="C250" s="131" t="s">
        <v>1704</v>
      </c>
      <c r="D250" s="131" t="s">
        <v>182</v>
      </c>
      <c r="E250" s="132" t="s">
        <v>2630</v>
      </c>
      <c r="F250" s="133" t="s">
        <v>2631</v>
      </c>
      <c r="G250" s="134" t="s">
        <v>476</v>
      </c>
      <c r="H250" s="135">
        <v>230</v>
      </c>
      <c r="I250" s="136"/>
      <c r="J250" s="137">
        <f>ROUND(I250*H250,2)</f>
        <v>0</v>
      </c>
      <c r="K250" s="133" t="s">
        <v>186</v>
      </c>
      <c r="L250" s="32"/>
      <c r="M250" s="138" t="s">
        <v>19</v>
      </c>
      <c r="N250" s="139" t="s">
        <v>43</v>
      </c>
      <c r="P250" s="140">
        <f>O250*H250</f>
        <v>0</v>
      </c>
      <c r="Q250" s="140">
        <v>0</v>
      </c>
      <c r="R250" s="140">
        <f>Q250*H250</f>
        <v>0</v>
      </c>
      <c r="S250" s="140">
        <v>0</v>
      </c>
      <c r="T250" s="141">
        <f>S250*H250</f>
        <v>0</v>
      </c>
      <c r="AR250" s="142" t="s">
        <v>360</v>
      </c>
      <c r="AT250" s="142" t="s">
        <v>182</v>
      </c>
      <c r="AU250" s="142" t="s">
        <v>81</v>
      </c>
      <c r="AY250" s="17" t="s">
        <v>180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7" t="s">
        <v>79</v>
      </c>
      <c r="BK250" s="143">
        <f>ROUND(I250*H250,2)</f>
        <v>0</v>
      </c>
      <c r="BL250" s="17" t="s">
        <v>360</v>
      </c>
      <c r="BM250" s="142" t="s">
        <v>2632</v>
      </c>
    </row>
    <row r="251" spans="2:65" s="1" customFormat="1">
      <c r="B251" s="32"/>
      <c r="D251" s="144" t="s">
        <v>189</v>
      </c>
      <c r="F251" s="145" t="s">
        <v>2633</v>
      </c>
      <c r="I251" s="146"/>
      <c r="L251" s="32"/>
      <c r="M251" s="147"/>
      <c r="T251" s="53"/>
      <c r="AT251" s="17" t="s">
        <v>189</v>
      </c>
      <c r="AU251" s="17" t="s">
        <v>81</v>
      </c>
    </row>
    <row r="252" spans="2:65" s="1" customFormat="1" ht="55.5" customHeight="1">
      <c r="B252" s="32"/>
      <c r="C252" s="131" t="s">
        <v>1711</v>
      </c>
      <c r="D252" s="131" t="s">
        <v>182</v>
      </c>
      <c r="E252" s="132" t="s">
        <v>2634</v>
      </c>
      <c r="F252" s="133" t="s">
        <v>2635</v>
      </c>
      <c r="G252" s="134" t="s">
        <v>476</v>
      </c>
      <c r="H252" s="135">
        <v>230</v>
      </c>
      <c r="I252" s="136"/>
      <c r="J252" s="137">
        <f>ROUND(I252*H252,2)</f>
        <v>0</v>
      </c>
      <c r="K252" s="133" t="s">
        <v>186</v>
      </c>
      <c r="L252" s="32"/>
      <c r="M252" s="138" t="s">
        <v>19</v>
      </c>
      <c r="N252" s="139" t="s">
        <v>43</v>
      </c>
      <c r="P252" s="140">
        <f>O252*H252</f>
        <v>0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360</v>
      </c>
      <c r="AT252" s="142" t="s">
        <v>182</v>
      </c>
      <c r="AU252" s="142" t="s">
        <v>81</v>
      </c>
      <c r="AY252" s="17" t="s">
        <v>180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7" t="s">
        <v>79</v>
      </c>
      <c r="BK252" s="143">
        <f>ROUND(I252*H252,2)</f>
        <v>0</v>
      </c>
      <c r="BL252" s="17" t="s">
        <v>360</v>
      </c>
      <c r="BM252" s="142" t="s">
        <v>2636</v>
      </c>
    </row>
    <row r="253" spans="2:65" s="1" customFormat="1">
      <c r="B253" s="32"/>
      <c r="D253" s="144" t="s">
        <v>189</v>
      </c>
      <c r="F253" s="145" t="s">
        <v>2637</v>
      </c>
      <c r="I253" s="146"/>
      <c r="L253" s="32"/>
      <c r="M253" s="147"/>
      <c r="T253" s="53"/>
      <c r="AT253" s="17" t="s">
        <v>189</v>
      </c>
      <c r="AU253" s="17" t="s">
        <v>81</v>
      </c>
    </row>
    <row r="254" spans="2:65" s="1" customFormat="1" ht="37.9" customHeight="1">
      <c r="B254" s="32"/>
      <c r="C254" s="131" t="s">
        <v>1717</v>
      </c>
      <c r="D254" s="131" t="s">
        <v>182</v>
      </c>
      <c r="E254" s="132" t="s">
        <v>2638</v>
      </c>
      <c r="F254" s="133" t="s">
        <v>2639</v>
      </c>
      <c r="G254" s="134" t="s">
        <v>476</v>
      </c>
      <c r="H254" s="135">
        <v>100</v>
      </c>
      <c r="I254" s="136"/>
      <c r="J254" s="137">
        <f>ROUND(I254*H254,2)</f>
        <v>0</v>
      </c>
      <c r="K254" s="133" t="s">
        <v>186</v>
      </c>
      <c r="L254" s="32"/>
      <c r="M254" s="138" t="s">
        <v>19</v>
      </c>
      <c r="N254" s="139" t="s">
        <v>43</v>
      </c>
      <c r="P254" s="140">
        <f>O254*H254</f>
        <v>0</v>
      </c>
      <c r="Q254" s="140">
        <v>0</v>
      </c>
      <c r="R254" s="140">
        <f>Q254*H254</f>
        <v>0</v>
      </c>
      <c r="S254" s="140">
        <v>0</v>
      </c>
      <c r="T254" s="141">
        <f>S254*H254</f>
        <v>0</v>
      </c>
      <c r="AR254" s="142" t="s">
        <v>360</v>
      </c>
      <c r="AT254" s="142" t="s">
        <v>182</v>
      </c>
      <c r="AU254" s="142" t="s">
        <v>81</v>
      </c>
      <c r="AY254" s="17" t="s">
        <v>180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7" t="s">
        <v>79</v>
      </c>
      <c r="BK254" s="143">
        <f>ROUND(I254*H254,2)</f>
        <v>0</v>
      </c>
      <c r="BL254" s="17" t="s">
        <v>360</v>
      </c>
      <c r="BM254" s="142" t="s">
        <v>2640</v>
      </c>
    </row>
    <row r="255" spans="2:65" s="1" customFormat="1">
      <c r="B255" s="32"/>
      <c r="D255" s="144" t="s">
        <v>189</v>
      </c>
      <c r="F255" s="145" t="s">
        <v>2641</v>
      </c>
      <c r="I255" s="146"/>
      <c r="L255" s="32"/>
      <c r="M255" s="147"/>
      <c r="T255" s="53"/>
      <c r="AT255" s="17" t="s">
        <v>189</v>
      </c>
      <c r="AU255" s="17" t="s">
        <v>81</v>
      </c>
    </row>
    <row r="256" spans="2:65" s="1" customFormat="1" ht="33" customHeight="1">
      <c r="B256" s="32"/>
      <c r="C256" s="131" t="s">
        <v>1724</v>
      </c>
      <c r="D256" s="131" t="s">
        <v>182</v>
      </c>
      <c r="E256" s="132" t="s">
        <v>2642</v>
      </c>
      <c r="F256" s="133" t="s">
        <v>2643</v>
      </c>
      <c r="G256" s="134" t="s">
        <v>476</v>
      </c>
      <c r="H256" s="135">
        <v>100</v>
      </c>
      <c r="I256" s="136"/>
      <c r="J256" s="137">
        <f>ROUND(I256*H256,2)</f>
        <v>0</v>
      </c>
      <c r="K256" s="133" t="s">
        <v>186</v>
      </c>
      <c r="L256" s="32"/>
      <c r="M256" s="138" t="s">
        <v>19</v>
      </c>
      <c r="N256" s="139" t="s">
        <v>43</v>
      </c>
      <c r="P256" s="140">
        <f>O256*H256</f>
        <v>0</v>
      </c>
      <c r="Q256" s="140">
        <v>0</v>
      </c>
      <c r="R256" s="140">
        <f>Q256*H256</f>
        <v>0</v>
      </c>
      <c r="S256" s="140">
        <v>0</v>
      </c>
      <c r="T256" s="141">
        <f>S256*H256</f>
        <v>0</v>
      </c>
      <c r="AR256" s="142" t="s">
        <v>360</v>
      </c>
      <c r="AT256" s="142" t="s">
        <v>182</v>
      </c>
      <c r="AU256" s="142" t="s">
        <v>81</v>
      </c>
      <c r="AY256" s="17" t="s">
        <v>180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7" t="s">
        <v>79</v>
      </c>
      <c r="BK256" s="143">
        <f>ROUND(I256*H256,2)</f>
        <v>0</v>
      </c>
      <c r="BL256" s="17" t="s">
        <v>360</v>
      </c>
      <c r="BM256" s="142" t="s">
        <v>2644</v>
      </c>
    </row>
    <row r="257" spans="2:65" s="1" customFormat="1">
      <c r="B257" s="32"/>
      <c r="D257" s="144" t="s">
        <v>189</v>
      </c>
      <c r="F257" s="145" t="s">
        <v>2645</v>
      </c>
      <c r="I257" s="146"/>
      <c r="L257" s="32"/>
      <c r="M257" s="147"/>
      <c r="T257" s="53"/>
      <c r="AT257" s="17" t="s">
        <v>189</v>
      </c>
      <c r="AU257" s="17" t="s">
        <v>81</v>
      </c>
    </row>
    <row r="258" spans="2:65" s="1" customFormat="1" ht="24.2" customHeight="1">
      <c r="B258" s="32"/>
      <c r="C258" s="181" t="s">
        <v>1729</v>
      </c>
      <c r="D258" s="181" t="s">
        <v>570</v>
      </c>
      <c r="E258" s="182" t="s">
        <v>2646</v>
      </c>
      <c r="F258" s="183" t="s">
        <v>2647</v>
      </c>
      <c r="G258" s="184" t="s">
        <v>476</v>
      </c>
      <c r="H258" s="185">
        <v>105</v>
      </c>
      <c r="I258" s="186"/>
      <c r="J258" s="187">
        <f>ROUND(I258*H258,2)</f>
        <v>0</v>
      </c>
      <c r="K258" s="183" t="s">
        <v>186</v>
      </c>
      <c r="L258" s="188"/>
      <c r="M258" s="189" t="s">
        <v>19</v>
      </c>
      <c r="N258" s="190" t="s">
        <v>43</v>
      </c>
      <c r="P258" s="140">
        <f>O258*H258</f>
        <v>0</v>
      </c>
      <c r="Q258" s="140">
        <v>3.8999999999999999E-4</v>
      </c>
      <c r="R258" s="140">
        <f>Q258*H258</f>
        <v>4.095E-2</v>
      </c>
      <c r="S258" s="140">
        <v>0</v>
      </c>
      <c r="T258" s="141">
        <f>S258*H258</f>
        <v>0</v>
      </c>
      <c r="AR258" s="142" t="s">
        <v>2648</v>
      </c>
      <c r="AT258" s="142" t="s">
        <v>570</v>
      </c>
      <c r="AU258" s="142" t="s">
        <v>81</v>
      </c>
      <c r="AY258" s="17" t="s">
        <v>180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7" t="s">
        <v>79</v>
      </c>
      <c r="BK258" s="143">
        <f>ROUND(I258*H258,2)</f>
        <v>0</v>
      </c>
      <c r="BL258" s="17" t="s">
        <v>2648</v>
      </c>
      <c r="BM258" s="142" t="s">
        <v>2649</v>
      </c>
    </row>
    <row r="259" spans="2:65" s="12" customFormat="1">
      <c r="B259" s="148"/>
      <c r="D259" s="149" t="s">
        <v>191</v>
      </c>
      <c r="F259" s="151" t="s">
        <v>2650</v>
      </c>
      <c r="H259" s="152">
        <v>105</v>
      </c>
      <c r="I259" s="153"/>
      <c r="L259" s="148"/>
      <c r="M259" s="154"/>
      <c r="T259" s="155"/>
      <c r="AT259" s="150" t="s">
        <v>191</v>
      </c>
      <c r="AU259" s="150" t="s">
        <v>81</v>
      </c>
      <c r="AV259" s="12" t="s">
        <v>81</v>
      </c>
      <c r="AW259" s="12" t="s">
        <v>4</v>
      </c>
      <c r="AX259" s="12" t="s">
        <v>79</v>
      </c>
      <c r="AY259" s="150" t="s">
        <v>180</v>
      </c>
    </row>
    <row r="260" spans="2:65" s="1" customFormat="1" ht="49.15" customHeight="1">
      <c r="B260" s="32"/>
      <c r="C260" s="131" t="s">
        <v>1734</v>
      </c>
      <c r="D260" s="131" t="s">
        <v>182</v>
      </c>
      <c r="E260" s="132" t="s">
        <v>2651</v>
      </c>
      <c r="F260" s="133" t="s">
        <v>2652</v>
      </c>
      <c r="G260" s="134" t="s">
        <v>185</v>
      </c>
      <c r="H260" s="135">
        <v>30</v>
      </c>
      <c r="I260" s="136"/>
      <c r="J260" s="137">
        <f>ROUND(I260*H260,2)</f>
        <v>0</v>
      </c>
      <c r="K260" s="133" t="s">
        <v>186</v>
      </c>
      <c r="L260" s="32"/>
      <c r="M260" s="138" t="s">
        <v>19</v>
      </c>
      <c r="N260" s="139" t="s">
        <v>43</v>
      </c>
      <c r="P260" s="140">
        <f>O260*H260</f>
        <v>0</v>
      </c>
      <c r="Q260" s="140">
        <v>0</v>
      </c>
      <c r="R260" s="140">
        <f>Q260*H260</f>
        <v>0</v>
      </c>
      <c r="S260" s="140">
        <v>0</v>
      </c>
      <c r="T260" s="141">
        <f>S260*H260</f>
        <v>0</v>
      </c>
      <c r="AR260" s="142" t="s">
        <v>360</v>
      </c>
      <c r="AT260" s="142" t="s">
        <v>182</v>
      </c>
      <c r="AU260" s="142" t="s">
        <v>81</v>
      </c>
      <c r="AY260" s="17" t="s">
        <v>180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7" t="s">
        <v>79</v>
      </c>
      <c r="BK260" s="143">
        <f>ROUND(I260*H260,2)</f>
        <v>0</v>
      </c>
      <c r="BL260" s="17" t="s">
        <v>360</v>
      </c>
      <c r="BM260" s="142" t="s">
        <v>2653</v>
      </c>
    </row>
    <row r="261" spans="2:65" s="1" customFormat="1">
      <c r="B261" s="32"/>
      <c r="D261" s="144" t="s">
        <v>189</v>
      </c>
      <c r="F261" s="145" t="s">
        <v>2654</v>
      </c>
      <c r="I261" s="146"/>
      <c r="L261" s="32"/>
      <c r="M261" s="147"/>
      <c r="T261" s="53"/>
      <c r="AT261" s="17" t="s">
        <v>189</v>
      </c>
      <c r="AU261" s="17" t="s">
        <v>81</v>
      </c>
    </row>
    <row r="262" spans="2:65" s="1" customFormat="1" ht="55.5" customHeight="1">
      <c r="B262" s="32"/>
      <c r="C262" s="131" t="s">
        <v>1740</v>
      </c>
      <c r="D262" s="131" t="s">
        <v>182</v>
      </c>
      <c r="E262" s="132" t="s">
        <v>2655</v>
      </c>
      <c r="F262" s="133" t="s">
        <v>2656</v>
      </c>
      <c r="G262" s="134" t="s">
        <v>185</v>
      </c>
      <c r="H262" s="135">
        <v>30</v>
      </c>
      <c r="I262" s="136"/>
      <c r="J262" s="137">
        <f>ROUND(I262*H262,2)</f>
        <v>0</v>
      </c>
      <c r="K262" s="133" t="s">
        <v>186</v>
      </c>
      <c r="L262" s="32"/>
      <c r="M262" s="138" t="s">
        <v>19</v>
      </c>
      <c r="N262" s="139" t="s">
        <v>43</v>
      </c>
      <c r="P262" s="140">
        <f>O262*H262</f>
        <v>0</v>
      </c>
      <c r="Q262" s="140">
        <v>0.20207</v>
      </c>
      <c r="R262" s="140">
        <f>Q262*H262</f>
        <v>6.0621</v>
      </c>
      <c r="S262" s="140">
        <v>0</v>
      </c>
      <c r="T262" s="141">
        <f>S262*H262</f>
        <v>0</v>
      </c>
      <c r="AR262" s="142" t="s">
        <v>360</v>
      </c>
      <c r="AT262" s="142" t="s">
        <v>182</v>
      </c>
      <c r="AU262" s="142" t="s">
        <v>81</v>
      </c>
      <c r="AY262" s="17" t="s">
        <v>180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7" t="s">
        <v>79</v>
      </c>
      <c r="BK262" s="143">
        <f>ROUND(I262*H262,2)</f>
        <v>0</v>
      </c>
      <c r="BL262" s="17" t="s">
        <v>360</v>
      </c>
      <c r="BM262" s="142" t="s">
        <v>2657</v>
      </c>
    </row>
    <row r="263" spans="2:65" s="1" customFormat="1">
      <c r="B263" s="32"/>
      <c r="D263" s="144" t="s">
        <v>189</v>
      </c>
      <c r="F263" s="145" t="s">
        <v>2658</v>
      </c>
      <c r="I263" s="146"/>
      <c r="L263" s="32"/>
      <c r="M263" s="147"/>
      <c r="T263" s="53"/>
      <c r="AT263" s="17" t="s">
        <v>189</v>
      </c>
      <c r="AU263" s="17" t="s">
        <v>81</v>
      </c>
    </row>
    <row r="264" spans="2:65" s="1" customFormat="1" ht="55.5" customHeight="1">
      <c r="B264" s="32"/>
      <c r="C264" s="131" t="s">
        <v>1747</v>
      </c>
      <c r="D264" s="131" t="s">
        <v>182</v>
      </c>
      <c r="E264" s="132" t="s">
        <v>2659</v>
      </c>
      <c r="F264" s="133" t="s">
        <v>2660</v>
      </c>
      <c r="G264" s="134" t="s">
        <v>185</v>
      </c>
      <c r="H264" s="135">
        <v>30</v>
      </c>
      <c r="I264" s="136"/>
      <c r="J264" s="137">
        <f>ROUND(I264*H264,2)</f>
        <v>0</v>
      </c>
      <c r="K264" s="133" t="s">
        <v>186</v>
      </c>
      <c r="L264" s="32"/>
      <c r="M264" s="138" t="s">
        <v>19</v>
      </c>
      <c r="N264" s="139" t="s">
        <v>43</v>
      </c>
      <c r="P264" s="140">
        <f>O264*H264</f>
        <v>0</v>
      </c>
      <c r="Q264" s="140">
        <v>0</v>
      </c>
      <c r="R264" s="140">
        <f>Q264*H264</f>
        <v>0</v>
      </c>
      <c r="S264" s="140">
        <v>0.41699999999999998</v>
      </c>
      <c r="T264" s="141">
        <f>S264*H264</f>
        <v>12.51</v>
      </c>
      <c r="AR264" s="142" t="s">
        <v>360</v>
      </c>
      <c r="AT264" s="142" t="s">
        <v>182</v>
      </c>
      <c r="AU264" s="142" t="s">
        <v>81</v>
      </c>
      <c r="AY264" s="17" t="s">
        <v>180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7" t="s">
        <v>79</v>
      </c>
      <c r="BK264" s="143">
        <f>ROUND(I264*H264,2)</f>
        <v>0</v>
      </c>
      <c r="BL264" s="17" t="s">
        <v>360</v>
      </c>
      <c r="BM264" s="142" t="s">
        <v>2661</v>
      </c>
    </row>
    <row r="265" spans="2:65" s="1" customFormat="1">
      <c r="B265" s="32"/>
      <c r="D265" s="144" t="s">
        <v>189</v>
      </c>
      <c r="F265" s="145" t="s">
        <v>2662</v>
      </c>
      <c r="I265" s="146"/>
      <c r="L265" s="32"/>
      <c r="M265" s="147"/>
      <c r="T265" s="53"/>
      <c r="AT265" s="17" t="s">
        <v>189</v>
      </c>
      <c r="AU265" s="17" t="s">
        <v>81</v>
      </c>
    </row>
    <row r="266" spans="2:65" s="11" customFormat="1" ht="25.9" customHeight="1">
      <c r="B266" s="119"/>
      <c r="D266" s="120" t="s">
        <v>71</v>
      </c>
      <c r="E266" s="121" t="s">
        <v>1009</v>
      </c>
      <c r="F266" s="121" t="s">
        <v>1010</v>
      </c>
      <c r="I266" s="122"/>
      <c r="J266" s="123">
        <f>BK266</f>
        <v>0</v>
      </c>
      <c r="L266" s="119"/>
      <c r="M266" s="124"/>
      <c r="P266" s="125">
        <f>SUM(P267:P268)</f>
        <v>0</v>
      </c>
      <c r="R266" s="125">
        <f>SUM(R267:R268)</f>
        <v>0</v>
      </c>
      <c r="T266" s="126">
        <f>SUM(T267:T268)</f>
        <v>0</v>
      </c>
      <c r="AR266" s="120" t="s">
        <v>187</v>
      </c>
      <c r="AT266" s="127" t="s">
        <v>71</v>
      </c>
      <c r="AU266" s="127" t="s">
        <v>72</v>
      </c>
      <c r="AY266" s="120" t="s">
        <v>180</v>
      </c>
      <c r="BK266" s="128">
        <f>SUM(BK267:BK268)</f>
        <v>0</v>
      </c>
    </row>
    <row r="267" spans="2:65" s="1" customFormat="1" ht="37.9" customHeight="1">
      <c r="B267" s="32"/>
      <c r="C267" s="131" t="s">
        <v>1752</v>
      </c>
      <c r="D267" s="131" t="s">
        <v>182</v>
      </c>
      <c r="E267" s="132" t="s">
        <v>1323</v>
      </c>
      <c r="F267" s="133" t="s">
        <v>1324</v>
      </c>
      <c r="G267" s="134" t="s">
        <v>1014</v>
      </c>
      <c r="H267" s="135">
        <v>12</v>
      </c>
      <c r="I267" s="136"/>
      <c r="J267" s="137">
        <f>ROUND(I267*H267,2)</f>
        <v>0</v>
      </c>
      <c r="K267" s="133" t="s">
        <v>186</v>
      </c>
      <c r="L267" s="32"/>
      <c r="M267" s="138" t="s">
        <v>19</v>
      </c>
      <c r="N267" s="139" t="s">
        <v>43</v>
      </c>
      <c r="P267" s="140">
        <f>O267*H267</f>
        <v>0</v>
      </c>
      <c r="Q267" s="140">
        <v>0</v>
      </c>
      <c r="R267" s="140">
        <f>Q267*H267</f>
        <v>0</v>
      </c>
      <c r="S267" s="140">
        <v>0</v>
      </c>
      <c r="T267" s="141">
        <f>S267*H267</f>
        <v>0</v>
      </c>
      <c r="AR267" s="142" t="s">
        <v>1015</v>
      </c>
      <c r="AT267" s="142" t="s">
        <v>182</v>
      </c>
      <c r="AU267" s="142" t="s">
        <v>79</v>
      </c>
      <c r="AY267" s="17" t="s">
        <v>180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7" t="s">
        <v>79</v>
      </c>
      <c r="BK267" s="143">
        <f>ROUND(I267*H267,2)</f>
        <v>0</v>
      </c>
      <c r="BL267" s="17" t="s">
        <v>1015</v>
      </c>
      <c r="BM267" s="142" t="s">
        <v>2663</v>
      </c>
    </row>
    <row r="268" spans="2:65" s="1" customFormat="1">
      <c r="B268" s="32"/>
      <c r="D268" s="144" t="s">
        <v>189</v>
      </c>
      <c r="F268" s="145" t="s">
        <v>1326</v>
      </c>
      <c r="I268" s="146"/>
      <c r="L268" s="32"/>
      <c r="M268" s="178"/>
      <c r="N268" s="179"/>
      <c r="O268" s="179"/>
      <c r="P268" s="179"/>
      <c r="Q268" s="179"/>
      <c r="R268" s="179"/>
      <c r="S268" s="179"/>
      <c r="T268" s="180"/>
      <c r="AT268" s="17" t="s">
        <v>189</v>
      </c>
      <c r="AU268" s="17" t="s">
        <v>79</v>
      </c>
    </row>
    <row r="269" spans="2:65" s="1" customFormat="1" ht="6.95" customHeight="1">
      <c r="B269" s="41"/>
      <c r="C269" s="42"/>
      <c r="D269" s="42"/>
      <c r="E269" s="42"/>
      <c r="F269" s="42"/>
      <c r="G269" s="42"/>
      <c r="H269" s="42"/>
      <c r="I269" s="42"/>
      <c r="J269" s="42"/>
      <c r="K269" s="42"/>
      <c r="L269" s="32"/>
    </row>
  </sheetData>
  <sheetProtection algorithmName="SHA-512" hashValue="2HF2Cv1v458nFYYhvyUKgteLeW81Bl8fRaYSKmZ01VfipenU4fpt0IvcCk6wPfCHN5XGBK/Fl3LFmBlExym1mg==" saltValue="p3htWL9De4XDmlhU0WemZCkEpn35xDZb5i5f1DdyRFr39Q/eP0a9onso/6a5XxF5mZ8RtZ4+W0YnkUiLDrrTiQ==" spinCount="100000" sheet="1" objects="1" scenarios="1" formatColumns="0" formatRows="0" autoFilter="0"/>
  <autoFilter ref="C91:K268" xr:uid="{00000000-0009-0000-0000-00000C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7" r:id="rId1" xr:uid="{00000000-0004-0000-0C00-000000000000}"/>
    <hyperlink ref="F101" r:id="rId2" xr:uid="{00000000-0004-0000-0C00-000001000000}"/>
    <hyperlink ref="F105" r:id="rId3" xr:uid="{00000000-0004-0000-0C00-000002000000}"/>
    <hyperlink ref="F109" r:id="rId4" xr:uid="{00000000-0004-0000-0C00-000003000000}"/>
    <hyperlink ref="F113" r:id="rId5" xr:uid="{00000000-0004-0000-0C00-000004000000}"/>
    <hyperlink ref="F116" r:id="rId6" xr:uid="{00000000-0004-0000-0C00-000005000000}"/>
    <hyperlink ref="F122" r:id="rId7" xr:uid="{00000000-0004-0000-0C00-000006000000}"/>
    <hyperlink ref="F126" r:id="rId8" xr:uid="{00000000-0004-0000-0C00-000007000000}"/>
    <hyperlink ref="F130" r:id="rId9" xr:uid="{00000000-0004-0000-0C00-000008000000}"/>
    <hyperlink ref="F134" r:id="rId10" xr:uid="{00000000-0004-0000-0C00-000009000000}"/>
    <hyperlink ref="F138" r:id="rId11" xr:uid="{00000000-0004-0000-0C00-00000A000000}"/>
    <hyperlink ref="F144" r:id="rId12" xr:uid="{00000000-0004-0000-0C00-00000B000000}"/>
    <hyperlink ref="F146" r:id="rId13" xr:uid="{00000000-0004-0000-0C00-00000C000000}"/>
    <hyperlink ref="F149" r:id="rId14" xr:uid="{00000000-0004-0000-0C00-00000D000000}"/>
    <hyperlink ref="F152" r:id="rId15" xr:uid="{00000000-0004-0000-0C00-00000E000000}"/>
    <hyperlink ref="F154" r:id="rId16" xr:uid="{00000000-0004-0000-0C00-00000F000000}"/>
    <hyperlink ref="F157" r:id="rId17" xr:uid="{00000000-0004-0000-0C00-000010000000}"/>
    <hyperlink ref="F160" r:id="rId18" xr:uid="{00000000-0004-0000-0C00-000011000000}"/>
    <hyperlink ref="F163" r:id="rId19" xr:uid="{00000000-0004-0000-0C00-000012000000}"/>
    <hyperlink ref="F166" r:id="rId20" xr:uid="{00000000-0004-0000-0C00-000013000000}"/>
    <hyperlink ref="F169" r:id="rId21" xr:uid="{00000000-0004-0000-0C00-000014000000}"/>
    <hyperlink ref="F173" r:id="rId22" xr:uid="{00000000-0004-0000-0C00-000015000000}"/>
    <hyperlink ref="F178" r:id="rId23" xr:uid="{00000000-0004-0000-0C00-000016000000}"/>
    <hyperlink ref="F181" r:id="rId24" xr:uid="{00000000-0004-0000-0C00-000017000000}"/>
    <hyperlink ref="F184" r:id="rId25" xr:uid="{00000000-0004-0000-0C00-000018000000}"/>
    <hyperlink ref="F187" r:id="rId26" xr:uid="{00000000-0004-0000-0C00-000019000000}"/>
    <hyperlink ref="F190" r:id="rId27" xr:uid="{00000000-0004-0000-0C00-00001A000000}"/>
    <hyperlink ref="F193" r:id="rId28" xr:uid="{00000000-0004-0000-0C00-00001B000000}"/>
    <hyperlink ref="F196" r:id="rId29" xr:uid="{00000000-0004-0000-0C00-00001C000000}"/>
    <hyperlink ref="F199" r:id="rId30" xr:uid="{00000000-0004-0000-0C00-00001D000000}"/>
    <hyperlink ref="F204" r:id="rId31" xr:uid="{00000000-0004-0000-0C00-00001E000000}"/>
    <hyperlink ref="F207" r:id="rId32" xr:uid="{00000000-0004-0000-0C00-00001F000000}"/>
    <hyperlink ref="F209" r:id="rId33" xr:uid="{00000000-0004-0000-0C00-000020000000}"/>
    <hyperlink ref="F212" r:id="rId34" xr:uid="{00000000-0004-0000-0C00-000021000000}"/>
    <hyperlink ref="F216" r:id="rId35" xr:uid="{00000000-0004-0000-0C00-000022000000}"/>
    <hyperlink ref="F219" r:id="rId36" xr:uid="{00000000-0004-0000-0C00-000023000000}"/>
    <hyperlink ref="F224" r:id="rId37" xr:uid="{00000000-0004-0000-0C00-000024000000}"/>
    <hyperlink ref="F227" r:id="rId38" xr:uid="{00000000-0004-0000-0C00-000025000000}"/>
    <hyperlink ref="F230" r:id="rId39" xr:uid="{00000000-0004-0000-0C00-000026000000}"/>
    <hyperlink ref="F234" r:id="rId40" xr:uid="{00000000-0004-0000-0C00-000027000000}"/>
    <hyperlink ref="F237" r:id="rId41" xr:uid="{00000000-0004-0000-0C00-000028000000}"/>
    <hyperlink ref="F239" r:id="rId42" xr:uid="{00000000-0004-0000-0C00-000029000000}"/>
    <hyperlink ref="F244" r:id="rId43" xr:uid="{00000000-0004-0000-0C00-00002A000000}"/>
    <hyperlink ref="F246" r:id="rId44" xr:uid="{00000000-0004-0000-0C00-00002B000000}"/>
    <hyperlink ref="F251" r:id="rId45" xr:uid="{00000000-0004-0000-0C00-00002C000000}"/>
    <hyperlink ref="F253" r:id="rId46" xr:uid="{00000000-0004-0000-0C00-00002D000000}"/>
    <hyperlink ref="F255" r:id="rId47" xr:uid="{00000000-0004-0000-0C00-00002E000000}"/>
    <hyperlink ref="F257" r:id="rId48" xr:uid="{00000000-0004-0000-0C00-00002F000000}"/>
    <hyperlink ref="F261" r:id="rId49" xr:uid="{00000000-0004-0000-0C00-000030000000}"/>
    <hyperlink ref="F263" r:id="rId50" xr:uid="{00000000-0004-0000-0C00-000031000000}"/>
    <hyperlink ref="F265" r:id="rId51" xr:uid="{00000000-0004-0000-0C00-000032000000}"/>
    <hyperlink ref="F268" r:id="rId52" xr:uid="{00000000-0004-0000-0C00-00003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377"/>
  <sheetViews>
    <sheetView showGridLines="0" topLeftCell="A75" workbookViewId="0">
      <selection activeCell="E90" sqref="E90:H9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126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2664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2665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ROUND(J98,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ROUND((SUM(BE98:BE376)),  2)</f>
        <v>0</v>
      </c>
      <c r="I35" s="93">
        <v>0.21</v>
      </c>
      <c r="J35" s="83">
        <f>ROUND(((SUM(BE98:BE376))*I35),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ROUND((SUM(BF98:BF376)),  2)</f>
        <v>0</v>
      </c>
      <c r="I36" s="93">
        <v>0.12</v>
      </c>
      <c r="J36" s="83">
        <f>ROUND(((SUM(BF98:BF376))*I36),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ROUND((SUM(BG98:BG376)),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ROUND((SUM(BH98:BH376)),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ROUND((SUM(BI98:BI376)),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4008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">
        <v>4009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J98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J99</f>
        <v>0</v>
      </c>
      <c r="L64" s="103"/>
    </row>
    <row r="65" spans="2:12" s="9" customFormat="1" ht="19.899999999999999" customHeight="1">
      <c r="B65" s="107"/>
      <c r="D65" s="108" t="s">
        <v>158</v>
      </c>
      <c r="E65" s="109"/>
      <c r="F65" s="109"/>
      <c r="G65" s="109"/>
      <c r="H65" s="109"/>
      <c r="I65" s="109"/>
      <c r="J65" s="110">
        <f>J100</f>
        <v>0</v>
      </c>
      <c r="L65" s="107"/>
    </row>
    <row r="66" spans="2:12" s="9" customFormat="1" ht="19.899999999999999" customHeight="1">
      <c r="B66" s="107"/>
      <c r="D66" s="108" t="s">
        <v>547</v>
      </c>
      <c r="E66" s="109"/>
      <c r="F66" s="109"/>
      <c r="G66" s="109"/>
      <c r="H66" s="109"/>
      <c r="I66" s="109"/>
      <c r="J66" s="110">
        <f>J162</f>
        <v>0</v>
      </c>
      <c r="L66" s="107"/>
    </row>
    <row r="67" spans="2:12" s="9" customFormat="1" ht="19.899999999999999" customHeight="1">
      <c r="B67" s="107"/>
      <c r="D67" s="108" t="s">
        <v>548</v>
      </c>
      <c r="E67" s="109"/>
      <c r="F67" s="109"/>
      <c r="G67" s="109"/>
      <c r="H67" s="109"/>
      <c r="I67" s="109"/>
      <c r="J67" s="110">
        <f>J190</f>
        <v>0</v>
      </c>
      <c r="L67" s="107"/>
    </row>
    <row r="68" spans="2:12" s="9" customFormat="1" ht="19.899999999999999" customHeight="1">
      <c r="B68" s="107"/>
      <c r="D68" s="108" t="s">
        <v>1879</v>
      </c>
      <c r="E68" s="109"/>
      <c r="F68" s="109"/>
      <c r="G68" s="109"/>
      <c r="H68" s="109"/>
      <c r="I68" s="109"/>
      <c r="J68" s="110">
        <f>J229</f>
        <v>0</v>
      </c>
      <c r="L68" s="107"/>
    </row>
    <row r="69" spans="2:12" s="9" customFormat="1" ht="19.899999999999999" customHeight="1">
      <c r="B69" s="107"/>
      <c r="D69" s="108" t="s">
        <v>160</v>
      </c>
      <c r="E69" s="109"/>
      <c r="F69" s="109"/>
      <c r="G69" s="109"/>
      <c r="H69" s="109"/>
      <c r="I69" s="109"/>
      <c r="J69" s="110">
        <f>J238</f>
        <v>0</v>
      </c>
      <c r="L69" s="107"/>
    </row>
    <row r="70" spans="2:12" s="9" customFormat="1" ht="19.899999999999999" customHeight="1">
      <c r="B70" s="107"/>
      <c r="D70" s="108" t="s">
        <v>161</v>
      </c>
      <c r="E70" s="109"/>
      <c r="F70" s="109"/>
      <c r="G70" s="109"/>
      <c r="H70" s="109"/>
      <c r="I70" s="109"/>
      <c r="J70" s="110">
        <f>J301</f>
        <v>0</v>
      </c>
      <c r="L70" s="107"/>
    </row>
    <row r="71" spans="2:12" s="9" customFormat="1" ht="19.899999999999999" customHeight="1">
      <c r="B71" s="107"/>
      <c r="D71" s="108" t="s">
        <v>162</v>
      </c>
      <c r="E71" s="109"/>
      <c r="F71" s="109"/>
      <c r="G71" s="109"/>
      <c r="H71" s="109"/>
      <c r="I71" s="109"/>
      <c r="J71" s="110">
        <f>J316</f>
        <v>0</v>
      </c>
      <c r="L71" s="107"/>
    </row>
    <row r="72" spans="2:12" s="8" customFormat="1" ht="24.95" customHeight="1">
      <c r="B72" s="103"/>
      <c r="D72" s="104" t="s">
        <v>163</v>
      </c>
      <c r="E72" s="105"/>
      <c r="F72" s="105"/>
      <c r="G72" s="105"/>
      <c r="H72" s="105"/>
      <c r="I72" s="105"/>
      <c r="J72" s="106">
        <f>J319</f>
        <v>0</v>
      </c>
      <c r="L72" s="103"/>
    </row>
    <row r="73" spans="2:12" s="9" customFormat="1" ht="19.899999999999999" customHeight="1">
      <c r="B73" s="107"/>
      <c r="D73" s="108" t="s">
        <v>550</v>
      </c>
      <c r="E73" s="109"/>
      <c r="F73" s="109"/>
      <c r="G73" s="109"/>
      <c r="H73" s="109"/>
      <c r="I73" s="109"/>
      <c r="J73" s="110">
        <f>J320</f>
        <v>0</v>
      </c>
      <c r="L73" s="107"/>
    </row>
    <row r="74" spans="2:12" s="9" customFormat="1" ht="19.899999999999999" customHeight="1">
      <c r="B74" s="107"/>
      <c r="D74" s="108" t="s">
        <v>2666</v>
      </c>
      <c r="E74" s="109"/>
      <c r="F74" s="109"/>
      <c r="G74" s="109"/>
      <c r="H74" s="109"/>
      <c r="I74" s="109"/>
      <c r="J74" s="110">
        <f>J335</f>
        <v>0</v>
      </c>
      <c r="L74" s="107"/>
    </row>
    <row r="75" spans="2:12" s="9" customFormat="1" ht="19.899999999999999" customHeight="1">
      <c r="B75" s="107"/>
      <c r="D75" s="108" t="s">
        <v>164</v>
      </c>
      <c r="E75" s="109"/>
      <c r="F75" s="109"/>
      <c r="G75" s="109"/>
      <c r="H75" s="109"/>
      <c r="I75" s="109"/>
      <c r="J75" s="110">
        <f>J347</f>
        <v>0</v>
      </c>
      <c r="L75" s="107"/>
    </row>
    <row r="76" spans="2:12" s="9" customFormat="1" ht="19.899999999999999" customHeight="1">
      <c r="B76" s="107"/>
      <c r="D76" s="108" t="s">
        <v>552</v>
      </c>
      <c r="E76" s="109"/>
      <c r="F76" s="109"/>
      <c r="G76" s="109"/>
      <c r="H76" s="109"/>
      <c r="I76" s="109"/>
      <c r="J76" s="110">
        <f>J362</f>
        <v>0</v>
      </c>
      <c r="L76" s="107"/>
    </row>
    <row r="77" spans="2:12" s="1" customFormat="1" ht="21.75" customHeight="1">
      <c r="B77" s="32"/>
      <c r="L77" s="32"/>
    </row>
    <row r="78" spans="2:12" s="1" customFormat="1" ht="6.95" customHeight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32"/>
    </row>
    <row r="82" spans="2:12" s="1" customFormat="1" ht="6.95" customHeight="1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32"/>
    </row>
    <row r="83" spans="2:12" s="1" customFormat="1" ht="24.95" customHeight="1">
      <c r="B83" s="32"/>
      <c r="C83" s="21" t="s">
        <v>165</v>
      </c>
      <c r="L83" s="32"/>
    </row>
    <row r="84" spans="2:12" s="1" customFormat="1" ht="6.95" customHeight="1">
      <c r="B84" s="32"/>
      <c r="L84" s="32"/>
    </row>
    <row r="85" spans="2:12" s="1" customFormat="1" ht="12" customHeight="1">
      <c r="B85" s="32"/>
      <c r="C85" s="27" t="s">
        <v>16</v>
      </c>
      <c r="L85" s="32"/>
    </row>
    <row r="86" spans="2:12" s="1" customFormat="1" ht="26.25" customHeight="1">
      <c r="B86" s="32"/>
      <c r="E86" s="236" t="str">
        <f>E7</f>
        <v>Soubor staveb a stavebních úprav v areálu VOP CZ, s.p. Šenov u Nového Jičína</v>
      </c>
      <c r="F86" s="237"/>
      <c r="G86" s="237"/>
      <c r="H86" s="237"/>
      <c r="L86" s="32"/>
    </row>
    <row r="87" spans="2:12" ht="12" customHeight="1">
      <c r="B87" s="20"/>
      <c r="C87" s="27" t="s">
        <v>149</v>
      </c>
      <c r="L87" s="20"/>
    </row>
    <row r="88" spans="2:12" s="1" customFormat="1" ht="16.5" customHeight="1">
      <c r="B88" s="32"/>
      <c r="E88" s="236" t="s">
        <v>4008</v>
      </c>
      <c r="F88" s="235"/>
      <c r="G88" s="235"/>
      <c r="H88" s="235"/>
      <c r="L88" s="32"/>
    </row>
    <row r="89" spans="2:12" s="1" customFormat="1" ht="12" customHeight="1">
      <c r="B89" s="32"/>
      <c r="C89" s="27" t="s">
        <v>151</v>
      </c>
      <c r="L89" s="32"/>
    </row>
    <row r="90" spans="2:12" s="1" customFormat="1" ht="16.5" customHeight="1">
      <c r="B90" s="32"/>
      <c r="E90" s="201" t="s">
        <v>4009</v>
      </c>
      <c r="F90" s="235"/>
      <c r="G90" s="235"/>
      <c r="H90" s="235"/>
      <c r="L90" s="32"/>
    </row>
    <row r="91" spans="2:12" s="1" customFormat="1" ht="6.95" customHeight="1">
      <c r="B91" s="32"/>
      <c r="L91" s="32"/>
    </row>
    <row r="92" spans="2:12" s="1" customFormat="1" ht="12" customHeight="1">
      <c r="B92" s="32"/>
      <c r="C92" s="27" t="s">
        <v>21</v>
      </c>
      <c r="F92" s="25" t="str">
        <f>F14</f>
        <v>Šenov u Nového Jičína</v>
      </c>
      <c r="I92" s="27" t="s">
        <v>23</v>
      </c>
      <c r="J92" s="49" t="str">
        <f>IF(J14="","",J14)</f>
        <v>16. 7. 2025</v>
      </c>
      <c r="L92" s="32"/>
    </row>
    <row r="93" spans="2:12" s="1" customFormat="1" ht="6.95" customHeight="1">
      <c r="B93" s="32"/>
      <c r="L93" s="32"/>
    </row>
    <row r="94" spans="2:12" s="1" customFormat="1" ht="25.7" customHeight="1">
      <c r="B94" s="32"/>
      <c r="C94" s="27" t="s">
        <v>25</v>
      </c>
      <c r="F94" s="25" t="str">
        <f>E17</f>
        <v>VOP CZ, s.p., Dukelská 102, Šenov u Nového Jičína</v>
      </c>
      <c r="I94" s="27" t="s">
        <v>31</v>
      </c>
      <c r="J94" s="30" t="str">
        <f>E23</f>
        <v>ing. Dušan Glogar - UNIPROJEKT</v>
      </c>
      <c r="L94" s="32"/>
    </row>
    <row r="95" spans="2:12" s="1" customFormat="1" ht="15.2" customHeight="1">
      <c r="B95" s="32"/>
      <c r="C95" s="27" t="s">
        <v>29</v>
      </c>
      <c r="F95" s="25" t="str">
        <f>IF(E20="","",E20)</f>
        <v>Vyplň údaj</v>
      </c>
      <c r="I95" s="27" t="s">
        <v>34</v>
      </c>
      <c r="J95" s="30" t="str">
        <f>E26</f>
        <v xml:space="preserve"> </v>
      </c>
      <c r="L95" s="32"/>
    </row>
    <row r="96" spans="2:12" s="1" customFormat="1" ht="10.35" customHeight="1">
      <c r="B96" s="32"/>
      <c r="L96" s="32"/>
    </row>
    <row r="97" spans="2:65" s="10" customFormat="1" ht="29.25" customHeight="1">
      <c r="B97" s="111"/>
      <c r="C97" s="112" t="s">
        <v>166</v>
      </c>
      <c r="D97" s="113" t="s">
        <v>57</v>
      </c>
      <c r="E97" s="113" t="s">
        <v>53</v>
      </c>
      <c r="F97" s="113" t="s">
        <v>54</v>
      </c>
      <c r="G97" s="113" t="s">
        <v>167</v>
      </c>
      <c r="H97" s="113" t="s">
        <v>168</v>
      </c>
      <c r="I97" s="113" t="s">
        <v>169</v>
      </c>
      <c r="J97" s="113" t="s">
        <v>155</v>
      </c>
      <c r="K97" s="114" t="s">
        <v>170</v>
      </c>
      <c r="L97" s="111"/>
      <c r="M97" s="56" t="s">
        <v>19</v>
      </c>
      <c r="N97" s="57" t="s">
        <v>42</v>
      </c>
      <c r="O97" s="57" t="s">
        <v>171</v>
      </c>
      <c r="P97" s="57" t="s">
        <v>172</v>
      </c>
      <c r="Q97" s="57" t="s">
        <v>173</v>
      </c>
      <c r="R97" s="57" t="s">
        <v>174</v>
      </c>
      <c r="S97" s="57" t="s">
        <v>175</v>
      </c>
      <c r="T97" s="58" t="s">
        <v>176</v>
      </c>
    </row>
    <row r="98" spans="2:65" s="1" customFormat="1" ht="22.9" customHeight="1">
      <c r="B98" s="32"/>
      <c r="C98" s="61" t="s">
        <v>177</v>
      </c>
      <c r="J98" s="115">
        <f>BK98</f>
        <v>0</v>
      </c>
      <c r="L98" s="32"/>
      <c r="M98" s="59"/>
      <c r="N98" s="50"/>
      <c r="O98" s="50"/>
      <c r="P98" s="116">
        <f>P99+P319</f>
        <v>0</v>
      </c>
      <c r="Q98" s="50"/>
      <c r="R98" s="116">
        <f>R99+R319</f>
        <v>331.77192511999999</v>
      </c>
      <c r="S98" s="50"/>
      <c r="T98" s="117">
        <f>T99+T319</f>
        <v>6.4413969999999994</v>
      </c>
      <c r="AT98" s="17" t="s">
        <v>71</v>
      </c>
      <c r="AU98" s="17" t="s">
        <v>156</v>
      </c>
      <c r="BK98" s="118">
        <f>BK99+BK319</f>
        <v>0</v>
      </c>
    </row>
    <row r="99" spans="2:65" s="11" customFormat="1" ht="25.9" customHeight="1">
      <c r="B99" s="119"/>
      <c r="D99" s="120" t="s">
        <v>71</v>
      </c>
      <c r="E99" s="121" t="s">
        <v>178</v>
      </c>
      <c r="F99" s="121" t="s">
        <v>179</v>
      </c>
      <c r="I99" s="122"/>
      <c r="J99" s="123">
        <f>BK99</f>
        <v>0</v>
      </c>
      <c r="L99" s="119"/>
      <c r="M99" s="124"/>
      <c r="P99" s="125">
        <f>P100+P162+P190+P229+P238+P301+P316</f>
        <v>0</v>
      </c>
      <c r="R99" s="125">
        <f>R100+R162+R190+R229+R238+R301+R316</f>
        <v>331.12278587999998</v>
      </c>
      <c r="T99" s="126">
        <f>T100+T162+T190+T229+T238+T301+T316</f>
        <v>6.4413969999999994</v>
      </c>
      <c r="AR99" s="120" t="s">
        <v>79</v>
      </c>
      <c r="AT99" s="127" t="s">
        <v>71</v>
      </c>
      <c r="AU99" s="127" t="s">
        <v>72</v>
      </c>
      <c r="AY99" s="120" t="s">
        <v>180</v>
      </c>
      <c r="BK99" s="128">
        <f>BK100+BK162+BK190+BK229+BK238+BK301+BK316</f>
        <v>0</v>
      </c>
    </row>
    <row r="100" spans="2:65" s="11" customFormat="1" ht="22.9" customHeight="1">
      <c r="B100" s="119"/>
      <c r="D100" s="120" t="s">
        <v>71</v>
      </c>
      <c r="E100" s="129" t="s">
        <v>79</v>
      </c>
      <c r="F100" s="129" t="s">
        <v>181</v>
      </c>
      <c r="I100" s="122"/>
      <c r="J100" s="130">
        <f>BK100</f>
        <v>0</v>
      </c>
      <c r="L100" s="119"/>
      <c r="M100" s="124"/>
      <c r="P100" s="125">
        <f>SUM(P101:P161)</f>
        <v>0</v>
      </c>
      <c r="R100" s="125">
        <f>SUM(R101:R161)</f>
        <v>62.411910000000006</v>
      </c>
      <c r="T100" s="126">
        <f>SUM(T101:T161)</f>
        <v>0</v>
      </c>
      <c r="AR100" s="120" t="s">
        <v>79</v>
      </c>
      <c r="AT100" s="127" t="s">
        <v>71</v>
      </c>
      <c r="AU100" s="127" t="s">
        <v>79</v>
      </c>
      <c r="AY100" s="120" t="s">
        <v>180</v>
      </c>
      <c r="BK100" s="128">
        <f>SUM(BK101:BK161)</f>
        <v>0</v>
      </c>
    </row>
    <row r="101" spans="2:65" s="1" customFormat="1" ht="16.5" customHeight="1">
      <c r="B101" s="32"/>
      <c r="C101" s="131" t="s">
        <v>79</v>
      </c>
      <c r="D101" s="131" t="s">
        <v>182</v>
      </c>
      <c r="E101" s="132" t="s">
        <v>1338</v>
      </c>
      <c r="F101" s="133" t="s">
        <v>1339</v>
      </c>
      <c r="G101" s="134" t="s">
        <v>476</v>
      </c>
      <c r="H101" s="135">
        <v>30</v>
      </c>
      <c r="I101" s="136"/>
      <c r="J101" s="137">
        <f>ROUND(I101*H101,2)</f>
        <v>0</v>
      </c>
      <c r="K101" s="133" t="s">
        <v>186</v>
      </c>
      <c r="L101" s="32"/>
      <c r="M101" s="138" t="s">
        <v>19</v>
      </c>
      <c r="N101" s="139" t="s">
        <v>43</v>
      </c>
      <c r="P101" s="140">
        <f>O101*H101</f>
        <v>0</v>
      </c>
      <c r="Q101" s="140">
        <v>7.1900000000000002E-3</v>
      </c>
      <c r="R101" s="140">
        <f>Q101*H101</f>
        <v>0.2157</v>
      </c>
      <c r="S101" s="140">
        <v>0</v>
      </c>
      <c r="T101" s="141">
        <f>S101*H101</f>
        <v>0</v>
      </c>
      <c r="AR101" s="142" t="s">
        <v>187</v>
      </c>
      <c r="AT101" s="142" t="s">
        <v>182</v>
      </c>
      <c r="AU101" s="142" t="s">
        <v>81</v>
      </c>
      <c r="AY101" s="17" t="s">
        <v>180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7" t="s">
        <v>79</v>
      </c>
      <c r="BK101" s="143">
        <f>ROUND(I101*H101,2)</f>
        <v>0</v>
      </c>
      <c r="BL101" s="17" t="s">
        <v>187</v>
      </c>
      <c r="BM101" s="142" t="s">
        <v>2667</v>
      </c>
    </row>
    <row r="102" spans="2:65" s="1" customFormat="1">
      <c r="B102" s="32"/>
      <c r="D102" s="144" t="s">
        <v>189</v>
      </c>
      <c r="F102" s="145" t="s">
        <v>1341</v>
      </c>
      <c r="I102" s="146"/>
      <c r="L102" s="32"/>
      <c r="M102" s="147"/>
      <c r="T102" s="53"/>
      <c r="AT102" s="17" t="s">
        <v>189</v>
      </c>
      <c r="AU102" s="17" t="s">
        <v>81</v>
      </c>
    </row>
    <row r="103" spans="2:65" s="1" customFormat="1" ht="24.2" customHeight="1">
      <c r="B103" s="32"/>
      <c r="C103" s="131" t="s">
        <v>81</v>
      </c>
      <c r="D103" s="131" t="s">
        <v>182</v>
      </c>
      <c r="E103" s="132" t="s">
        <v>1342</v>
      </c>
      <c r="F103" s="133" t="s">
        <v>1343</v>
      </c>
      <c r="G103" s="134" t="s">
        <v>1014</v>
      </c>
      <c r="H103" s="135">
        <v>40</v>
      </c>
      <c r="I103" s="136"/>
      <c r="J103" s="137">
        <f>ROUND(I103*H103,2)</f>
        <v>0</v>
      </c>
      <c r="K103" s="133" t="s">
        <v>186</v>
      </c>
      <c r="L103" s="32"/>
      <c r="M103" s="138" t="s">
        <v>19</v>
      </c>
      <c r="N103" s="139" t="s">
        <v>43</v>
      </c>
      <c r="P103" s="140">
        <f>O103*H103</f>
        <v>0</v>
      </c>
      <c r="Q103" s="140">
        <v>3.0000000000000001E-5</v>
      </c>
      <c r="R103" s="140">
        <f>Q103*H103</f>
        <v>1.2000000000000001E-3</v>
      </c>
      <c r="S103" s="140">
        <v>0</v>
      </c>
      <c r="T103" s="141">
        <f>S103*H103</f>
        <v>0</v>
      </c>
      <c r="AR103" s="142" t="s">
        <v>187</v>
      </c>
      <c r="AT103" s="142" t="s">
        <v>182</v>
      </c>
      <c r="AU103" s="142" t="s">
        <v>81</v>
      </c>
      <c r="AY103" s="17" t="s">
        <v>180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7" t="s">
        <v>79</v>
      </c>
      <c r="BK103" s="143">
        <f>ROUND(I103*H103,2)</f>
        <v>0</v>
      </c>
      <c r="BL103" s="17" t="s">
        <v>187</v>
      </c>
      <c r="BM103" s="142" t="s">
        <v>2668</v>
      </c>
    </row>
    <row r="104" spans="2:65" s="1" customFormat="1">
      <c r="B104" s="32"/>
      <c r="D104" s="144" t="s">
        <v>189</v>
      </c>
      <c r="F104" s="145" t="s">
        <v>1345</v>
      </c>
      <c r="I104" s="146"/>
      <c r="L104" s="32"/>
      <c r="M104" s="147"/>
      <c r="T104" s="53"/>
      <c r="AT104" s="17" t="s">
        <v>189</v>
      </c>
      <c r="AU104" s="17" t="s">
        <v>81</v>
      </c>
    </row>
    <row r="105" spans="2:65" s="13" customFormat="1">
      <c r="B105" s="156"/>
      <c r="D105" s="149" t="s">
        <v>191</v>
      </c>
      <c r="E105" s="157" t="s">
        <v>19</v>
      </c>
      <c r="F105" s="158" t="s">
        <v>2669</v>
      </c>
      <c r="H105" s="157" t="s">
        <v>19</v>
      </c>
      <c r="I105" s="159"/>
      <c r="L105" s="156"/>
      <c r="M105" s="160"/>
      <c r="T105" s="161"/>
      <c r="AT105" s="157" t="s">
        <v>191</v>
      </c>
      <c r="AU105" s="157" t="s">
        <v>81</v>
      </c>
      <c r="AV105" s="13" t="s">
        <v>79</v>
      </c>
      <c r="AW105" s="13" t="s">
        <v>33</v>
      </c>
      <c r="AX105" s="13" t="s">
        <v>72</v>
      </c>
      <c r="AY105" s="157" t="s">
        <v>180</v>
      </c>
    </row>
    <row r="106" spans="2:65" s="12" customFormat="1">
      <c r="B106" s="148"/>
      <c r="D106" s="149" t="s">
        <v>191</v>
      </c>
      <c r="E106" s="150" t="s">
        <v>19</v>
      </c>
      <c r="F106" s="151" t="s">
        <v>760</v>
      </c>
      <c r="H106" s="152">
        <v>40</v>
      </c>
      <c r="I106" s="153"/>
      <c r="L106" s="148"/>
      <c r="M106" s="154"/>
      <c r="T106" s="155"/>
      <c r="AT106" s="150" t="s">
        <v>191</v>
      </c>
      <c r="AU106" s="150" t="s">
        <v>81</v>
      </c>
      <c r="AV106" s="12" t="s">
        <v>81</v>
      </c>
      <c r="AW106" s="12" t="s">
        <v>33</v>
      </c>
      <c r="AX106" s="12" t="s">
        <v>79</v>
      </c>
      <c r="AY106" s="150" t="s">
        <v>180</v>
      </c>
    </row>
    <row r="107" spans="2:65" s="1" customFormat="1" ht="37.9" customHeight="1">
      <c r="B107" s="32"/>
      <c r="C107" s="131" t="s">
        <v>198</v>
      </c>
      <c r="D107" s="131" t="s">
        <v>182</v>
      </c>
      <c r="E107" s="132" t="s">
        <v>1347</v>
      </c>
      <c r="F107" s="133" t="s">
        <v>1348</v>
      </c>
      <c r="G107" s="134" t="s">
        <v>221</v>
      </c>
      <c r="H107" s="135">
        <v>20</v>
      </c>
      <c r="I107" s="136"/>
      <c r="J107" s="137">
        <f>ROUND(I107*H107,2)</f>
        <v>0</v>
      </c>
      <c r="K107" s="133" t="s">
        <v>186</v>
      </c>
      <c r="L107" s="32"/>
      <c r="M107" s="138" t="s">
        <v>19</v>
      </c>
      <c r="N107" s="139" t="s">
        <v>43</v>
      </c>
      <c r="P107" s="140">
        <f>O107*H107</f>
        <v>0</v>
      </c>
      <c r="Q107" s="140">
        <v>0</v>
      </c>
      <c r="R107" s="140">
        <f>Q107*H107</f>
        <v>0</v>
      </c>
      <c r="S107" s="140">
        <v>0</v>
      </c>
      <c r="T107" s="141">
        <f>S107*H107</f>
        <v>0</v>
      </c>
      <c r="AR107" s="142" t="s">
        <v>187</v>
      </c>
      <c r="AT107" s="142" t="s">
        <v>182</v>
      </c>
      <c r="AU107" s="142" t="s">
        <v>81</v>
      </c>
      <c r="AY107" s="17" t="s">
        <v>180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7" t="s">
        <v>79</v>
      </c>
      <c r="BK107" s="143">
        <f>ROUND(I107*H107,2)</f>
        <v>0</v>
      </c>
      <c r="BL107" s="17" t="s">
        <v>187</v>
      </c>
      <c r="BM107" s="142" t="s">
        <v>2670</v>
      </c>
    </row>
    <row r="108" spans="2:65" s="1" customFormat="1">
      <c r="B108" s="32"/>
      <c r="D108" s="144" t="s">
        <v>189</v>
      </c>
      <c r="F108" s="145" t="s">
        <v>1350</v>
      </c>
      <c r="I108" s="146"/>
      <c r="L108" s="32"/>
      <c r="M108" s="147"/>
      <c r="T108" s="53"/>
      <c r="AT108" s="17" t="s">
        <v>189</v>
      </c>
      <c r="AU108" s="17" t="s">
        <v>81</v>
      </c>
    </row>
    <row r="109" spans="2:65" s="1" customFormat="1" ht="49.15" customHeight="1">
      <c r="B109" s="32"/>
      <c r="C109" s="131" t="s">
        <v>187</v>
      </c>
      <c r="D109" s="131" t="s">
        <v>182</v>
      </c>
      <c r="E109" s="132" t="s">
        <v>2671</v>
      </c>
      <c r="F109" s="133" t="s">
        <v>2672</v>
      </c>
      <c r="G109" s="134" t="s">
        <v>209</v>
      </c>
      <c r="H109" s="135">
        <v>144</v>
      </c>
      <c r="I109" s="136"/>
      <c r="J109" s="137">
        <f>ROUND(I109*H109,2)</f>
        <v>0</v>
      </c>
      <c r="K109" s="133" t="s">
        <v>186</v>
      </c>
      <c r="L109" s="32"/>
      <c r="M109" s="138" t="s">
        <v>19</v>
      </c>
      <c r="N109" s="139" t="s">
        <v>43</v>
      </c>
      <c r="P109" s="140">
        <f>O109*H109</f>
        <v>0</v>
      </c>
      <c r="Q109" s="140">
        <v>0</v>
      </c>
      <c r="R109" s="140">
        <f>Q109*H109</f>
        <v>0</v>
      </c>
      <c r="S109" s="140">
        <v>0</v>
      </c>
      <c r="T109" s="141">
        <f>S109*H109</f>
        <v>0</v>
      </c>
      <c r="AR109" s="142" t="s">
        <v>187</v>
      </c>
      <c r="AT109" s="142" t="s">
        <v>182</v>
      </c>
      <c r="AU109" s="142" t="s">
        <v>81</v>
      </c>
      <c r="AY109" s="17" t="s">
        <v>180</v>
      </c>
      <c r="BE109" s="143">
        <f>IF(N109="základní",J109,0)</f>
        <v>0</v>
      </c>
      <c r="BF109" s="143">
        <f>IF(N109="snížená",J109,0)</f>
        <v>0</v>
      </c>
      <c r="BG109" s="143">
        <f>IF(N109="zákl. přenesená",J109,0)</f>
        <v>0</v>
      </c>
      <c r="BH109" s="143">
        <f>IF(N109="sníž. přenesená",J109,0)</f>
        <v>0</v>
      </c>
      <c r="BI109" s="143">
        <f>IF(N109="nulová",J109,0)</f>
        <v>0</v>
      </c>
      <c r="BJ109" s="17" t="s">
        <v>79</v>
      </c>
      <c r="BK109" s="143">
        <f>ROUND(I109*H109,2)</f>
        <v>0</v>
      </c>
      <c r="BL109" s="17" t="s">
        <v>187</v>
      </c>
      <c r="BM109" s="142" t="s">
        <v>2673</v>
      </c>
    </row>
    <row r="110" spans="2:65" s="1" customFormat="1">
      <c r="B110" s="32"/>
      <c r="D110" s="144" t="s">
        <v>189</v>
      </c>
      <c r="F110" s="145" t="s">
        <v>2674</v>
      </c>
      <c r="I110" s="146"/>
      <c r="L110" s="32"/>
      <c r="M110" s="147"/>
      <c r="T110" s="53"/>
      <c r="AT110" s="17" t="s">
        <v>189</v>
      </c>
      <c r="AU110" s="17" t="s">
        <v>81</v>
      </c>
    </row>
    <row r="111" spans="2:65" s="12" customFormat="1">
      <c r="B111" s="148"/>
      <c r="D111" s="149" t="s">
        <v>191</v>
      </c>
      <c r="E111" s="150" t="s">
        <v>19</v>
      </c>
      <c r="F111" s="151" t="s">
        <v>2675</v>
      </c>
      <c r="H111" s="152">
        <v>144</v>
      </c>
      <c r="I111" s="153"/>
      <c r="L111" s="148"/>
      <c r="M111" s="154"/>
      <c r="T111" s="155"/>
      <c r="AT111" s="150" t="s">
        <v>191</v>
      </c>
      <c r="AU111" s="150" t="s">
        <v>81</v>
      </c>
      <c r="AV111" s="12" t="s">
        <v>81</v>
      </c>
      <c r="AW111" s="12" t="s">
        <v>33</v>
      </c>
      <c r="AX111" s="12" t="s">
        <v>79</v>
      </c>
      <c r="AY111" s="150" t="s">
        <v>180</v>
      </c>
    </row>
    <row r="112" spans="2:65" s="1" customFormat="1" ht="44.25" customHeight="1">
      <c r="B112" s="32"/>
      <c r="C112" s="131" t="s">
        <v>218</v>
      </c>
      <c r="D112" s="131" t="s">
        <v>182</v>
      </c>
      <c r="E112" s="132" t="s">
        <v>2676</v>
      </c>
      <c r="F112" s="133" t="s">
        <v>2677</v>
      </c>
      <c r="G112" s="134" t="s">
        <v>209</v>
      </c>
      <c r="H112" s="135">
        <v>2.8</v>
      </c>
      <c r="I112" s="136"/>
      <c r="J112" s="137">
        <f>ROUND(I112*H112,2)</f>
        <v>0</v>
      </c>
      <c r="K112" s="133" t="s">
        <v>186</v>
      </c>
      <c r="L112" s="32"/>
      <c r="M112" s="138" t="s">
        <v>19</v>
      </c>
      <c r="N112" s="139" t="s">
        <v>43</v>
      </c>
      <c r="P112" s="140">
        <f>O112*H112</f>
        <v>0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AR112" s="142" t="s">
        <v>187</v>
      </c>
      <c r="AT112" s="142" t="s">
        <v>182</v>
      </c>
      <c r="AU112" s="142" t="s">
        <v>81</v>
      </c>
      <c r="AY112" s="17" t="s">
        <v>180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7" t="s">
        <v>79</v>
      </c>
      <c r="BK112" s="143">
        <f>ROUND(I112*H112,2)</f>
        <v>0</v>
      </c>
      <c r="BL112" s="17" t="s">
        <v>187</v>
      </c>
      <c r="BM112" s="142" t="s">
        <v>2678</v>
      </c>
    </row>
    <row r="113" spans="2:65" s="1" customFormat="1">
      <c r="B113" s="32"/>
      <c r="D113" s="144" t="s">
        <v>189</v>
      </c>
      <c r="F113" s="145" t="s">
        <v>2679</v>
      </c>
      <c r="I113" s="146"/>
      <c r="L113" s="32"/>
      <c r="M113" s="147"/>
      <c r="T113" s="53"/>
      <c r="AT113" s="17" t="s">
        <v>189</v>
      </c>
      <c r="AU113" s="17" t="s">
        <v>81</v>
      </c>
    </row>
    <row r="114" spans="2:65" s="12" customFormat="1">
      <c r="B114" s="148"/>
      <c r="D114" s="149" t="s">
        <v>191</v>
      </c>
      <c r="E114" s="150" t="s">
        <v>19</v>
      </c>
      <c r="F114" s="151" t="s">
        <v>2680</v>
      </c>
      <c r="H114" s="152">
        <v>2.8</v>
      </c>
      <c r="I114" s="153"/>
      <c r="L114" s="148"/>
      <c r="M114" s="154"/>
      <c r="T114" s="155"/>
      <c r="AT114" s="150" t="s">
        <v>191</v>
      </c>
      <c r="AU114" s="150" t="s">
        <v>81</v>
      </c>
      <c r="AV114" s="12" t="s">
        <v>81</v>
      </c>
      <c r="AW114" s="12" t="s">
        <v>33</v>
      </c>
      <c r="AX114" s="12" t="s">
        <v>79</v>
      </c>
      <c r="AY114" s="150" t="s">
        <v>180</v>
      </c>
    </row>
    <row r="115" spans="2:65" s="1" customFormat="1" ht="62.65" customHeight="1">
      <c r="B115" s="32"/>
      <c r="C115" s="131" t="s">
        <v>205</v>
      </c>
      <c r="D115" s="131" t="s">
        <v>182</v>
      </c>
      <c r="E115" s="132" t="s">
        <v>2681</v>
      </c>
      <c r="F115" s="133" t="s">
        <v>2682</v>
      </c>
      <c r="G115" s="134" t="s">
        <v>209</v>
      </c>
      <c r="H115" s="135">
        <v>47.88</v>
      </c>
      <c r="I115" s="136"/>
      <c r="J115" s="137">
        <f>ROUND(I115*H115,2)</f>
        <v>0</v>
      </c>
      <c r="K115" s="133" t="s">
        <v>186</v>
      </c>
      <c r="L115" s="32"/>
      <c r="M115" s="138" t="s">
        <v>19</v>
      </c>
      <c r="N115" s="139" t="s">
        <v>43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187</v>
      </c>
      <c r="AT115" s="142" t="s">
        <v>182</v>
      </c>
      <c r="AU115" s="142" t="s">
        <v>81</v>
      </c>
      <c r="AY115" s="17" t="s">
        <v>180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187</v>
      </c>
      <c r="BM115" s="142" t="s">
        <v>2683</v>
      </c>
    </row>
    <row r="116" spans="2:65" s="1" customFormat="1">
      <c r="B116" s="32"/>
      <c r="D116" s="144" t="s">
        <v>189</v>
      </c>
      <c r="F116" s="145" t="s">
        <v>2684</v>
      </c>
      <c r="I116" s="146"/>
      <c r="L116" s="32"/>
      <c r="M116" s="147"/>
      <c r="T116" s="53"/>
      <c r="AT116" s="17" t="s">
        <v>189</v>
      </c>
      <c r="AU116" s="17" t="s">
        <v>81</v>
      </c>
    </row>
    <row r="117" spans="2:65" s="13" customFormat="1">
      <c r="B117" s="156"/>
      <c r="D117" s="149" t="s">
        <v>191</v>
      </c>
      <c r="E117" s="157" t="s">
        <v>19</v>
      </c>
      <c r="F117" s="158" t="s">
        <v>2685</v>
      </c>
      <c r="H117" s="157" t="s">
        <v>19</v>
      </c>
      <c r="I117" s="159"/>
      <c r="L117" s="156"/>
      <c r="M117" s="160"/>
      <c r="T117" s="161"/>
      <c r="AT117" s="157" t="s">
        <v>191</v>
      </c>
      <c r="AU117" s="157" t="s">
        <v>81</v>
      </c>
      <c r="AV117" s="13" t="s">
        <v>79</v>
      </c>
      <c r="AW117" s="13" t="s">
        <v>33</v>
      </c>
      <c r="AX117" s="13" t="s">
        <v>72</v>
      </c>
      <c r="AY117" s="157" t="s">
        <v>180</v>
      </c>
    </row>
    <row r="118" spans="2:65" s="12" customFormat="1">
      <c r="B118" s="148"/>
      <c r="D118" s="149" t="s">
        <v>191</v>
      </c>
      <c r="E118" s="150" t="s">
        <v>19</v>
      </c>
      <c r="F118" s="151" t="s">
        <v>2686</v>
      </c>
      <c r="H118" s="152">
        <v>47.88</v>
      </c>
      <c r="I118" s="153"/>
      <c r="L118" s="148"/>
      <c r="M118" s="154"/>
      <c r="T118" s="155"/>
      <c r="AT118" s="150" t="s">
        <v>191</v>
      </c>
      <c r="AU118" s="150" t="s">
        <v>81</v>
      </c>
      <c r="AV118" s="12" t="s">
        <v>81</v>
      </c>
      <c r="AW118" s="12" t="s">
        <v>33</v>
      </c>
      <c r="AX118" s="12" t="s">
        <v>79</v>
      </c>
      <c r="AY118" s="150" t="s">
        <v>180</v>
      </c>
    </row>
    <row r="119" spans="2:65" s="1" customFormat="1" ht="62.65" customHeight="1">
      <c r="B119" s="32"/>
      <c r="C119" s="131" t="s">
        <v>229</v>
      </c>
      <c r="D119" s="131" t="s">
        <v>182</v>
      </c>
      <c r="E119" s="132" t="s">
        <v>1386</v>
      </c>
      <c r="F119" s="133" t="s">
        <v>1387</v>
      </c>
      <c r="G119" s="134" t="s">
        <v>209</v>
      </c>
      <c r="H119" s="135">
        <v>98.92</v>
      </c>
      <c r="I119" s="136"/>
      <c r="J119" s="137">
        <f>ROUND(I119*H119,2)</f>
        <v>0</v>
      </c>
      <c r="K119" s="133" t="s">
        <v>186</v>
      </c>
      <c r="L119" s="32"/>
      <c r="M119" s="138" t="s">
        <v>19</v>
      </c>
      <c r="N119" s="139" t="s">
        <v>43</v>
      </c>
      <c r="P119" s="140">
        <f>O119*H119</f>
        <v>0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AR119" s="142" t="s">
        <v>187</v>
      </c>
      <c r="AT119" s="142" t="s">
        <v>182</v>
      </c>
      <c r="AU119" s="142" t="s">
        <v>81</v>
      </c>
      <c r="AY119" s="17" t="s">
        <v>180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7" t="s">
        <v>79</v>
      </c>
      <c r="BK119" s="143">
        <f>ROUND(I119*H119,2)</f>
        <v>0</v>
      </c>
      <c r="BL119" s="17" t="s">
        <v>187</v>
      </c>
      <c r="BM119" s="142" t="s">
        <v>2687</v>
      </c>
    </row>
    <row r="120" spans="2:65" s="1" customFormat="1">
      <c r="B120" s="32"/>
      <c r="D120" s="144" t="s">
        <v>189</v>
      </c>
      <c r="F120" s="145" t="s">
        <v>1389</v>
      </c>
      <c r="I120" s="146"/>
      <c r="L120" s="32"/>
      <c r="M120" s="147"/>
      <c r="T120" s="53"/>
      <c r="AT120" s="17" t="s">
        <v>189</v>
      </c>
      <c r="AU120" s="17" t="s">
        <v>81</v>
      </c>
    </row>
    <row r="121" spans="2:65" s="12" customFormat="1">
      <c r="B121" s="148"/>
      <c r="D121" s="149" t="s">
        <v>191</v>
      </c>
      <c r="E121" s="150" t="s">
        <v>19</v>
      </c>
      <c r="F121" s="151" t="s">
        <v>2688</v>
      </c>
      <c r="H121" s="152">
        <v>146.80000000000001</v>
      </c>
      <c r="I121" s="153"/>
      <c r="L121" s="148"/>
      <c r="M121" s="154"/>
      <c r="T121" s="155"/>
      <c r="AT121" s="150" t="s">
        <v>191</v>
      </c>
      <c r="AU121" s="150" t="s">
        <v>81</v>
      </c>
      <c r="AV121" s="12" t="s">
        <v>81</v>
      </c>
      <c r="AW121" s="12" t="s">
        <v>33</v>
      </c>
      <c r="AX121" s="12" t="s">
        <v>72</v>
      </c>
      <c r="AY121" s="150" t="s">
        <v>180</v>
      </c>
    </row>
    <row r="122" spans="2:65" s="12" customFormat="1">
      <c r="B122" s="148"/>
      <c r="D122" s="149" t="s">
        <v>191</v>
      </c>
      <c r="E122" s="150" t="s">
        <v>19</v>
      </c>
      <c r="F122" s="151" t="s">
        <v>2689</v>
      </c>
      <c r="H122" s="152">
        <v>-47.88</v>
      </c>
      <c r="I122" s="153"/>
      <c r="L122" s="148"/>
      <c r="M122" s="154"/>
      <c r="T122" s="155"/>
      <c r="AT122" s="150" t="s">
        <v>191</v>
      </c>
      <c r="AU122" s="150" t="s">
        <v>81</v>
      </c>
      <c r="AV122" s="12" t="s">
        <v>81</v>
      </c>
      <c r="AW122" s="12" t="s">
        <v>33</v>
      </c>
      <c r="AX122" s="12" t="s">
        <v>72</v>
      </c>
      <c r="AY122" s="150" t="s">
        <v>180</v>
      </c>
    </row>
    <row r="123" spans="2:65" s="14" customFormat="1">
      <c r="B123" s="162"/>
      <c r="D123" s="149" t="s">
        <v>191</v>
      </c>
      <c r="E123" s="163" t="s">
        <v>19</v>
      </c>
      <c r="F123" s="164" t="s">
        <v>215</v>
      </c>
      <c r="H123" s="165">
        <v>98.92</v>
      </c>
      <c r="I123" s="166"/>
      <c r="L123" s="162"/>
      <c r="M123" s="167"/>
      <c r="T123" s="168"/>
      <c r="AT123" s="163" t="s">
        <v>191</v>
      </c>
      <c r="AU123" s="163" t="s">
        <v>81</v>
      </c>
      <c r="AV123" s="14" t="s">
        <v>187</v>
      </c>
      <c r="AW123" s="14" t="s">
        <v>33</v>
      </c>
      <c r="AX123" s="14" t="s">
        <v>79</v>
      </c>
      <c r="AY123" s="163" t="s">
        <v>180</v>
      </c>
    </row>
    <row r="124" spans="2:65" s="1" customFormat="1" ht="66.75" customHeight="1">
      <c r="B124" s="32"/>
      <c r="C124" s="131" t="s">
        <v>235</v>
      </c>
      <c r="D124" s="131" t="s">
        <v>182</v>
      </c>
      <c r="E124" s="132" t="s">
        <v>1391</v>
      </c>
      <c r="F124" s="133" t="s">
        <v>1392</v>
      </c>
      <c r="G124" s="134" t="s">
        <v>209</v>
      </c>
      <c r="H124" s="135">
        <v>178.05600000000001</v>
      </c>
      <c r="I124" s="136"/>
      <c r="J124" s="137">
        <f>ROUND(I124*H124,2)</f>
        <v>0</v>
      </c>
      <c r="K124" s="133" t="s">
        <v>186</v>
      </c>
      <c r="L124" s="32"/>
      <c r="M124" s="138" t="s">
        <v>19</v>
      </c>
      <c r="N124" s="139" t="s">
        <v>43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187</v>
      </c>
      <c r="AT124" s="142" t="s">
        <v>182</v>
      </c>
      <c r="AU124" s="142" t="s">
        <v>81</v>
      </c>
      <c r="AY124" s="17" t="s">
        <v>180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7" t="s">
        <v>79</v>
      </c>
      <c r="BK124" s="143">
        <f>ROUND(I124*H124,2)</f>
        <v>0</v>
      </c>
      <c r="BL124" s="17" t="s">
        <v>187</v>
      </c>
      <c r="BM124" s="142" t="s">
        <v>2690</v>
      </c>
    </row>
    <row r="125" spans="2:65" s="1" customFormat="1">
      <c r="B125" s="32"/>
      <c r="D125" s="144" t="s">
        <v>189</v>
      </c>
      <c r="F125" s="145" t="s">
        <v>1394</v>
      </c>
      <c r="I125" s="146"/>
      <c r="L125" s="32"/>
      <c r="M125" s="147"/>
      <c r="T125" s="53"/>
      <c r="AT125" s="17" t="s">
        <v>189</v>
      </c>
      <c r="AU125" s="17" t="s">
        <v>81</v>
      </c>
    </row>
    <row r="126" spans="2:65" s="12" customFormat="1">
      <c r="B126" s="148"/>
      <c r="D126" s="149" t="s">
        <v>191</v>
      </c>
      <c r="E126" s="150" t="s">
        <v>19</v>
      </c>
      <c r="F126" s="151" t="s">
        <v>2691</v>
      </c>
      <c r="H126" s="152">
        <v>178.05600000000001</v>
      </c>
      <c r="I126" s="153"/>
      <c r="L126" s="148"/>
      <c r="M126" s="154"/>
      <c r="T126" s="155"/>
      <c r="AT126" s="150" t="s">
        <v>191</v>
      </c>
      <c r="AU126" s="150" t="s">
        <v>81</v>
      </c>
      <c r="AV126" s="12" t="s">
        <v>81</v>
      </c>
      <c r="AW126" s="12" t="s">
        <v>33</v>
      </c>
      <c r="AX126" s="12" t="s">
        <v>79</v>
      </c>
      <c r="AY126" s="150" t="s">
        <v>180</v>
      </c>
    </row>
    <row r="127" spans="2:65" s="1" customFormat="1" ht="37.9" customHeight="1">
      <c r="B127" s="32"/>
      <c r="C127" s="131" t="s">
        <v>216</v>
      </c>
      <c r="D127" s="131" t="s">
        <v>182</v>
      </c>
      <c r="E127" s="132" t="s">
        <v>2692</v>
      </c>
      <c r="F127" s="133" t="s">
        <v>2693</v>
      </c>
      <c r="G127" s="134" t="s">
        <v>209</v>
      </c>
      <c r="H127" s="135">
        <v>47.88</v>
      </c>
      <c r="I127" s="136"/>
      <c r="J127" s="137">
        <f>ROUND(I127*H127,2)</f>
        <v>0</v>
      </c>
      <c r="K127" s="133" t="s">
        <v>186</v>
      </c>
      <c r="L127" s="32"/>
      <c r="M127" s="138" t="s">
        <v>19</v>
      </c>
      <c r="N127" s="139" t="s">
        <v>43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187</v>
      </c>
      <c r="AT127" s="142" t="s">
        <v>182</v>
      </c>
      <c r="AU127" s="142" t="s">
        <v>81</v>
      </c>
      <c r="AY127" s="17" t="s">
        <v>180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7" t="s">
        <v>79</v>
      </c>
      <c r="BK127" s="143">
        <f>ROUND(I127*H127,2)</f>
        <v>0</v>
      </c>
      <c r="BL127" s="17" t="s">
        <v>187</v>
      </c>
      <c r="BM127" s="142" t="s">
        <v>2694</v>
      </c>
    </row>
    <row r="128" spans="2:65" s="1" customFormat="1">
      <c r="B128" s="32"/>
      <c r="D128" s="144" t="s">
        <v>189</v>
      </c>
      <c r="F128" s="145" t="s">
        <v>2695</v>
      </c>
      <c r="I128" s="146"/>
      <c r="L128" s="32"/>
      <c r="M128" s="147"/>
      <c r="T128" s="53"/>
      <c r="AT128" s="17" t="s">
        <v>189</v>
      </c>
      <c r="AU128" s="17" t="s">
        <v>81</v>
      </c>
    </row>
    <row r="129" spans="2:65" s="13" customFormat="1">
      <c r="B129" s="156"/>
      <c r="D129" s="149" t="s">
        <v>191</v>
      </c>
      <c r="E129" s="157" t="s">
        <v>19</v>
      </c>
      <c r="F129" s="158" t="s">
        <v>2696</v>
      </c>
      <c r="H129" s="157" t="s">
        <v>19</v>
      </c>
      <c r="I129" s="159"/>
      <c r="L129" s="156"/>
      <c r="M129" s="160"/>
      <c r="T129" s="161"/>
      <c r="AT129" s="157" t="s">
        <v>191</v>
      </c>
      <c r="AU129" s="157" t="s">
        <v>81</v>
      </c>
      <c r="AV129" s="13" t="s">
        <v>79</v>
      </c>
      <c r="AW129" s="13" t="s">
        <v>33</v>
      </c>
      <c r="AX129" s="13" t="s">
        <v>72</v>
      </c>
      <c r="AY129" s="157" t="s">
        <v>180</v>
      </c>
    </row>
    <row r="130" spans="2:65" s="12" customFormat="1">
      <c r="B130" s="148"/>
      <c r="D130" s="149" t="s">
        <v>191</v>
      </c>
      <c r="E130" s="150" t="s">
        <v>19</v>
      </c>
      <c r="F130" s="151" t="s">
        <v>2686</v>
      </c>
      <c r="H130" s="152">
        <v>47.88</v>
      </c>
      <c r="I130" s="153"/>
      <c r="L130" s="148"/>
      <c r="M130" s="154"/>
      <c r="T130" s="155"/>
      <c r="AT130" s="150" t="s">
        <v>191</v>
      </c>
      <c r="AU130" s="150" t="s">
        <v>81</v>
      </c>
      <c r="AV130" s="12" t="s">
        <v>81</v>
      </c>
      <c r="AW130" s="12" t="s">
        <v>33</v>
      </c>
      <c r="AX130" s="12" t="s">
        <v>79</v>
      </c>
      <c r="AY130" s="150" t="s">
        <v>180</v>
      </c>
    </row>
    <row r="131" spans="2:65" s="1" customFormat="1" ht="44.25" customHeight="1">
      <c r="B131" s="32"/>
      <c r="C131" s="131" t="s">
        <v>245</v>
      </c>
      <c r="D131" s="131" t="s">
        <v>182</v>
      </c>
      <c r="E131" s="132" t="s">
        <v>1396</v>
      </c>
      <c r="F131" s="133" t="s">
        <v>335</v>
      </c>
      <c r="G131" s="134" t="s">
        <v>257</v>
      </c>
      <c r="H131" s="135">
        <v>178.05600000000001</v>
      </c>
      <c r="I131" s="136"/>
      <c r="J131" s="137">
        <f>ROUND(I131*H131,2)</f>
        <v>0</v>
      </c>
      <c r="K131" s="133" t="s">
        <v>186</v>
      </c>
      <c r="L131" s="32"/>
      <c r="M131" s="138" t="s">
        <v>19</v>
      </c>
      <c r="N131" s="139" t="s">
        <v>43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187</v>
      </c>
      <c r="AT131" s="142" t="s">
        <v>182</v>
      </c>
      <c r="AU131" s="142" t="s">
        <v>81</v>
      </c>
      <c r="AY131" s="17" t="s">
        <v>180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79</v>
      </c>
      <c r="BK131" s="143">
        <f>ROUND(I131*H131,2)</f>
        <v>0</v>
      </c>
      <c r="BL131" s="17" t="s">
        <v>187</v>
      </c>
      <c r="BM131" s="142" t="s">
        <v>2697</v>
      </c>
    </row>
    <row r="132" spans="2:65" s="1" customFormat="1">
      <c r="B132" s="32"/>
      <c r="D132" s="144" t="s">
        <v>189</v>
      </c>
      <c r="F132" s="145" t="s">
        <v>1398</v>
      </c>
      <c r="I132" s="146"/>
      <c r="L132" s="32"/>
      <c r="M132" s="147"/>
      <c r="T132" s="53"/>
      <c r="AT132" s="17" t="s">
        <v>189</v>
      </c>
      <c r="AU132" s="17" t="s">
        <v>81</v>
      </c>
    </row>
    <row r="133" spans="2:65" s="12" customFormat="1">
      <c r="B133" s="148"/>
      <c r="D133" s="149" t="s">
        <v>191</v>
      </c>
      <c r="E133" s="150" t="s">
        <v>19</v>
      </c>
      <c r="F133" s="151" t="s">
        <v>2691</v>
      </c>
      <c r="H133" s="152">
        <v>178.05600000000001</v>
      </c>
      <c r="I133" s="153"/>
      <c r="L133" s="148"/>
      <c r="M133" s="154"/>
      <c r="T133" s="155"/>
      <c r="AT133" s="150" t="s">
        <v>191</v>
      </c>
      <c r="AU133" s="150" t="s">
        <v>81</v>
      </c>
      <c r="AV133" s="12" t="s">
        <v>81</v>
      </c>
      <c r="AW133" s="12" t="s">
        <v>33</v>
      </c>
      <c r="AX133" s="12" t="s">
        <v>79</v>
      </c>
      <c r="AY133" s="150" t="s">
        <v>180</v>
      </c>
    </row>
    <row r="134" spans="2:65" s="1" customFormat="1" ht="44.25" customHeight="1">
      <c r="B134" s="32"/>
      <c r="C134" s="131" t="s">
        <v>254</v>
      </c>
      <c r="D134" s="131" t="s">
        <v>182</v>
      </c>
      <c r="E134" s="132" t="s">
        <v>1400</v>
      </c>
      <c r="F134" s="133" t="s">
        <v>1401</v>
      </c>
      <c r="G134" s="134" t="s">
        <v>209</v>
      </c>
      <c r="H134" s="135">
        <v>19.125</v>
      </c>
      <c r="I134" s="136"/>
      <c r="J134" s="137">
        <f>ROUND(I134*H134,2)</f>
        <v>0</v>
      </c>
      <c r="K134" s="133" t="s">
        <v>186</v>
      </c>
      <c r="L134" s="32"/>
      <c r="M134" s="138" t="s">
        <v>19</v>
      </c>
      <c r="N134" s="139" t="s">
        <v>43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187</v>
      </c>
      <c r="AT134" s="142" t="s">
        <v>182</v>
      </c>
      <c r="AU134" s="142" t="s">
        <v>81</v>
      </c>
      <c r="AY134" s="17" t="s">
        <v>180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7" t="s">
        <v>79</v>
      </c>
      <c r="BK134" s="143">
        <f>ROUND(I134*H134,2)</f>
        <v>0</v>
      </c>
      <c r="BL134" s="17" t="s">
        <v>187</v>
      </c>
      <c r="BM134" s="142" t="s">
        <v>2698</v>
      </c>
    </row>
    <row r="135" spans="2:65" s="1" customFormat="1">
      <c r="B135" s="32"/>
      <c r="D135" s="144" t="s">
        <v>189</v>
      </c>
      <c r="F135" s="145" t="s">
        <v>1403</v>
      </c>
      <c r="I135" s="146"/>
      <c r="L135" s="32"/>
      <c r="M135" s="147"/>
      <c r="T135" s="53"/>
      <c r="AT135" s="17" t="s">
        <v>189</v>
      </c>
      <c r="AU135" s="17" t="s">
        <v>81</v>
      </c>
    </row>
    <row r="136" spans="2:65" s="13" customFormat="1">
      <c r="B136" s="156"/>
      <c r="D136" s="149" t="s">
        <v>191</v>
      </c>
      <c r="E136" s="157" t="s">
        <v>19</v>
      </c>
      <c r="F136" s="158" t="s">
        <v>2699</v>
      </c>
      <c r="H136" s="157" t="s">
        <v>19</v>
      </c>
      <c r="I136" s="159"/>
      <c r="L136" s="156"/>
      <c r="M136" s="160"/>
      <c r="T136" s="161"/>
      <c r="AT136" s="157" t="s">
        <v>191</v>
      </c>
      <c r="AU136" s="157" t="s">
        <v>81</v>
      </c>
      <c r="AV136" s="13" t="s">
        <v>79</v>
      </c>
      <c r="AW136" s="13" t="s">
        <v>33</v>
      </c>
      <c r="AX136" s="13" t="s">
        <v>72</v>
      </c>
      <c r="AY136" s="157" t="s">
        <v>180</v>
      </c>
    </row>
    <row r="137" spans="2:65" s="12" customFormat="1">
      <c r="B137" s="148"/>
      <c r="D137" s="149" t="s">
        <v>191</v>
      </c>
      <c r="E137" s="150" t="s">
        <v>19</v>
      </c>
      <c r="F137" s="151" t="s">
        <v>2700</v>
      </c>
      <c r="H137" s="152">
        <v>19.125</v>
      </c>
      <c r="I137" s="153"/>
      <c r="L137" s="148"/>
      <c r="M137" s="154"/>
      <c r="T137" s="155"/>
      <c r="AT137" s="150" t="s">
        <v>191</v>
      </c>
      <c r="AU137" s="150" t="s">
        <v>81</v>
      </c>
      <c r="AV137" s="12" t="s">
        <v>81</v>
      </c>
      <c r="AW137" s="12" t="s">
        <v>33</v>
      </c>
      <c r="AX137" s="12" t="s">
        <v>79</v>
      </c>
      <c r="AY137" s="150" t="s">
        <v>180</v>
      </c>
    </row>
    <row r="138" spans="2:65" s="1" customFormat="1" ht="16.5" customHeight="1">
      <c r="B138" s="32"/>
      <c r="C138" s="181" t="s">
        <v>8</v>
      </c>
      <c r="D138" s="181" t="s">
        <v>570</v>
      </c>
      <c r="E138" s="182" t="s">
        <v>2701</v>
      </c>
      <c r="F138" s="183" t="s">
        <v>2702</v>
      </c>
      <c r="G138" s="184" t="s">
        <v>257</v>
      </c>
      <c r="H138" s="185">
        <v>38.25</v>
      </c>
      <c r="I138" s="186"/>
      <c r="J138" s="187">
        <f>ROUND(I138*H138,2)</f>
        <v>0</v>
      </c>
      <c r="K138" s="183" t="s">
        <v>186</v>
      </c>
      <c r="L138" s="188"/>
      <c r="M138" s="189" t="s">
        <v>19</v>
      </c>
      <c r="N138" s="190" t="s">
        <v>43</v>
      </c>
      <c r="P138" s="140">
        <f>O138*H138</f>
        <v>0</v>
      </c>
      <c r="Q138" s="140">
        <v>1</v>
      </c>
      <c r="R138" s="140">
        <f>Q138*H138</f>
        <v>38.25</v>
      </c>
      <c r="S138" s="140">
        <v>0</v>
      </c>
      <c r="T138" s="141">
        <f>S138*H138</f>
        <v>0</v>
      </c>
      <c r="AR138" s="142" t="s">
        <v>235</v>
      </c>
      <c r="AT138" s="142" t="s">
        <v>570</v>
      </c>
      <c r="AU138" s="142" t="s">
        <v>81</v>
      </c>
      <c r="AY138" s="17" t="s">
        <v>180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79</v>
      </c>
      <c r="BK138" s="143">
        <f>ROUND(I138*H138,2)</f>
        <v>0</v>
      </c>
      <c r="BL138" s="17" t="s">
        <v>187</v>
      </c>
      <c r="BM138" s="142" t="s">
        <v>2703</v>
      </c>
    </row>
    <row r="139" spans="2:65" s="12" customFormat="1">
      <c r="B139" s="148"/>
      <c r="D139" s="149" t="s">
        <v>191</v>
      </c>
      <c r="E139" s="150" t="s">
        <v>19</v>
      </c>
      <c r="F139" s="151" t="s">
        <v>2704</v>
      </c>
      <c r="H139" s="152">
        <v>38.25</v>
      </c>
      <c r="I139" s="153"/>
      <c r="L139" s="148"/>
      <c r="M139" s="154"/>
      <c r="T139" s="155"/>
      <c r="AT139" s="150" t="s">
        <v>191</v>
      </c>
      <c r="AU139" s="150" t="s">
        <v>81</v>
      </c>
      <c r="AV139" s="12" t="s">
        <v>81</v>
      </c>
      <c r="AW139" s="12" t="s">
        <v>33</v>
      </c>
      <c r="AX139" s="12" t="s">
        <v>79</v>
      </c>
      <c r="AY139" s="150" t="s">
        <v>180</v>
      </c>
    </row>
    <row r="140" spans="2:65" s="1" customFormat="1" ht="44.25" customHeight="1">
      <c r="B140" s="32"/>
      <c r="C140" s="131" t="s">
        <v>286</v>
      </c>
      <c r="D140" s="131" t="s">
        <v>182</v>
      </c>
      <c r="E140" s="132" t="s">
        <v>1400</v>
      </c>
      <c r="F140" s="133" t="s">
        <v>1401</v>
      </c>
      <c r="G140" s="134" t="s">
        <v>209</v>
      </c>
      <c r="H140" s="135">
        <v>59.85</v>
      </c>
      <c r="I140" s="136"/>
      <c r="J140" s="137">
        <f>ROUND(I140*H140,2)</f>
        <v>0</v>
      </c>
      <c r="K140" s="133" t="s">
        <v>186</v>
      </c>
      <c r="L140" s="32"/>
      <c r="M140" s="138" t="s">
        <v>19</v>
      </c>
      <c r="N140" s="139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187</v>
      </c>
      <c r="AT140" s="142" t="s">
        <v>182</v>
      </c>
      <c r="AU140" s="142" t="s">
        <v>81</v>
      </c>
      <c r="AY140" s="17" t="s">
        <v>180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79</v>
      </c>
      <c r="BK140" s="143">
        <f>ROUND(I140*H140,2)</f>
        <v>0</v>
      </c>
      <c r="BL140" s="17" t="s">
        <v>187</v>
      </c>
      <c r="BM140" s="142" t="s">
        <v>2705</v>
      </c>
    </row>
    <row r="141" spans="2:65" s="1" customFormat="1">
      <c r="B141" s="32"/>
      <c r="D141" s="144" t="s">
        <v>189</v>
      </c>
      <c r="F141" s="145" t="s">
        <v>1403</v>
      </c>
      <c r="I141" s="146"/>
      <c r="L141" s="32"/>
      <c r="M141" s="147"/>
      <c r="T141" s="53"/>
      <c r="AT141" s="17" t="s">
        <v>189</v>
      </c>
      <c r="AU141" s="17" t="s">
        <v>81</v>
      </c>
    </row>
    <row r="142" spans="2:65" s="12" customFormat="1">
      <c r="B142" s="148"/>
      <c r="D142" s="149" t="s">
        <v>191</v>
      </c>
      <c r="E142" s="150" t="s">
        <v>19</v>
      </c>
      <c r="F142" s="151" t="s">
        <v>2706</v>
      </c>
      <c r="H142" s="152">
        <v>144</v>
      </c>
      <c r="I142" s="153"/>
      <c r="L142" s="148"/>
      <c r="M142" s="154"/>
      <c r="T142" s="155"/>
      <c r="AT142" s="150" t="s">
        <v>191</v>
      </c>
      <c r="AU142" s="150" t="s">
        <v>81</v>
      </c>
      <c r="AV142" s="12" t="s">
        <v>81</v>
      </c>
      <c r="AW142" s="12" t="s">
        <v>33</v>
      </c>
      <c r="AX142" s="12" t="s">
        <v>72</v>
      </c>
      <c r="AY142" s="150" t="s">
        <v>180</v>
      </c>
    </row>
    <row r="143" spans="2:65" s="12" customFormat="1">
      <c r="B143" s="148"/>
      <c r="D143" s="149" t="s">
        <v>191</v>
      </c>
      <c r="E143" s="150" t="s">
        <v>19</v>
      </c>
      <c r="F143" s="151" t="s">
        <v>2707</v>
      </c>
      <c r="H143" s="152">
        <v>-84.15</v>
      </c>
      <c r="I143" s="153"/>
      <c r="L143" s="148"/>
      <c r="M143" s="154"/>
      <c r="T143" s="155"/>
      <c r="AT143" s="150" t="s">
        <v>191</v>
      </c>
      <c r="AU143" s="150" t="s">
        <v>81</v>
      </c>
      <c r="AV143" s="12" t="s">
        <v>81</v>
      </c>
      <c r="AW143" s="12" t="s">
        <v>33</v>
      </c>
      <c r="AX143" s="12" t="s">
        <v>72</v>
      </c>
      <c r="AY143" s="150" t="s">
        <v>180</v>
      </c>
    </row>
    <row r="144" spans="2:65" s="14" customFormat="1">
      <c r="B144" s="162"/>
      <c r="D144" s="149" t="s">
        <v>191</v>
      </c>
      <c r="E144" s="163" t="s">
        <v>19</v>
      </c>
      <c r="F144" s="164" t="s">
        <v>215</v>
      </c>
      <c r="H144" s="165">
        <v>59.85</v>
      </c>
      <c r="I144" s="166"/>
      <c r="L144" s="162"/>
      <c r="M144" s="167"/>
      <c r="T144" s="168"/>
      <c r="AT144" s="163" t="s">
        <v>191</v>
      </c>
      <c r="AU144" s="163" t="s">
        <v>81</v>
      </c>
      <c r="AV144" s="14" t="s">
        <v>187</v>
      </c>
      <c r="AW144" s="14" t="s">
        <v>33</v>
      </c>
      <c r="AX144" s="14" t="s">
        <v>79</v>
      </c>
      <c r="AY144" s="163" t="s">
        <v>180</v>
      </c>
    </row>
    <row r="145" spans="2:65" s="1" customFormat="1" ht="16.5" customHeight="1">
      <c r="B145" s="32"/>
      <c r="C145" s="181" t="s">
        <v>294</v>
      </c>
      <c r="D145" s="181" t="s">
        <v>570</v>
      </c>
      <c r="E145" s="182" t="s">
        <v>1415</v>
      </c>
      <c r="F145" s="183" t="s">
        <v>1416</v>
      </c>
      <c r="G145" s="184" t="s">
        <v>257</v>
      </c>
      <c r="H145" s="185">
        <v>23.94</v>
      </c>
      <c r="I145" s="186"/>
      <c r="J145" s="187">
        <f>ROUND(I145*H145,2)</f>
        <v>0</v>
      </c>
      <c r="K145" s="183" t="s">
        <v>186</v>
      </c>
      <c r="L145" s="188"/>
      <c r="M145" s="189" t="s">
        <v>19</v>
      </c>
      <c r="N145" s="190" t="s">
        <v>43</v>
      </c>
      <c r="P145" s="140">
        <f>O145*H145</f>
        <v>0</v>
      </c>
      <c r="Q145" s="140">
        <v>1</v>
      </c>
      <c r="R145" s="140">
        <f>Q145*H145</f>
        <v>23.94</v>
      </c>
      <c r="S145" s="140">
        <v>0</v>
      </c>
      <c r="T145" s="141">
        <f>S145*H145</f>
        <v>0</v>
      </c>
      <c r="AR145" s="142" t="s">
        <v>235</v>
      </c>
      <c r="AT145" s="142" t="s">
        <v>570</v>
      </c>
      <c r="AU145" s="142" t="s">
        <v>81</v>
      </c>
      <c r="AY145" s="17" t="s">
        <v>180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7" t="s">
        <v>79</v>
      </c>
      <c r="BK145" s="143">
        <f>ROUND(I145*H145,2)</f>
        <v>0</v>
      </c>
      <c r="BL145" s="17" t="s">
        <v>187</v>
      </c>
      <c r="BM145" s="142" t="s">
        <v>2708</v>
      </c>
    </row>
    <row r="146" spans="2:65" s="13" customFormat="1">
      <c r="B146" s="156"/>
      <c r="D146" s="149" t="s">
        <v>191</v>
      </c>
      <c r="E146" s="157" t="s">
        <v>19</v>
      </c>
      <c r="F146" s="158" t="s">
        <v>2709</v>
      </c>
      <c r="H146" s="157" t="s">
        <v>19</v>
      </c>
      <c r="I146" s="159"/>
      <c r="L146" s="156"/>
      <c r="M146" s="160"/>
      <c r="T146" s="161"/>
      <c r="AT146" s="157" t="s">
        <v>191</v>
      </c>
      <c r="AU146" s="157" t="s">
        <v>81</v>
      </c>
      <c r="AV146" s="13" t="s">
        <v>79</v>
      </c>
      <c r="AW146" s="13" t="s">
        <v>33</v>
      </c>
      <c r="AX146" s="13" t="s">
        <v>72</v>
      </c>
      <c r="AY146" s="157" t="s">
        <v>180</v>
      </c>
    </row>
    <row r="147" spans="2:65" s="12" customFormat="1">
      <c r="B147" s="148"/>
      <c r="D147" s="149" t="s">
        <v>191</v>
      </c>
      <c r="E147" s="150" t="s">
        <v>19</v>
      </c>
      <c r="F147" s="151" t="s">
        <v>2710</v>
      </c>
      <c r="H147" s="152">
        <v>23.94</v>
      </c>
      <c r="I147" s="153"/>
      <c r="L147" s="148"/>
      <c r="M147" s="154"/>
      <c r="T147" s="155"/>
      <c r="AT147" s="150" t="s">
        <v>191</v>
      </c>
      <c r="AU147" s="150" t="s">
        <v>81</v>
      </c>
      <c r="AV147" s="12" t="s">
        <v>81</v>
      </c>
      <c r="AW147" s="12" t="s">
        <v>33</v>
      </c>
      <c r="AX147" s="12" t="s">
        <v>79</v>
      </c>
      <c r="AY147" s="150" t="s">
        <v>180</v>
      </c>
    </row>
    <row r="148" spans="2:65" s="1" customFormat="1" ht="33" customHeight="1">
      <c r="B148" s="32"/>
      <c r="C148" s="131" t="s">
        <v>303</v>
      </c>
      <c r="D148" s="131" t="s">
        <v>182</v>
      </c>
      <c r="E148" s="132" t="s">
        <v>1438</v>
      </c>
      <c r="F148" s="133" t="s">
        <v>1439</v>
      </c>
      <c r="G148" s="134" t="s">
        <v>185</v>
      </c>
      <c r="H148" s="135">
        <v>93</v>
      </c>
      <c r="I148" s="136"/>
      <c r="J148" s="137">
        <f>ROUND(I148*H148,2)</f>
        <v>0</v>
      </c>
      <c r="K148" s="133" t="s">
        <v>186</v>
      </c>
      <c r="L148" s="32"/>
      <c r="M148" s="138" t="s">
        <v>19</v>
      </c>
      <c r="N148" s="139" t="s">
        <v>43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187</v>
      </c>
      <c r="AT148" s="142" t="s">
        <v>182</v>
      </c>
      <c r="AU148" s="142" t="s">
        <v>81</v>
      </c>
      <c r="AY148" s="17" t="s">
        <v>180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79</v>
      </c>
      <c r="BK148" s="143">
        <f>ROUND(I148*H148,2)</f>
        <v>0</v>
      </c>
      <c r="BL148" s="17" t="s">
        <v>187</v>
      </c>
      <c r="BM148" s="142" t="s">
        <v>2711</v>
      </c>
    </row>
    <row r="149" spans="2:65" s="1" customFormat="1">
      <c r="B149" s="32"/>
      <c r="D149" s="144" t="s">
        <v>189</v>
      </c>
      <c r="F149" s="145" t="s">
        <v>1441</v>
      </c>
      <c r="I149" s="146"/>
      <c r="L149" s="32"/>
      <c r="M149" s="147"/>
      <c r="T149" s="53"/>
      <c r="AT149" s="17" t="s">
        <v>189</v>
      </c>
      <c r="AU149" s="17" t="s">
        <v>81</v>
      </c>
    </row>
    <row r="150" spans="2:65" s="12" customFormat="1">
      <c r="B150" s="148"/>
      <c r="D150" s="149" t="s">
        <v>191</v>
      </c>
      <c r="E150" s="150" t="s">
        <v>19</v>
      </c>
      <c r="F150" s="151" t="s">
        <v>2712</v>
      </c>
      <c r="H150" s="152">
        <v>93</v>
      </c>
      <c r="I150" s="153"/>
      <c r="L150" s="148"/>
      <c r="M150" s="154"/>
      <c r="T150" s="155"/>
      <c r="AT150" s="150" t="s">
        <v>191</v>
      </c>
      <c r="AU150" s="150" t="s">
        <v>81</v>
      </c>
      <c r="AV150" s="12" t="s">
        <v>81</v>
      </c>
      <c r="AW150" s="12" t="s">
        <v>33</v>
      </c>
      <c r="AX150" s="12" t="s">
        <v>79</v>
      </c>
      <c r="AY150" s="150" t="s">
        <v>180</v>
      </c>
    </row>
    <row r="151" spans="2:65" s="1" customFormat="1" ht="37.9" customHeight="1">
      <c r="B151" s="32"/>
      <c r="C151" s="131" t="s">
        <v>311</v>
      </c>
      <c r="D151" s="131" t="s">
        <v>182</v>
      </c>
      <c r="E151" s="132" t="s">
        <v>2713</v>
      </c>
      <c r="F151" s="133" t="s">
        <v>2714</v>
      </c>
      <c r="G151" s="134" t="s">
        <v>185</v>
      </c>
      <c r="H151" s="135">
        <v>167</v>
      </c>
      <c r="I151" s="136"/>
      <c r="J151" s="137">
        <f>ROUND(I151*H151,2)</f>
        <v>0</v>
      </c>
      <c r="K151" s="133" t="s">
        <v>186</v>
      </c>
      <c r="L151" s="32"/>
      <c r="M151" s="138" t="s">
        <v>19</v>
      </c>
      <c r="N151" s="139" t="s">
        <v>43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187</v>
      </c>
      <c r="AT151" s="142" t="s">
        <v>182</v>
      </c>
      <c r="AU151" s="142" t="s">
        <v>81</v>
      </c>
      <c r="AY151" s="17" t="s">
        <v>180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7" t="s">
        <v>79</v>
      </c>
      <c r="BK151" s="143">
        <f>ROUND(I151*H151,2)</f>
        <v>0</v>
      </c>
      <c r="BL151" s="17" t="s">
        <v>187</v>
      </c>
      <c r="BM151" s="142" t="s">
        <v>2715</v>
      </c>
    </row>
    <row r="152" spans="2:65" s="1" customFormat="1">
      <c r="B152" s="32"/>
      <c r="D152" s="144" t="s">
        <v>189</v>
      </c>
      <c r="F152" s="145" t="s">
        <v>2716</v>
      </c>
      <c r="I152" s="146"/>
      <c r="L152" s="32"/>
      <c r="M152" s="147"/>
      <c r="T152" s="53"/>
      <c r="AT152" s="17" t="s">
        <v>189</v>
      </c>
      <c r="AU152" s="17" t="s">
        <v>81</v>
      </c>
    </row>
    <row r="153" spans="2:65" s="12" customFormat="1">
      <c r="B153" s="148"/>
      <c r="D153" s="149" t="s">
        <v>191</v>
      </c>
      <c r="E153" s="150" t="s">
        <v>19</v>
      </c>
      <c r="F153" s="151" t="s">
        <v>2717</v>
      </c>
      <c r="H153" s="152">
        <v>167</v>
      </c>
      <c r="I153" s="153"/>
      <c r="L153" s="148"/>
      <c r="M153" s="154"/>
      <c r="T153" s="155"/>
      <c r="AT153" s="150" t="s">
        <v>191</v>
      </c>
      <c r="AU153" s="150" t="s">
        <v>81</v>
      </c>
      <c r="AV153" s="12" t="s">
        <v>81</v>
      </c>
      <c r="AW153" s="12" t="s">
        <v>33</v>
      </c>
      <c r="AX153" s="12" t="s">
        <v>79</v>
      </c>
      <c r="AY153" s="150" t="s">
        <v>180</v>
      </c>
    </row>
    <row r="154" spans="2:65" s="1" customFormat="1" ht="16.5" customHeight="1">
      <c r="B154" s="32"/>
      <c r="C154" s="181" t="s">
        <v>319</v>
      </c>
      <c r="D154" s="181" t="s">
        <v>570</v>
      </c>
      <c r="E154" s="182" t="s">
        <v>2718</v>
      </c>
      <c r="F154" s="183" t="s">
        <v>2719</v>
      </c>
      <c r="G154" s="184" t="s">
        <v>257</v>
      </c>
      <c r="H154" s="185">
        <v>30.06</v>
      </c>
      <c r="I154" s="186"/>
      <c r="J154" s="187">
        <f>ROUND(I154*H154,2)</f>
        <v>0</v>
      </c>
      <c r="K154" s="183" t="s">
        <v>186</v>
      </c>
      <c r="L154" s="188"/>
      <c r="M154" s="189" t="s">
        <v>19</v>
      </c>
      <c r="N154" s="190" t="s">
        <v>43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235</v>
      </c>
      <c r="AT154" s="142" t="s">
        <v>570</v>
      </c>
      <c r="AU154" s="142" t="s">
        <v>81</v>
      </c>
      <c r="AY154" s="17" t="s">
        <v>180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7" t="s">
        <v>79</v>
      </c>
      <c r="BK154" s="143">
        <f>ROUND(I154*H154,2)</f>
        <v>0</v>
      </c>
      <c r="BL154" s="17" t="s">
        <v>187</v>
      </c>
      <c r="BM154" s="142" t="s">
        <v>2720</v>
      </c>
    </row>
    <row r="155" spans="2:65" s="12" customFormat="1">
      <c r="B155" s="148"/>
      <c r="D155" s="149" t="s">
        <v>191</v>
      </c>
      <c r="E155" s="150" t="s">
        <v>19</v>
      </c>
      <c r="F155" s="151" t="s">
        <v>2721</v>
      </c>
      <c r="H155" s="152">
        <v>30.06</v>
      </c>
      <c r="I155" s="153"/>
      <c r="L155" s="148"/>
      <c r="M155" s="154"/>
      <c r="T155" s="155"/>
      <c r="AT155" s="150" t="s">
        <v>191</v>
      </c>
      <c r="AU155" s="150" t="s">
        <v>81</v>
      </c>
      <c r="AV155" s="12" t="s">
        <v>81</v>
      </c>
      <c r="AW155" s="12" t="s">
        <v>33</v>
      </c>
      <c r="AX155" s="12" t="s">
        <v>79</v>
      </c>
      <c r="AY155" s="150" t="s">
        <v>180</v>
      </c>
    </row>
    <row r="156" spans="2:65" s="1" customFormat="1" ht="37.9" customHeight="1">
      <c r="B156" s="32"/>
      <c r="C156" s="131" t="s">
        <v>326</v>
      </c>
      <c r="D156" s="131" t="s">
        <v>182</v>
      </c>
      <c r="E156" s="132" t="s">
        <v>2722</v>
      </c>
      <c r="F156" s="133" t="s">
        <v>2723</v>
      </c>
      <c r="G156" s="134" t="s">
        <v>185</v>
      </c>
      <c r="H156" s="135">
        <v>167</v>
      </c>
      <c r="I156" s="136"/>
      <c r="J156" s="137">
        <f>ROUND(I156*H156,2)</f>
        <v>0</v>
      </c>
      <c r="K156" s="133" t="s">
        <v>186</v>
      </c>
      <c r="L156" s="32"/>
      <c r="M156" s="138" t="s">
        <v>19</v>
      </c>
      <c r="N156" s="139" t="s">
        <v>43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187</v>
      </c>
      <c r="AT156" s="142" t="s">
        <v>182</v>
      </c>
      <c r="AU156" s="142" t="s">
        <v>81</v>
      </c>
      <c r="AY156" s="17" t="s">
        <v>180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7" t="s">
        <v>79</v>
      </c>
      <c r="BK156" s="143">
        <f>ROUND(I156*H156,2)</f>
        <v>0</v>
      </c>
      <c r="BL156" s="17" t="s">
        <v>187</v>
      </c>
      <c r="BM156" s="142" t="s">
        <v>2724</v>
      </c>
    </row>
    <row r="157" spans="2:65" s="1" customFormat="1">
      <c r="B157" s="32"/>
      <c r="D157" s="144" t="s">
        <v>189</v>
      </c>
      <c r="F157" s="145" t="s">
        <v>2725</v>
      </c>
      <c r="I157" s="146"/>
      <c r="L157" s="32"/>
      <c r="M157" s="147"/>
      <c r="T157" s="53"/>
      <c r="AT157" s="17" t="s">
        <v>189</v>
      </c>
      <c r="AU157" s="17" t="s">
        <v>81</v>
      </c>
    </row>
    <row r="158" spans="2:65" s="1" customFormat="1" ht="16.5" customHeight="1">
      <c r="B158" s="32"/>
      <c r="C158" s="181" t="s">
        <v>333</v>
      </c>
      <c r="D158" s="181" t="s">
        <v>570</v>
      </c>
      <c r="E158" s="182" t="s">
        <v>2726</v>
      </c>
      <c r="F158" s="183" t="s">
        <v>2727</v>
      </c>
      <c r="G158" s="184" t="s">
        <v>941</v>
      </c>
      <c r="H158" s="185">
        <v>5.01</v>
      </c>
      <c r="I158" s="186"/>
      <c r="J158" s="187">
        <f>ROUND(I158*H158,2)</f>
        <v>0</v>
      </c>
      <c r="K158" s="183" t="s">
        <v>186</v>
      </c>
      <c r="L158" s="188"/>
      <c r="M158" s="189" t="s">
        <v>19</v>
      </c>
      <c r="N158" s="190" t="s">
        <v>43</v>
      </c>
      <c r="P158" s="140">
        <f>O158*H158</f>
        <v>0</v>
      </c>
      <c r="Q158" s="140">
        <v>1E-3</v>
      </c>
      <c r="R158" s="140">
        <f>Q158*H158</f>
        <v>5.0099999999999997E-3</v>
      </c>
      <c r="S158" s="140">
        <v>0</v>
      </c>
      <c r="T158" s="141">
        <f>S158*H158</f>
        <v>0</v>
      </c>
      <c r="AR158" s="142" t="s">
        <v>235</v>
      </c>
      <c r="AT158" s="142" t="s">
        <v>570</v>
      </c>
      <c r="AU158" s="142" t="s">
        <v>81</v>
      </c>
      <c r="AY158" s="17" t="s">
        <v>180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7" t="s">
        <v>79</v>
      </c>
      <c r="BK158" s="143">
        <f>ROUND(I158*H158,2)</f>
        <v>0</v>
      </c>
      <c r="BL158" s="17" t="s">
        <v>187</v>
      </c>
      <c r="BM158" s="142" t="s">
        <v>2728</v>
      </c>
    </row>
    <row r="159" spans="2:65" s="12" customFormat="1">
      <c r="B159" s="148"/>
      <c r="D159" s="149" t="s">
        <v>191</v>
      </c>
      <c r="E159" s="150" t="s">
        <v>19</v>
      </c>
      <c r="F159" s="151" t="s">
        <v>2729</v>
      </c>
      <c r="H159" s="152">
        <v>5.01</v>
      </c>
      <c r="I159" s="153"/>
      <c r="L159" s="148"/>
      <c r="M159" s="154"/>
      <c r="T159" s="155"/>
      <c r="AT159" s="150" t="s">
        <v>191</v>
      </c>
      <c r="AU159" s="150" t="s">
        <v>81</v>
      </c>
      <c r="AV159" s="12" t="s">
        <v>81</v>
      </c>
      <c r="AW159" s="12" t="s">
        <v>33</v>
      </c>
      <c r="AX159" s="12" t="s">
        <v>79</v>
      </c>
      <c r="AY159" s="150" t="s">
        <v>180</v>
      </c>
    </row>
    <row r="160" spans="2:65" s="1" customFormat="1" ht="21.75" customHeight="1">
      <c r="B160" s="32"/>
      <c r="C160" s="131" t="s">
        <v>339</v>
      </c>
      <c r="D160" s="131" t="s">
        <v>182</v>
      </c>
      <c r="E160" s="132" t="s">
        <v>2730</v>
      </c>
      <c r="F160" s="133" t="s">
        <v>2731</v>
      </c>
      <c r="G160" s="134" t="s">
        <v>185</v>
      </c>
      <c r="H160" s="135">
        <v>167</v>
      </c>
      <c r="I160" s="136"/>
      <c r="J160" s="137">
        <f>ROUND(I160*H160,2)</f>
        <v>0</v>
      </c>
      <c r="K160" s="133" t="s">
        <v>186</v>
      </c>
      <c r="L160" s="32"/>
      <c r="M160" s="138" t="s">
        <v>19</v>
      </c>
      <c r="N160" s="139" t="s">
        <v>43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187</v>
      </c>
      <c r="AT160" s="142" t="s">
        <v>182</v>
      </c>
      <c r="AU160" s="142" t="s">
        <v>81</v>
      </c>
      <c r="AY160" s="17" t="s">
        <v>180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7" t="s">
        <v>79</v>
      </c>
      <c r="BK160" s="143">
        <f>ROUND(I160*H160,2)</f>
        <v>0</v>
      </c>
      <c r="BL160" s="17" t="s">
        <v>187</v>
      </c>
      <c r="BM160" s="142" t="s">
        <v>2732</v>
      </c>
    </row>
    <row r="161" spans="2:65" s="1" customFormat="1">
      <c r="B161" s="32"/>
      <c r="D161" s="144" t="s">
        <v>189</v>
      </c>
      <c r="F161" s="145" t="s">
        <v>2733</v>
      </c>
      <c r="I161" s="146"/>
      <c r="L161" s="32"/>
      <c r="M161" s="147"/>
      <c r="T161" s="53"/>
      <c r="AT161" s="17" t="s">
        <v>189</v>
      </c>
      <c r="AU161" s="17" t="s">
        <v>81</v>
      </c>
    </row>
    <row r="162" spans="2:65" s="11" customFormat="1" ht="22.9" customHeight="1">
      <c r="B162" s="119"/>
      <c r="D162" s="120" t="s">
        <v>71</v>
      </c>
      <c r="E162" s="129" t="s">
        <v>81</v>
      </c>
      <c r="F162" s="129" t="s">
        <v>575</v>
      </c>
      <c r="I162" s="122"/>
      <c r="J162" s="130">
        <f>BK162</f>
        <v>0</v>
      </c>
      <c r="L162" s="119"/>
      <c r="M162" s="124"/>
      <c r="P162" s="125">
        <f>SUM(P163:P189)</f>
        <v>0</v>
      </c>
      <c r="R162" s="125">
        <f>SUM(R163:R189)</f>
        <v>29.267434240000004</v>
      </c>
      <c r="T162" s="126">
        <f>SUM(T163:T189)</f>
        <v>0</v>
      </c>
      <c r="AR162" s="120" t="s">
        <v>79</v>
      </c>
      <c r="AT162" s="127" t="s">
        <v>71</v>
      </c>
      <c r="AU162" s="127" t="s">
        <v>79</v>
      </c>
      <c r="AY162" s="120" t="s">
        <v>180</v>
      </c>
      <c r="BK162" s="128">
        <f>SUM(BK163:BK189)</f>
        <v>0</v>
      </c>
    </row>
    <row r="163" spans="2:65" s="1" customFormat="1" ht="44.25" customHeight="1">
      <c r="B163" s="32"/>
      <c r="C163" s="131" t="s">
        <v>7</v>
      </c>
      <c r="D163" s="131" t="s">
        <v>182</v>
      </c>
      <c r="E163" s="132" t="s">
        <v>1446</v>
      </c>
      <c r="F163" s="133" t="s">
        <v>1447</v>
      </c>
      <c r="G163" s="134" t="s">
        <v>185</v>
      </c>
      <c r="H163" s="135">
        <v>93</v>
      </c>
      <c r="I163" s="136"/>
      <c r="J163" s="137">
        <f>ROUND(I163*H163,2)</f>
        <v>0</v>
      </c>
      <c r="K163" s="133" t="s">
        <v>186</v>
      </c>
      <c r="L163" s="32"/>
      <c r="M163" s="138" t="s">
        <v>19</v>
      </c>
      <c r="N163" s="139" t="s">
        <v>43</v>
      </c>
      <c r="P163" s="140">
        <f>O163*H163</f>
        <v>0</v>
      </c>
      <c r="Q163" s="140">
        <v>1.3999999999999999E-4</v>
      </c>
      <c r="R163" s="140">
        <f>Q163*H163</f>
        <v>1.3019999999999999E-2</v>
      </c>
      <c r="S163" s="140">
        <v>0</v>
      </c>
      <c r="T163" s="141">
        <f>S163*H163</f>
        <v>0</v>
      </c>
      <c r="AR163" s="142" t="s">
        <v>187</v>
      </c>
      <c r="AT163" s="142" t="s">
        <v>182</v>
      </c>
      <c r="AU163" s="142" t="s">
        <v>81</v>
      </c>
      <c r="AY163" s="17" t="s">
        <v>180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7" t="s">
        <v>79</v>
      </c>
      <c r="BK163" s="143">
        <f>ROUND(I163*H163,2)</f>
        <v>0</v>
      </c>
      <c r="BL163" s="17" t="s">
        <v>187</v>
      </c>
      <c r="BM163" s="142" t="s">
        <v>2734</v>
      </c>
    </row>
    <row r="164" spans="2:65" s="1" customFormat="1">
      <c r="B164" s="32"/>
      <c r="D164" s="144" t="s">
        <v>189</v>
      </c>
      <c r="F164" s="145" t="s">
        <v>1449</v>
      </c>
      <c r="I164" s="146"/>
      <c r="L164" s="32"/>
      <c r="M164" s="147"/>
      <c r="T164" s="53"/>
      <c r="AT164" s="17" t="s">
        <v>189</v>
      </c>
      <c r="AU164" s="17" t="s">
        <v>81</v>
      </c>
    </row>
    <row r="165" spans="2:65" s="12" customFormat="1">
      <c r="B165" s="148"/>
      <c r="D165" s="149" t="s">
        <v>191</v>
      </c>
      <c r="E165" s="150" t="s">
        <v>19</v>
      </c>
      <c r="F165" s="151" t="s">
        <v>2712</v>
      </c>
      <c r="H165" s="152">
        <v>93</v>
      </c>
      <c r="I165" s="153"/>
      <c r="L165" s="148"/>
      <c r="M165" s="154"/>
      <c r="T165" s="155"/>
      <c r="AT165" s="150" t="s">
        <v>191</v>
      </c>
      <c r="AU165" s="150" t="s">
        <v>81</v>
      </c>
      <c r="AV165" s="12" t="s">
        <v>81</v>
      </c>
      <c r="AW165" s="12" t="s">
        <v>33</v>
      </c>
      <c r="AX165" s="12" t="s">
        <v>79</v>
      </c>
      <c r="AY165" s="150" t="s">
        <v>180</v>
      </c>
    </row>
    <row r="166" spans="2:65" s="1" customFormat="1" ht="24.2" customHeight="1">
      <c r="B166" s="32"/>
      <c r="C166" s="181" t="s">
        <v>351</v>
      </c>
      <c r="D166" s="181" t="s">
        <v>570</v>
      </c>
      <c r="E166" s="182" t="s">
        <v>2735</v>
      </c>
      <c r="F166" s="183" t="s">
        <v>2736</v>
      </c>
      <c r="G166" s="184" t="s">
        <v>185</v>
      </c>
      <c r="H166" s="185">
        <v>102.3</v>
      </c>
      <c r="I166" s="186"/>
      <c r="J166" s="187">
        <f>ROUND(I166*H166,2)</f>
        <v>0</v>
      </c>
      <c r="K166" s="183" t="s">
        <v>186</v>
      </c>
      <c r="L166" s="188"/>
      <c r="M166" s="189" t="s">
        <v>19</v>
      </c>
      <c r="N166" s="190" t="s">
        <v>43</v>
      </c>
      <c r="P166" s="140">
        <f>O166*H166</f>
        <v>0</v>
      </c>
      <c r="Q166" s="140">
        <v>5.0000000000000001E-4</v>
      </c>
      <c r="R166" s="140">
        <f>Q166*H166</f>
        <v>5.1150000000000001E-2</v>
      </c>
      <c r="S166" s="140">
        <v>0</v>
      </c>
      <c r="T166" s="141">
        <f>S166*H166</f>
        <v>0</v>
      </c>
      <c r="AR166" s="142" t="s">
        <v>235</v>
      </c>
      <c r="AT166" s="142" t="s">
        <v>570</v>
      </c>
      <c r="AU166" s="142" t="s">
        <v>81</v>
      </c>
      <c r="AY166" s="17" t="s">
        <v>180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7" t="s">
        <v>79</v>
      </c>
      <c r="BK166" s="143">
        <f>ROUND(I166*H166,2)</f>
        <v>0</v>
      </c>
      <c r="BL166" s="17" t="s">
        <v>187</v>
      </c>
      <c r="BM166" s="142" t="s">
        <v>2737</v>
      </c>
    </row>
    <row r="167" spans="2:65" s="12" customFormat="1">
      <c r="B167" s="148"/>
      <c r="D167" s="149" t="s">
        <v>191</v>
      </c>
      <c r="E167" s="150" t="s">
        <v>19</v>
      </c>
      <c r="F167" s="151" t="s">
        <v>2738</v>
      </c>
      <c r="H167" s="152">
        <v>102.3</v>
      </c>
      <c r="I167" s="153"/>
      <c r="L167" s="148"/>
      <c r="M167" s="154"/>
      <c r="T167" s="155"/>
      <c r="AT167" s="150" t="s">
        <v>191</v>
      </c>
      <c r="AU167" s="150" t="s">
        <v>81</v>
      </c>
      <c r="AV167" s="12" t="s">
        <v>81</v>
      </c>
      <c r="AW167" s="12" t="s">
        <v>33</v>
      </c>
      <c r="AX167" s="12" t="s">
        <v>79</v>
      </c>
      <c r="AY167" s="150" t="s">
        <v>180</v>
      </c>
    </row>
    <row r="168" spans="2:65" s="1" customFormat="1" ht="37.9" customHeight="1">
      <c r="B168" s="32"/>
      <c r="C168" s="131" t="s">
        <v>357</v>
      </c>
      <c r="D168" s="131" t="s">
        <v>182</v>
      </c>
      <c r="E168" s="132" t="s">
        <v>2739</v>
      </c>
      <c r="F168" s="133" t="s">
        <v>2740</v>
      </c>
      <c r="G168" s="134" t="s">
        <v>209</v>
      </c>
      <c r="H168" s="135">
        <v>10.116</v>
      </c>
      <c r="I168" s="136"/>
      <c r="J168" s="137">
        <f>ROUND(I168*H168,2)</f>
        <v>0</v>
      </c>
      <c r="K168" s="133" t="s">
        <v>186</v>
      </c>
      <c r="L168" s="32"/>
      <c r="M168" s="138" t="s">
        <v>19</v>
      </c>
      <c r="N168" s="139" t="s">
        <v>43</v>
      </c>
      <c r="P168" s="140">
        <f>O168*H168</f>
        <v>0</v>
      </c>
      <c r="Q168" s="140">
        <v>2.16</v>
      </c>
      <c r="R168" s="140">
        <f>Q168*H168</f>
        <v>21.850560000000002</v>
      </c>
      <c r="S168" s="140">
        <v>0</v>
      </c>
      <c r="T168" s="141">
        <f>S168*H168</f>
        <v>0</v>
      </c>
      <c r="AR168" s="142" t="s">
        <v>187</v>
      </c>
      <c r="AT168" s="142" t="s">
        <v>182</v>
      </c>
      <c r="AU168" s="142" t="s">
        <v>81</v>
      </c>
      <c r="AY168" s="17" t="s">
        <v>180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7" t="s">
        <v>79</v>
      </c>
      <c r="BK168" s="143">
        <f>ROUND(I168*H168,2)</f>
        <v>0</v>
      </c>
      <c r="BL168" s="17" t="s">
        <v>187</v>
      </c>
      <c r="BM168" s="142" t="s">
        <v>2741</v>
      </c>
    </row>
    <row r="169" spans="2:65" s="1" customFormat="1">
      <c r="B169" s="32"/>
      <c r="D169" s="144" t="s">
        <v>189</v>
      </c>
      <c r="F169" s="145" t="s">
        <v>2742</v>
      </c>
      <c r="I169" s="146"/>
      <c r="L169" s="32"/>
      <c r="M169" s="147"/>
      <c r="T169" s="53"/>
      <c r="AT169" s="17" t="s">
        <v>189</v>
      </c>
      <c r="AU169" s="17" t="s">
        <v>81</v>
      </c>
    </row>
    <row r="170" spans="2:65" s="13" customFormat="1">
      <c r="B170" s="156"/>
      <c r="D170" s="149" t="s">
        <v>191</v>
      </c>
      <c r="E170" s="157" t="s">
        <v>19</v>
      </c>
      <c r="F170" s="158" t="s">
        <v>2743</v>
      </c>
      <c r="H170" s="157" t="s">
        <v>19</v>
      </c>
      <c r="I170" s="159"/>
      <c r="L170" s="156"/>
      <c r="M170" s="160"/>
      <c r="T170" s="161"/>
      <c r="AT170" s="157" t="s">
        <v>191</v>
      </c>
      <c r="AU170" s="157" t="s">
        <v>81</v>
      </c>
      <c r="AV170" s="13" t="s">
        <v>79</v>
      </c>
      <c r="AW170" s="13" t="s">
        <v>33</v>
      </c>
      <c r="AX170" s="13" t="s">
        <v>72</v>
      </c>
      <c r="AY170" s="157" t="s">
        <v>180</v>
      </c>
    </row>
    <row r="171" spans="2:65" s="12" customFormat="1">
      <c r="B171" s="148"/>
      <c r="D171" s="149" t="s">
        <v>191</v>
      </c>
      <c r="E171" s="150" t="s">
        <v>19</v>
      </c>
      <c r="F171" s="151" t="s">
        <v>2744</v>
      </c>
      <c r="H171" s="152">
        <v>0.4</v>
      </c>
      <c r="I171" s="153"/>
      <c r="L171" s="148"/>
      <c r="M171" s="154"/>
      <c r="T171" s="155"/>
      <c r="AT171" s="150" t="s">
        <v>191</v>
      </c>
      <c r="AU171" s="150" t="s">
        <v>81</v>
      </c>
      <c r="AV171" s="12" t="s">
        <v>81</v>
      </c>
      <c r="AW171" s="12" t="s">
        <v>33</v>
      </c>
      <c r="AX171" s="12" t="s">
        <v>72</v>
      </c>
      <c r="AY171" s="150" t="s">
        <v>180</v>
      </c>
    </row>
    <row r="172" spans="2:65" s="13" customFormat="1">
      <c r="B172" s="156"/>
      <c r="D172" s="149" t="s">
        <v>191</v>
      </c>
      <c r="E172" s="157" t="s">
        <v>19</v>
      </c>
      <c r="F172" s="158" t="s">
        <v>2745</v>
      </c>
      <c r="H172" s="157" t="s">
        <v>19</v>
      </c>
      <c r="I172" s="159"/>
      <c r="L172" s="156"/>
      <c r="M172" s="160"/>
      <c r="T172" s="161"/>
      <c r="AT172" s="157" t="s">
        <v>191</v>
      </c>
      <c r="AU172" s="157" t="s">
        <v>81</v>
      </c>
      <c r="AV172" s="13" t="s">
        <v>79</v>
      </c>
      <c r="AW172" s="13" t="s">
        <v>33</v>
      </c>
      <c r="AX172" s="13" t="s">
        <v>72</v>
      </c>
      <c r="AY172" s="157" t="s">
        <v>180</v>
      </c>
    </row>
    <row r="173" spans="2:65" s="12" customFormat="1">
      <c r="B173" s="148"/>
      <c r="D173" s="149" t="s">
        <v>191</v>
      </c>
      <c r="E173" s="150" t="s">
        <v>19</v>
      </c>
      <c r="F173" s="151" t="s">
        <v>2746</v>
      </c>
      <c r="H173" s="152">
        <v>9.7159999999999993</v>
      </c>
      <c r="I173" s="153"/>
      <c r="L173" s="148"/>
      <c r="M173" s="154"/>
      <c r="T173" s="155"/>
      <c r="AT173" s="150" t="s">
        <v>191</v>
      </c>
      <c r="AU173" s="150" t="s">
        <v>81</v>
      </c>
      <c r="AV173" s="12" t="s">
        <v>81</v>
      </c>
      <c r="AW173" s="12" t="s">
        <v>33</v>
      </c>
      <c r="AX173" s="12" t="s">
        <v>72</v>
      </c>
      <c r="AY173" s="150" t="s">
        <v>180</v>
      </c>
    </row>
    <row r="174" spans="2:65" s="14" customFormat="1">
      <c r="B174" s="162"/>
      <c r="D174" s="149" t="s">
        <v>191</v>
      </c>
      <c r="E174" s="163" t="s">
        <v>19</v>
      </c>
      <c r="F174" s="164" t="s">
        <v>215</v>
      </c>
      <c r="H174" s="165">
        <v>10.116</v>
      </c>
      <c r="I174" s="166"/>
      <c r="L174" s="162"/>
      <c r="M174" s="167"/>
      <c r="T174" s="168"/>
      <c r="AT174" s="163" t="s">
        <v>191</v>
      </c>
      <c r="AU174" s="163" t="s">
        <v>81</v>
      </c>
      <c r="AV174" s="14" t="s">
        <v>187</v>
      </c>
      <c r="AW174" s="14" t="s">
        <v>33</v>
      </c>
      <c r="AX174" s="14" t="s">
        <v>79</v>
      </c>
      <c r="AY174" s="163" t="s">
        <v>180</v>
      </c>
    </row>
    <row r="175" spans="2:65" s="1" customFormat="1" ht="33" customHeight="1">
      <c r="B175" s="32"/>
      <c r="C175" s="131" t="s">
        <v>365</v>
      </c>
      <c r="D175" s="131" t="s">
        <v>182</v>
      </c>
      <c r="E175" s="132" t="s">
        <v>1465</v>
      </c>
      <c r="F175" s="133" t="s">
        <v>1466</v>
      </c>
      <c r="G175" s="134" t="s">
        <v>209</v>
      </c>
      <c r="H175" s="135">
        <v>2.88</v>
      </c>
      <c r="I175" s="136"/>
      <c r="J175" s="137">
        <f>ROUND(I175*H175,2)</f>
        <v>0</v>
      </c>
      <c r="K175" s="133" t="s">
        <v>186</v>
      </c>
      <c r="L175" s="32"/>
      <c r="M175" s="138" t="s">
        <v>19</v>
      </c>
      <c r="N175" s="139" t="s">
        <v>43</v>
      </c>
      <c r="P175" s="140">
        <f>O175*H175</f>
        <v>0</v>
      </c>
      <c r="Q175" s="140">
        <v>2.5018699999999998</v>
      </c>
      <c r="R175" s="140">
        <f>Q175*H175</f>
        <v>7.2053855999999996</v>
      </c>
      <c r="S175" s="140">
        <v>0</v>
      </c>
      <c r="T175" s="141">
        <f>S175*H175</f>
        <v>0</v>
      </c>
      <c r="AR175" s="142" t="s">
        <v>187</v>
      </c>
      <c r="AT175" s="142" t="s">
        <v>182</v>
      </c>
      <c r="AU175" s="142" t="s">
        <v>81</v>
      </c>
      <c r="AY175" s="17" t="s">
        <v>180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7" t="s">
        <v>79</v>
      </c>
      <c r="BK175" s="143">
        <f>ROUND(I175*H175,2)</f>
        <v>0</v>
      </c>
      <c r="BL175" s="17" t="s">
        <v>187</v>
      </c>
      <c r="BM175" s="142" t="s">
        <v>2747</v>
      </c>
    </row>
    <row r="176" spans="2:65" s="1" customFormat="1">
      <c r="B176" s="32"/>
      <c r="D176" s="144" t="s">
        <v>189</v>
      </c>
      <c r="F176" s="145" t="s">
        <v>1468</v>
      </c>
      <c r="I176" s="146"/>
      <c r="L176" s="32"/>
      <c r="M176" s="147"/>
      <c r="T176" s="53"/>
      <c r="AT176" s="17" t="s">
        <v>189</v>
      </c>
      <c r="AU176" s="17" t="s">
        <v>81</v>
      </c>
    </row>
    <row r="177" spans="2:65" s="13" customFormat="1" ht="22.5">
      <c r="B177" s="156"/>
      <c r="D177" s="149" t="s">
        <v>191</v>
      </c>
      <c r="E177" s="157" t="s">
        <v>19</v>
      </c>
      <c r="F177" s="158" t="s">
        <v>2748</v>
      </c>
      <c r="H177" s="157" t="s">
        <v>19</v>
      </c>
      <c r="I177" s="159"/>
      <c r="L177" s="156"/>
      <c r="M177" s="160"/>
      <c r="T177" s="161"/>
      <c r="AT177" s="157" t="s">
        <v>191</v>
      </c>
      <c r="AU177" s="157" t="s">
        <v>81</v>
      </c>
      <c r="AV177" s="13" t="s">
        <v>79</v>
      </c>
      <c r="AW177" s="13" t="s">
        <v>33</v>
      </c>
      <c r="AX177" s="13" t="s">
        <v>72</v>
      </c>
      <c r="AY177" s="157" t="s">
        <v>180</v>
      </c>
    </row>
    <row r="178" spans="2:65" s="12" customFormat="1">
      <c r="B178" s="148"/>
      <c r="D178" s="149" t="s">
        <v>191</v>
      </c>
      <c r="E178" s="150" t="s">
        <v>19</v>
      </c>
      <c r="F178" s="151" t="s">
        <v>2749</v>
      </c>
      <c r="H178" s="152">
        <v>2.88</v>
      </c>
      <c r="I178" s="153"/>
      <c r="L178" s="148"/>
      <c r="M178" s="154"/>
      <c r="T178" s="155"/>
      <c r="AT178" s="150" t="s">
        <v>191</v>
      </c>
      <c r="AU178" s="150" t="s">
        <v>81</v>
      </c>
      <c r="AV178" s="12" t="s">
        <v>81</v>
      </c>
      <c r="AW178" s="12" t="s">
        <v>33</v>
      </c>
      <c r="AX178" s="12" t="s">
        <v>79</v>
      </c>
      <c r="AY178" s="150" t="s">
        <v>180</v>
      </c>
    </row>
    <row r="179" spans="2:65" s="1" customFormat="1" ht="16.5" customHeight="1">
      <c r="B179" s="32"/>
      <c r="C179" s="131" t="s">
        <v>500</v>
      </c>
      <c r="D179" s="131" t="s">
        <v>182</v>
      </c>
      <c r="E179" s="132" t="s">
        <v>1471</v>
      </c>
      <c r="F179" s="133" t="s">
        <v>1472</v>
      </c>
      <c r="G179" s="134" t="s">
        <v>185</v>
      </c>
      <c r="H179" s="135">
        <v>2.72</v>
      </c>
      <c r="I179" s="136"/>
      <c r="J179" s="137">
        <f>ROUND(I179*H179,2)</f>
        <v>0</v>
      </c>
      <c r="K179" s="133" t="s">
        <v>186</v>
      </c>
      <c r="L179" s="32"/>
      <c r="M179" s="138" t="s">
        <v>19</v>
      </c>
      <c r="N179" s="139" t="s">
        <v>43</v>
      </c>
      <c r="P179" s="140">
        <f>O179*H179</f>
        <v>0</v>
      </c>
      <c r="Q179" s="140">
        <v>2.6900000000000001E-3</v>
      </c>
      <c r="R179" s="140">
        <f>Q179*H179</f>
        <v>7.3168000000000009E-3</v>
      </c>
      <c r="S179" s="140">
        <v>0</v>
      </c>
      <c r="T179" s="141">
        <f>S179*H179</f>
        <v>0</v>
      </c>
      <c r="AR179" s="142" t="s">
        <v>187</v>
      </c>
      <c r="AT179" s="142" t="s">
        <v>182</v>
      </c>
      <c r="AU179" s="142" t="s">
        <v>81</v>
      </c>
      <c r="AY179" s="17" t="s">
        <v>180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7" t="s">
        <v>79</v>
      </c>
      <c r="BK179" s="143">
        <f>ROUND(I179*H179,2)</f>
        <v>0</v>
      </c>
      <c r="BL179" s="17" t="s">
        <v>187</v>
      </c>
      <c r="BM179" s="142" t="s">
        <v>2750</v>
      </c>
    </row>
    <row r="180" spans="2:65" s="1" customFormat="1">
      <c r="B180" s="32"/>
      <c r="D180" s="144" t="s">
        <v>189</v>
      </c>
      <c r="F180" s="145" t="s">
        <v>1474</v>
      </c>
      <c r="I180" s="146"/>
      <c r="L180" s="32"/>
      <c r="M180" s="147"/>
      <c r="T180" s="53"/>
      <c r="AT180" s="17" t="s">
        <v>189</v>
      </c>
      <c r="AU180" s="17" t="s">
        <v>81</v>
      </c>
    </row>
    <row r="181" spans="2:65" s="13" customFormat="1">
      <c r="B181" s="156"/>
      <c r="D181" s="149" t="s">
        <v>191</v>
      </c>
      <c r="E181" s="157" t="s">
        <v>19</v>
      </c>
      <c r="F181" s="158" t="s">
        <v>2751</v>
      </c>
      <c r="H181" s="157" t="s">
        <v>19</v>
      </c>
      <c r="I181" s="159"/>
      <c r="L181" s="156"/>
      <c r="M181" s="160"/>
      <c r="T181" s="161"/>
      <c r="AT181" s="157" t="s">
        <v>191</v>
      </c>
      <c r="AU181" s="157" t="s">
        <v>81</v>
      </c>
      <c r="AV181" s="13" t="s">
        <v>79</v>
      </c>
      <c r="AW181" s="13" t="s">
        <v>33</v>
      </c>
      <c r="AX181" s="13" t="s">
        <v>72</v>
      </c>
      <c r="AY181" s="157" t="s">
        <v>180</v>
      </c>
    </row>
    <row r="182" spans="2:65" s="12" customFormat="1">
      <c r="B182" s="148"/>
      <c r="D182" s="149" t="s">
        <v>191</v>
      </c>
      <c r="E182" s="150" t="s">
        <v>19</v>
      </c>
      <c r="F182" s="151" t="s">
        <v>2752</v>
      </c>
      <c r="H182" s="152">
        <v>2.72</v>
      </c>
      <c r="I182" s="153"/>
      <c r="L182" s="148"/>
      <c r="M182" s="154"/>
      <c r="T182" s="155"/>
      <c r="AT182" s="150" t="s">
        <v>191</v>
      </c>
      <c r="AU182" s="150" t="s">
        <v>81</v>
      </c>
      <c r="AV182" s="12" t="s">
        <v>81</v>
      </c>
      <c r="AW182" s="12" t="s">
        <v>33</v>
      </c>
      <c r="AX182" s="12" t="s">
        <v>79</v>
      </c>
      <c r="AY182" s="150" t="s">
        <v>180</v>
      </c>
    </row>
    <row r="183" spans="2:65" s="1" customFormat="1" ht="16.5" customHeight="1">
      <c r="B183" s="32"/>
      <c r="C183" s="131" t="s">
        <v>505</v>
      </c>
      <c r="D183" s="131" t="s">
        <v>182</v>
      </c>
      <c r="E183" s="132" t="s">
        <v>1476</v>
      </c>
      <c r="F183" s="133" t="s">
        <v>1477</v>
      </c>
      <c r="G183" s="134" t="s">
        <v>185</v>
      </c>
      <c r="H183" s="135">
        <v>2.72</v>
      </c>
      <c r="I183" s="136"/>
      <c r="J183" s="137">
        <f>ROUND(I183*H183,2)</f>
        <v>0</v>
      </c>
      <c r="K183" s="133" t="s">
        <v>186</v>
      </c>
      <c r="L183" s="32"/>
      <c r="M183" s="138" t="s">
        <v>19</v>
      </c>
      <c r="N183" s="139" t="s">
        <v>43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187</v>
      </c>
      <c r="AT183" s="142" t="s">
        <v>182</v>
      </c>
      <c r="AU183" s="142" t="s">
        <v>81</v>
      </c>
      <c r="AY183" s="17" t="s">
        <v>180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7" t="s">
        <v>79</v>
      </c>
      <c r="BK183" s="143">
        <f>ROUND(I183*H183,2)</f>
        <v>0</v>
      </c>
      <c r="BL183" s="17" t="s">
        <v>187</v>
      </c>
      <c r="BM183" s="142" t="s">
        <v>2753</v>
      </c>
    </row>
    <row r="184" spans="2:65" s="1" customFormat="1">
      <c r="B184" s="32"/>
      <c r="D184" s="144" t="s">
        <v>189</v>
      </c>
      <c r="F184" s="145" t="s">
        <v>1479</v>
      </c>
      <c r="I184" s="146"/>
      <c r="L184" s="32"/>
      <c r="M184" s="147"/>
      <c r="T184" s="53"/>
      <c r="AT184" s="17" t="s">
        <v>189</v>
      </c>
      <c r="AU184" s="17" t="s">
        <v>81</v>
      </c>
    </row>
    <row r="185" spans="2:65" s="1" customFormat="1" ht="24.2" customHeight="1">
      <c r="B185" s="32"/>
      <c r="C185" s="131" t="s">
        <v>511</v>
      </c>
      <c r="D185" s="131" t="s">
        <v>182</v>
      </c>
      <c r="E185" s="132" t="s">
        <v>1480</v>
      </c>
      <c r="F185" s="133" t="s">
        <v>1481</v>
      </c>
      <c r="G185" s="134" t="s">
        <v>257</v>
      </c>
      <c r="H185" s="135">
        <v>0.13200000000000001</v>
      </c>
      <c r="I185" s="136"/>
      <c r="J185" s="137">
        <f>ROUND(I185*H185,2)</f>
        <v>0</v>
      </c>
      <c r="K185" s="133" t="s">
        <v>186</v>
      </c>
      <c r="L185" s="32"/>
      <c r="M185" s="138" t="s">
        <v>19</v>
      </c>
      <c r="N185" s="139" t="s">
        <v>43</v>
      </c>
      <c r="P185" s="140">
        <f>O185*H185</f>
        <v>0</v>
      </c>
      <c r="Q185" s="140">
        <v>1.0606199999999999</v>
      </c>
      <c r="R185" s="140">
        <f>Q185*H185</f>
        <v>0.14000183999999999</v>
      </c>
      <c r="S185" s="140">
        <v>0</v>
      </c>
      <c r="T185" s="141">
        <f>S185*H185</f>
        <v>0</v>
      </c>
      <c r="AR185" s="142" t="s">
        <v>187</v>
      </c>
      <c r="AT185" s="142" t="s">
        <v>182</v>
      </c>
      <c r="AU185" s="142" t="s">
        <v>81</v>
      </c>
      <c r="AY185" s="17" t="s">
        <v>180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7" t="s">
        <v>79</v>
      </c>
      <c r="BK185" s="143">
        <f>ROUND(I185*H185,2)</f>
        <v>0</v>
      </c>
      <c r="BL185" s="17" t="s">
        <v>187</v>
      </c>
      <c r="BM185" s="142" t="s">
        <v>2754</v>
      </c>
    </row>
    <row r="186" spans="2:65" s="1" customFormat="1">
      <c r="B186" s="32"/>
      <c r="D186" s="144" t="s">
        <v>189</v>
      </c>
      <c r="F186" s="145" t="s">
        <v>1483</v>
      </c>
      <c r="I186" s="146"/>
      <c r="L186" s="32"/>
      <c r="M186" s="147"/>
      <c r="T186" s="53"/>
      <c r="AT186" s="17" t="s">
        <v>189</v>
      </c>
      <c r="AU186" s="17" t="s">
        <v>81</v>
      </c>
    </row>
    <row r="187" spans="2:65" s="12" customFormat="1">
      <c r="B187" s="148"/>
      <c r="D187" s="149" t="s">
        <v>191</v>
      </c>
      <c r="E187" s="150" t="s">
        <v>19</v>
      </c>
      <c r="F187" s="151" t="s">
        <v>2755</v>
      </c>
      <c r="H187" s="152">
        <v>6.8000000000000005E-2</v>
      </c>
      <c r="I187" s="153"/>
      <c r="L187" s="148"/>
      <c r="M187" s="154"/>
      <c r="T187" s="155"/>
      <c r="AT187" s="150" t="s">
        <v>191</v>
      </c>
      <c r="AU187" s="150" t="s">
        <v>81</v>
      </c>
      <c r="AV187" s="12" t="s">
        <v>81</v>
      </c>
      <c r="AW187" s="12" t="s">
        <v>33</v>
      </c>
      <c r="AX187" s="12" t="s">
        <v>72</v>
      </c>
      <c r="AY187" s="150" t="s">
        <v>180</v>
      </c>
    </row>
    <row r="188" spans="2:65" s="12" customFormat="1">
      <c r="B188" s="148"/>
      <c r="D188" s="149" t="s">
        <v>191</v>
      </c>
      <c r="E188" s="150" t="s">
        <v>19</v>
      </c>
      <c r="F188" s="151" t="s">
        <v>2756</v>
      </c>
      <c r="H188" s="152">
        <v>6.4000000000000001E-2</v>
      </c>
      <c r="I188" s="153"/>
      <c r="L188" s="148"/>
      <c r="M188" s="154"/>
      <c r="T188" s="155"/>
      <c r="AT188" s="150" t="s">
        <v>191</v>
      </c>
      <c r="AU188" s="150" t="s">
        <v>81</v>
      </c>
      <c r="AV188" s="12" t="s">
        <v>81</v>
      </c>
      <c r="AW188" s="12" t="s">
        <v>33</v>
      </c>
      <c r="AX188" s="12" t="s">
        <v>72</v>
      </c>
      <c r="AY188" s="150" t="s">
        <v>180</v>
      </c>
    </row>
    <row r="189" spans="2:65" s="14" customFormat="1">
      <c r="B189" s="162"/>
      <c r="D189" s="149" t="s">
        <v>191</v>
      </c>
      <c r="E189" s="163" t="s">
        <v>19</v>
      </c>
      <c r="F189" s="164" t="s">
        <v>215</v>
      </c>
      <c r="H189" s="165">
        <v>0.13200000000000001</v>
      </c>
      <c r="I189" s="166"/>
      <c r="L189" s="162"/>
      <c r="M189" s="167"/>
      <c r="T189" s="168"/>
      <c r="AT189" s="163" t="s">
        <v>191</v>
      </c>
      <c r="AU189" s="163" t="s">
        <v>81</v>
      </c>
      <c r="AV189" s="14" t="s">
        <v>187</v>
      </c>
      <c r="AW189" s="14" t="s">
        <v>33</v>
      </c>
      <c r="AX189" s="14" t="s">
        <v>79</v>
      </c>
      <c r="AY189" s="163" t="s">
        <v>180</v>
      </c>
    </row>
    <row r="190" spans="2:65" s="11" customFormat="1" ht="22.9" customHeight="1">
      <c r="B190" s="119"/>
      <c r="D190" s="120" t="s">
        <v>71</v>
      </c>
      <c r="E190" s="129" t="s">
        <v>198</v>
      </c>
      <c r="F190" s="129" t="s">
        <v>576</v>
      </c>
      <c r="I190" s="122"/>
      <c r="J190" s="130">
        <f>BK190</f>
        <v>0</v>
      </c>
      <c r="L190" s="119"/>
      <c r="M190" s="124"/>
      <c r="P190" s="125">
        <f>SUM(P191:P228)</f>
        <v>0</v>
      </c>
      <c r="R190" s="125">
        <f>SUM(R191:R228)</f>
        <v>79.432616600000003</v>
      </c>
      <c r="T190" s="126">
        <f>SUM(T191:T228)</f>
        <v>0.22262700000000002</v>
      </c>
      <c r="AR190" s="120" t="s">
        <v>79</v>
      </c>
      <c r="AT190" s="127" t="s">
        <v>71</v>
      </c>
      <c r="AU190" s="127" t="s">
        <v>79</v>
      </c>
      <c r="AY190" s="120" t="s">
        <v>180</v>
      </c>
      <c r="BK190" s="128">
        <f>SUM(BK191:BK228)</f>
        <v>0</v>
      </c>
    </row>
    <row r="191" spans="2:65" s="1" customFormat="1" ht="49.15" customHeight="1">
      <c r="B191" s="32"/>
      <c r="C191" s="131" t="s">
        <v>515</v>
      </c>
      <c r="D191" s="131" t="s">
        <v>182</v>
      </c>
      <c r="E191" s="132" t="s">
        <v>2757</v>
      </c>
      <c r="F191" s="133" t="s">
        <v>2758</v>
      </c>
      <c r="G191" s="134" t="s">
        <v>209</v>
      </c>
      <c r="H191" s="135">
        <v>30.33</v>
      </c>
      <c r="I191" s="136"/>
      <c r="J191" s="137">
        <f>ROUND(I191*H191,2)</f>
        <v>0</v>
      </c>
      <c r="K191" s="133" t="s">
        <v>186</v>
      </c>
      <c r="L191" s="32"/>
      <c r="M191" s="138" t="s">
        <v>19</v>
      </c>
      <c r="N191" s="139" t="s">
        <v>43</v>
      </c>
      <c r="P191" s="140">
        <f>O191*H191</f>
        <v>0</v>
      </c>
      <c r="Q191" s="140">
        <v>2.5143</v>
      </c>
      <c r="R191" s="140">
        <f>Q191*H191</f>
        <v>76.258718999999999</v>
      </c>
      <c r="S191" s="140">
        <v>0</v>
      </c>
      <c r="T191" s="141">
        <f>S191*H191</f>
        <v>0</v>
      </c>
      <c r="AR191" s="142" t="s">
        <v>187</v>
      </c>
      <c r="AT191" s="142" t="s">
        <v>182</v>
      </c>
      <c r="AU191" s="142" t="s">
        <v>81</v>
      </c>
      <c r="AY191" s="17" t="s">
        <v>180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7" t="s">
        <v>79</v>
      </c>
      <c r="BK191" s="143">
        <f>ROUND(I191*H191,2)</f>
        <v>0</v>
      </c>
      <c r="BL191" s="17" t="s">
        <v>187</v>
      </c>
      <c r="BM191" s="142" t="s">
        <v>2759</v>
      </c>
    </row>
    <row r="192" spans="2:65" s="1" customFormat="1">
      <c r="B192" s="32"/>
      <c r="D192" s="144" t="s">
        <v>189</v>
      </c>
      <c r="F192" s="145" t="s">
        <v>2760</v>
      </c>
      <c r="I192" s="146"/>
      <c r="L192" s="32"/>
      <c r="M192" s="147"/>
      <c r="T192" s="53"/>
      <c r="AT192" s="17" t="s">
        <v>189</v>
      </c>
      <c r="AU192" s="17" t="s">
        <v>81</v>
      </c>
    </row>
    <row r="193" spans="2:65" s="12" customFormat="1">
      <c r="B193" s="148"/>
      <c r="D193" s="149" t="s">
        <v>191</v>
      </c>
      <c r="E193" s="150" t="s">
        <v>19</v>
      </c>
      <c r="F193" s="151" t="s">
        <v>2761</v>
      </c>
      <c r="H193" s="152">
        <v>24.225000000000001</v>
      </c>
      <c r="I193" s="153"/>
      <c r="L193" s="148"/>
      <c r="M193" s="154"/>
      <c r="T193" s="155"/>
      <c r="AT193" s="150" t="s">
        <v>191</v>
      </c>
      <c r="AU193" s="150" t="s">
        <v>81</v>
      </c>
      <c r="AV193" s="12" t="s">
        <v>81</v>
      </c>
      <c r="AW193" s="12" t="s">
        <v>33</v>
      </c>
      <c r="AX193" s="12" t="s">
        <v>72</v>
      </c>
      <c r="AY193" s="150" t="s">
        <v>180</v>
      </c>
    </row>
    <row r="194" spans="2:65" s="12" customFormat="1">
      <c r="B194" s="148"/>
      <c r="D194" s="149" t="s">
        <v>191</v>
      </c>
      <c r="E194" s="150" t="s">
        <v>19</v>
      </c>
      <c r="F194" s="151" t="s">
        <v>2762</v>
      </c>
      <c r="H194" s="152">
        <v>6.1050000000000004</v>
      </c>
      <c r="I194" s="153"/>
      <c r="L194" s="148"/>
      <c r="M194" s="154"/>
      <c r="T194" s="155"/>
      <c r="AT194" s="150" t="s">
        <v>191</v>
      </c>
      <c r="AU194" s="150" t="s">
        <v>81</v>
      </c>
      <c r="AV194" s="12" t="s">
        <v>81</v>
      </c>
      <c r="AW194" s="12" t="s">
        <v>33</v>
      </c>
      <c r="AX194" s="12" t="s">
        <v>72</v>
      </c>
      <c r="AY194" s="150" t="s">
        <v>180</v>
      </c>
    </row>
    <row r="195" spans="2:65" s="14" customFormat="1">
      <c r="B195" s="162"/>
      <c r="D195" s="149" t="s">
        <v>191</v>
      </c>
      <c r="E195" s="163" t="s">
        <v>19</v>
      </c>
      <c r="F195" s="164" t="s">
        <v>215</v>
      </c>
      <c r="H195" s="165">
        <v>30.33</v>
      </c>
      <c r="I195" s="166"/>
      <c r="L195" s="162"/>
      <c r="M195" s="167"/>
      <c r="T195" s="168"/>
      <c r="AT195" s="163" t="s">
        <v>191</v>
      </c>
      <c r="AU195" s="163" t="s">
        <v>81</v>
      </c>
      <c r="AV195" s="14" t="s">
        <v>187</v>
      </c>
      <c r="AW195" s="14" t="s">
        <v>33</v>
      </c>
      <c r="AX195" s="14" t="s">
        <v>79</v>
      </c>
      <c r="AY195" s="163" t="s">
        <v>180</v>
      </c>
    </row>
    <row r="196" spans="2:65" s="1" customFormat="1" ht="44.25" customHeight="1">
      <c r="B196" s="32"/>
      <c r="C196" s="131" t="s">
        <v>699</v>
      </c>
      <c r="D196" s="131" t="s">
        <v>182</v>
      </c>
      <c r="E196" s="132" t="s">
        <v>700</v>
      </c>
      <c r="F196" s="133" t="s">
        <v>701</v>
      </c>
      <c r="G196" s="134" t="s">
        <v>209</v>
      </c>
      <c r="H196" s="135">
        <v>24.225000000000001</v>
      </c>
      <c r="I196" s="136"/>
      <c r="J196" s="137">
        <f>ROUND(I196*H196,2)</f>
        <v>0</v>
      </c>
      <c r="K196" s="133" t="s">
        <v>186</v>
      </c>
      <c r="L196" s="32"/>
      <c r="M196" s="138" t="s">
        <v>19</v>
      </c>
      <c r="N196" s="139" t="s">
        <v>43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187</v>
      </c>
      <c r="AT196" s="142" t="s">
        <v>182</v>
      </c>
      <c r="AU196" s="142" t="s">
        <v>81</v>
      </c>
      <c r="AY196" s="17" t="s">
        <v>180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7" t="s">
        <v>79</v>
      </c>
      <c r="BK196" s="143">
        <f>ROUND(I196*H196,2)</f>
        <v>0</v>
      </c>
      <c r="BL196" s="17" t="s">
        <v>187</v>
      </c>
      <c r="BM196" s="142" t="s">
        <v>2763</v>
      </c>
    </row>
    <row r="197" spans="2:65" s="1" customFormat="1">
      <c r="B197" s="32"/>
      <c r="D197" s="144" t="s">
        <v>189</v>
      </c>
      <c r="F197" s="145" t="s">
        <v>703</v>
      </c>
      <c r="I197" s="146"/>
      <c r="L197" s="32"/>
      <c r="M197" s="147"/>
      <c r="T197" s="53"/>
      <c r="AT197" s="17" t="s">
        <v>189</v>
      </c>
      <c r="AU197" s="17" t="s">
        <v>81</v>
      </c>
    </row>
    <row r="198" spans="2:65" s="12" customFormat="1">
      <c r="B198" s="148"/>
      <c r="D198" s="149" t="s">
        <v>191</v>
      </c>
      <c r="E198" s="150" t="s">
        <v>19</v>
      </c>
      <c r="F198" s="151" t="s">
        <v>2761</v>
      </c>
      <c r="H198" s="152">
        <v>24.225000000000001</v>
      </c>
      <c r="I198" s="153"/>
      <c r="L198" s="148"/>
      <c r="M198" s="154"/>
      <c r="T198" s="155"/>
      <c r="AT198" s="150" t="s">
        <v>191</v>
      </c>
      <c r="AU198" s="150" t="s">
        <v>81</v>
      </c>
      <c r="AV198" s="12" t="s">
        <v>81</v>
      </c>
      <c r="AW198" s="12" t="s">
        <v>33</v>
      </c>
      <c r="AX198" s="12" t="s">
        <v>79</v>
      </c>
      <c r="AY198" s="150" t="s">
        <v>180</v>
      </c>
    </row>
    <row r="199" spans="2:65" s="1" customFormat="1" ht="33" customHeight="1">
      <c r="B199" s="32"/>
      <c r="C199" s="131" t="s">
        <v>704</v>
      </c>
      <c r="D199" s="131" t="s">
        <v>182</v>
      </c>
      <c r="E199" s="132" t="s">
        <v>2764</v>
      </c>
      <c r="F199" s="133" t="s">
        <v>2765</v>
      </c>
      <c r="G199" s="134" t="s">
        <v>209</v>
      </c>
      <c r="H199" s="135">
        <v>24.225000000000001</v>
      </c>
      <c r="I199" s="136"/>
      <c r="J199" s="137">
        <f>ROUND(I199*H199,2)</f>
        <v>0</v>
      </c>
      <c r="K199" s="133" t="s">
        <v>186</v>
      </c>
      <c r="L199" s="32"/>
      <c r="M199" s="138" t="s">
        <v>19</v>
      </c>
      <c r="N199" s="139" t="s">
        <v>43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187</v>
      </c>
      <c r="AT199" s="142" t="s">
        <v>182</v>
      </c>
      <c r="AU199" s="142" t="s">
        <v>81</v>
      </c>
      <c r="AY199" s="17" t="s">
        <v>180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7" t="s">
        <v>79</v>
      </c>
      <c r="BK199" s="143">
        <f>ROUND(I199*H199,2)</f>
        <v>0</v>
      </c>
      <c r="BL199" s="17" t="s">
        <v>187</v>
      </c>
      <c r="BM199" s="142" t="s">
        <v>2766</v>
      </c>
    </row>
    <row r="200" spans="2:65" s="1" customFormat="1">
      <c r="B200" s="32"/>
      <c r="D200" s="144" t="s">
        <v>189</v>
      </c>
      <c r="F200" s="145" t="s">
        <v>2767</v>
      </c>
      <c r="I200" s="146"/>
      <c r="L200" s="32"/>
      <c r="M200" s="147"/>
      <c r="T200" s="53"/>
      <c r="AT200" s="17" t="s">
        <v>189</v>
      </c>
      <c r="AU200" s="17" t="s">
        <v>81</v>
      </c>
    </row>
    <row r="201" spans="2:65" s="1" customFormat="1" ht="24.2" customHeight="1">
      <c r="B201" s="32"/>
      <c r="C201" s="131" t="s">
        <v>709</v>
      </c>
      <c r="D201" s="131" t="s">
        <v>182</v>
      </c>
      <c r="E201" s="132" t="s">
        <v>738</v>
      </c>
      <c r="F201" s="133" t="s">
        <v>2768</v>
      </c>
      <c r="G201" s="134" t="s">
        <v>185</v>
      </c>
      <c r="H201" s="135">
        <v>74.209000000000003</v>
      </c>
      <c r="I201" s="136"/>
      <c r="J201" s="137">
        <f>ROUND(I201*H201,2)</f>
        <v>0</v>
      </c>
      <c r="K201" s="133" t="s">
        <v>186</v>
      </c>
      <c r="L201" s="32"/>
      <c r="M201" s="138" t="s">
        <v>19</v>
      </c>
      <c r="N201" s="139" t="s">
        <v>43</v>
      </c>
      <c r="P201" s="140">
        <f>O201*H201</f>
        <v>0</v>
      </c>
      <c r="Q201" s="140">
        <v>3.2000000000000002E-3</v>
      </c>
      <c r="R201" s="140">
        <f>Q201*H201</f>
        <v>0.23746880000000004</v>
      </c>
      <c r="S201" s="140">
        <v>0</v>
      </c>
      <c r="T201" s="141">
        <f>S201*H201</f>
        <v>0</v>
      </c>
      <c r="AR201" s="142" t="s">
        <v>187</v>
      </c>
      <c r="AT201" s="142" t="s">
        <v>182</v>
      </c>
      <c r="AU201" s="142" t="s">
        <v>81</v>
      </c>
      <c r="AY201" s="17" t="s">
        <v>180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7" t="s">
        <v>79</v>
      </c>
      <c r="BK201" s="143">
        <f>ROUND(I201*H201,2)</f>
        <v>0</v>
      </c>
      <c r="BL201" s="17" t="s">
        <v>187</v>
      </c>
      <c r="BM201" s="142" t="s">
        <v>2769</v>
      </c>
    </row>
    <row r="202" spans="2:65" s="1" customFormat="1">
      <c r="B202" s="32"/>
      <c r="D202" s="144" t="s">
        <v>189</v>
      </c>
      <c r="F202" s="145" t="s">
        <v>741</v>
      </c>
      <c r="I202" s="146"/>
      <c r="L202" s="32"/>
      <c r="M202" s="147"/>
      <c r="T202" s="53"/>
      <c r="AT202" s="17" t="s">
        <v>189</v>
      </c>
      <c r="AU202" s="17" t="s">
        <v>81</v>
      </c>
    </row>
    <row r="203" spans="2:65" s="12" customFormat="1">
      <c r="B203" s="148"/>
      <c r="D203" s="149" t="s">
        <v>191</v>
      </c>
      <c r="E203" s="150" t="s">
        <v>19</v>
      </c>
      <c r="F203" s="151" t="s">
        <v>2770</v>
      </c>
      <c r="H203" s="152">
        <v>74.209000000000003</v>
      </c>
      <c r="I203" s="153"/>
      <c r="L203" s="148"/>
      <c r="M203" s="154"/>
      <c r="T203" s="155"/>
      <c r="AT203" s="150" t="s">
        <v>191</v>
      </c>
      <c r="AU203" s="150" t="s">
        <v>81</v>
      </c>
      <c r="AV203" s="12" t="s">
        <v>81</v>
      </c>
      <c r="AW203" s="12" t="s">
        <v>33</v>
      </c>
      <c r="AX203" s="12" t="s">
        <v>79</v>
      </c>
      <c r="AY203" s="150" t="s">
        <v>180</v>
      </c>
    </row>
    <row r="204" spans="2:65" s="1" customFormat="1" ht="16.5" customHeight="1">
      <c r="B204" s="32"/>
      <c r="C204" s="131" t="s">
        <v>715</v>
      </c>
      <c r="D204" s="131" t="s">
        <v>182</v>
      </c>
      <c r="E204" s="132" t="s">
        <v>2771</v>
      </c>
      <c r="F204" s="133" t="s">
        <v>2772</v>
      </c>
      <c r="G204" s="134" t="s">
        <v>185</v>
      </c>
      <c r="H204" s="135">
        <v>74.209000000000003</v>
      </c>
      <c r="I204" s="136"/>
      <c r="J204" s="137">
        <f>ROUND(I204*H204,2)</f>
        <v>0</v>
      </c>
      <c r="K204" s="133" t="s">
        <v>186</v>
      </c>
      <c r="L204" s="32"/>
      <c r="M204" s="138" t="s">
        <v>19</v>
      </c>
      <c r="N204" s="139" t="s">
        <v>43</v>
      </c>
      <c r="P204" s="140">
        <f>O204*H204</f>
        <v>0</v>
      </c>
      <c r="Q204" s="140">
        <v>0</v>
      </c>
      <c r="R204" s="140">
        <f>Q204*H204</f>
        <v>0</v>
      </c>
      <c r="S204" s="140">
        <v>3.0000000000000001E-3</v>
      </c>
      <c r="T204" s="141">
        <f>S204*H204</f>
        <v>0.22262700000000002</v>
      </c>
      <c r="AR204" s="142" t="s">
        <v>187</v>
      </c>
      <c r="AT204" s="142" t="s">
        <v>182</v>
      </c>
      <c r="AU204" s="142" t="s">
        <v>81</v>
      </c>
      <c r="AY204" s="17" t="s">
        <v>180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7" t="s">
        <v>79</v>
      </c>
      <c r="BK204" s="143">
        <f>ROUND(I204*H204,2)</f>
        <v>0</v>
      </c>
      <c r="BL204" s="17" t="s">
        <v>187</v>
      </c>
      <c r="BM204" s="142" t="s">
        <v>2773</v>
      </c>
    </row>
    <row r="205" spans="2:65" s="1" customFormat="1">
      <c r="B205" s="32"/>
      <c r="D205" s="144" t="s">
        <v>189</v>
      </c>
      <c r="F205" s="145" t="s">
        <v>2774</v>
      </c>
      <c r="I205" s="146"/>
      <c r="L205" s="32"/>
      <c r="M205" s="147"/>
      <c r="T205" s="53"/>
      <c r="AT205" s="17" t="s">
        <v>189</v>
      </c>
      <c r="AU205" s="17" t="s">
        <v>81</v>
      </c>
    </row>
    <row r="206" spans="2:65" s="1" customFormat="1" ht="24.2" customHeight="1">
      <c r="B206" s="32"/>
      <c r="C206" s="131" t="s">
        <v>720</v>
      </c>
      <c r="D206" s="131" t="s">
        <v>182</v>
      </c>
      <c r="E206" s="132" t="s">
        <v>745</v>
      </c>
      <c r="F206" s="133" t="s">
        <v>746</v>
      </c>
      <c r="G206" s="134" t="s">
        <v>185</v>
      </c>
      <c r="H206" s="135">
        <v>141.80000000000001</v>
      </c>
      <c r="I206" s="136"/>
      <c r="J206" s="137">
        <f>ROUND(I206*H206,2)</f>
        <v>0</v>
      </c>
      <c r="K206" s="133" t="s">
        <v>186</v>
      </c>
      <c r="L206" s="32"/>
      <c r="M206" s="138" t="s">
        <v>19</v>
      </c>
      <c r="N206" s="139" t="s">
        <v>43</v>
      </c>
      <c r="P206" s="140">
        <f>O206*H206</f>
        <v>0</v>
      </c>
      <c r="Q206" s="140">
        <v>2.2000000000000001E-4</v>
      </c>
      <c r="R206" s="140">
        <f>Q206*H206</f>
        <v>3.1196000000000005E-2</v>
      </c>
      <c r="S206" s="140">
        <v>0</v>
      </c>
      <c r="T206" s="141">
        <f>S206*H206</f>
        <v>0</v>
      </c>
      <c r="AR206" s="142" t="s">
        <v>187</v>
      </c>
      <c r="AT206" s="142" t="s">
        <v>182</v>
      </c>
      <c r="AU206" s="142" t="s">
        <v>81</v>
      </c>
      <c r="AY206" s="17" t="s">
        <v>180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79</v>
      </c>
      <c r="BK206" s="143">
        <f>ROUND(I206*H206,2)</f>
        <v>0</v>
      </c>
      <c r="BL206" s="17" t="s">
        <v>187</v>
      </c>
      <c r="BM206" s="142" t="s">
        <v>2775</v>
      </c>
    </row>
    <row r="207" spans="2:65" s="1" customFormat="1">
      <c r="B207" s="32"/>
      <c r="D207" s="144" t="s">
        <v>189</v>
      </c>
      <c r="F207" s="145" t="s">
        <v>748</v>
      </c>
      <c r="I207" s="146"/>
      <c r="L207" s="32"/>
      <c r="M207" s="147"/>
      <c r="T207" s="53"/>
      <c r="AT207" s="17" t="s">
        <v>189</v>
      </c>
      <c r="AU207" s="17" t="s">
        <v>81</v>
      </c>
    </row>
    <row r="208" spans="2:65" s="12" customFormat="1">
      <c r="B208" s="148"/>
      <c r="D208" s="149" t="s">
        <v>191</v>
      </c>
      <c r="E208" s="150" t="s">
        <v>19</v>
      </c>
      <c r="F208" s="151" t="s">
        <v>2776</v>
      </c>
      <c r="H208" s="152">
        <v>80.75</v>
      </c>
      <c r="I208" s="153"/>
      <c r="L208" s="148"/>
      <c r="M208" s="154"/>
      <c r="T208" s="155"/>
      <c r="AT208" s="150" t="s">
        <v>191</v>
      </c>
      <c r="AU208" s="150" t="s">
        <v>81</v>
      </c>
      <c r="AV208" s="12" t="s">
        <v>81</v>
      </c>
      <c r="AW208" s="12" t="s">
        <v>33</v>
      </c>
      <c r="AX208" s="12" t="s">
        <v>72</v>
      </c>
      <c r="AY208" s="150" t="s">
        <v>180</v>
      </c>
    </row>
    <row r="209" spans="2:65" s="12" customFormat="1">
      <c r="B209" s="148"/>
      <c r="D209" s="149" t="s">
        <v>191</v>
      </c>
      <c r="E209" s="150" t="s">
        <v>19</v>
      </c>
      <c r="F209" s="151" t="s">
        <v>2777</v>
      </c>
      <c r="H209" s="152">
        <v>61.05</v>
      </c>
      <c r="I209" s="153"/>
      <c r="L209" s="148"/>
      <c r="M209" s="154"/>
      <c r="T209" s="155"/>
      <c r="AT209" s="150" t="s">
        <v>191</v>
      </c>
      <c r="AU209" s="150" t="s">
        <v>81</v>
      </c>
      <c r="AV209" s="12" t="s">
        <v>81</v>
      </c>
      <c r="AW209" s="12" t="s">
        <v>33</v>
      </c>
      <c r="AX209" s="12" t="s">
        <v>72</v>
      </c>
      <c r="AY209" s="150" t="s">
        <v>180</v>
      </c>
    </row>
    <row r="210" spans="2:65" s="14" customFormat="1">
      <c r="B210" s="162"/>
      <c r="D210" s="149" t="s">
        <v>191</v>
      </c>
      <c r="E210" s="163" t="s">
        <v>19</v>
      </c>
      <c r="F210" s="164" t="s">
        <v>215</v>
      </c>
      <c r="H210" s="165">
        <v>141.80000000000001</v>
      </c>
      <c r="I210" s="166"/>
      <c r="L210" s="162"/>
      <c r="M210" s="167"/>
      <c r="T210" s="168"/>
      <c r="AT210" s="163" t="s">
        <v>191</v>
      </c>
      <c r="AU210" s="163" t="s">
        <v>81</v>
      </c>
      <c r="AV210" s="14" t="s">
        <v>187</v>
      </c>
      <c r="AW210" s="14" t="s">
        <v>33</v>
      </c>
      <c r="AX210" s="14" t="s">
        <v>79</v>
      </c>
      <c r="AY210" s="163" t="s">
        <v>180</v>
      </c>
    </row>
    <row r="211" spans="2:65" s="1" customFormat="1" ht="49.15" customHeight="1">
      <c r="B211" s="32"/>
      <c r="C211" s="131" t="s">
        <v>727</v>
      </c>
      <c r="D211" s="131" t="s">
        <v>182</v>
      </c>
      <c r="E211" s="132" t="s">
        <v>2778</v>
      </c>
      <c r="F211" s="133" t="s">
        <v>2779</v>
      </c>
      <c r="G211" s="134" t="s">
        <v>185</v>
      </c>
      <c r="H211" s="135">
        <v>72.239999999999995</v>
      </c>
      <c r="I211" s="136"/>
      <c r="J211" s="137">
        <f>ROUND(I211*H211,2)</f>
        <v>0</v>
      </c>
      <c r="K211" s="133" t="s">
        <v>186</v>
      </c>
      <c r="L211" s="32"/>
      <c r="M211" s="138" t="s">
        <v>19</v>
      </c>
      <c r="N211" s="139" t="s">
        <v>43</v>
      </c>
      <c r="P211" s="140">
        <f>O211*H211</f>
        <v>0</v>
      </c>
      <c r="Q211" s="140">
        <v>1.6199999999999999E-3</v>
      </c>
      <c r="R211" s="140">
        <f>Q211*H211</f>
        <v>0.11702879999999999</v>
      </c>
      <c r="S211" s="140">
        <v>0</v>
      </c>
      <c r="T211" s="141">
        <f>S211*H211</f>
        <v>0</v>
      </c>
      <c r="AR211" s="142" t="s">
        <v>187</v>
      </c>
      <c r="AT211" s="142" t="s">
        <v>182</v>
      </c>
      <c r="AU211" s="142" t="s">
        <v>81</v>
      </c>
      <c r="AY211" s="17" t="s">
        <v>180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7" t="s">
        <v>79</v>
      </c>
      <c r="BK211" s="143">
        <f>ROUND(I211*H211,2)</f>
        <v>0</v>
      </c>
      <c r="BL211" s="17" t="s">
        <v>187</v>
      </c>
      <c r="BM211" s="142" t="s">
        <v>2780</v>
      </c>
    </row>
    <row r="212" spans="2:65" s="1" customFormat="1">
      <c r="B212" s="32"/>
      <c r="D212" s="144" t="s">
        <v>189</v>
      </c>
      <c r="F212" s="145" t="s">
        <v>2781</v>
      </c>
      <c r="I212" s="146"/>
      <c r="L212" s="32"/>
      <c r="M212" s="147"/>
      <c r="T212" s="53"/>
      <c r="AT212" s="17" t="s">
        <v>189</v>
      </c>
      <c r="AU212" s="17" t="s">
        <v>81</v>
      </c>
    </row>
    <row r="213" spans="2:65" s="12" customFormat="1">
      <c r="B213" s="148"/>
      <c r="D213" s="149" t="s">
        <v>191</v>
      </c>
      <c r="E213" s="150" t="s">
        <v>19</v>
      </c>
      <c r="F213" s="151" t="s">
        <v>2782</v>
      </c>
      <c r="H213" s="152">
        <v>11.19</v>
      </c>
      <c r="I213" s="153"/>
      <c r="L213" s="148"/>
      <c r="M213" s="154"/>
      <c r="T213" s="155"/>
      <c r="AT213" s="150" t="s">
        <v>191</v>
      </c>
      <c r="AU213" s="150" t="s">
        <v>81</v>
      </c>
      <c r="AV213" s="12" t="s">
        <v>81</v>
      </c>
      <c r="AW213" s="12" t="s">
        <v>33</v>
      </c>
      <c r="AX213" s="12" t="s">
        <v>72</v>
      </c>
      <c r="AY213" s="150" t="s">
        <v>180</v>
      </c>
    </row>
    <row r="214" spans="2:65" s="12" customFormat="1">
      <c r="B214" s="148"/>
      <c r="D214" s="149" t="s">
        <v>191</v>
      </c>
      <c r="E214" s="150" t="s">
        <v>19</v>
      </c>
      <c r="F214" s="151" t="s">
        <v>2777</v>
      </c>
      <c r="H214" s="152">
        <v>61.05</v>
      </c>
      <c r="I214" s="153"/>
      <c r="L214" s="148"/>
      <c r="M214" s="154"/>
      <c r="T214" s="155"/>
      <c r="AT214" s="150" t="s">
        <v>191</v>
      </c>
      <c r="AU214" s="150" t="s">
        <v>81</v>
      </c>
      <c r="AV214" s="12" t="s">
        <v>81</v>
      </c>
      <c r="AW214" s="12" t="s">
        <v>33</v>
      </c>
      <c r="AX214" s="12" t="s">
        <v>72</v>
      </c>
      <c r="AY214" s="150" t="s">
        <v>180</v>
      </c>
    </row>
    <row r="215" spans="2:65" s="14" customFormat="1">
      <c r="B215" s="162"/>
      <c r="D215" s="149" t="s">
        <v>191</v>
      </c>
      <c r="E215" s="163" t="s">
        <v>19</v>
      </c>
      <c r="F215" s="164" t="s">
        <v>215</v>
      </c>
      <c r="H215" s="165">
        <v>72.239999999999995</v>
      </c>
      <c r="I215" s="166"/>
      <c r="L215" s="162"/>
      <c r="M215" s="167"/>
      <c r="T215" s="168"/>
      <c r="AT215" s="163" t="s">
        <v>191</v>
      </c>
      <c r="AU215" s="163" t="s">
        <v>81</v>
      </c>
      <c r="AV215" s="14" t="s">
        <v>187</v>
      </c>
      <c r="AW215" s="14" t="s">
        <v>33</v>
      </c>
      <c r="AX215" s="14" t="s">
        <v>79</v>
      </c>
      <c r="AY215" s="163" t="s">
        <v>180</v>
      </c>
    </row>
    <row r="216" spans="2:65" s="1" customFormat="1" ht="49.15" customHeight="1">
      <c r="B216" s="32"/>
      <c r="C216" s="131" t="s">
        <v>732</v>
      </c>
      <c r="D216" s="131" t="s">
        <v>182</v>
      </c>
      <c r="E216" s="132" t="s">
        <v>2783</v>
      </c>
      <c r="F216" s="133" t="s">
        <v>2784</v>
      </c>
      <c r="G216" s="134" t="s">
        <v>185</v>
      </c>
      <c r="H216" s="135">
        <v>72.239999999999995</v>
      </c>
      <c r="I216" s="136"/>
      <c r="J216" s="137">
        <f>ROUND(I216*H216,2)</f>
        <v>0</v>
      </c>
      <c r="K216" s="133" t="s">
        <v>186</v>
      </c>
      <c r="L216" s="32"/>
      <c r="M216" s="138" t="s">
        <v>19</v>
      </c>
      <c r="N216" s="139" t="s">
        <v>43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187</v>
      </c>
      <c r="AT216" s="142" t="s">
        <v>182</v>
      </c>
      <c r="AU216" s="142" t="s">
        <v>81</v>
      </c>
      <c r="AY216" s="17" t="s">
        <v>180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7" t="s">
        <v>79</v>
      </c>
      <c r="BK216" s="143">
        <f>ROUND(I216*H216,2)</f>
        <v>0</v>
      </c>
      <c r="BL216" s="17" t="s">
        <v>187</v>
      </c>
      <c r="BM216" s="142" t="s">
        <v>2785</v>
      </c>
    </row>
    <row r="217" spans="2:65" s="1" customFormat="1">
      <c r="B217" s="32"/>
      <c r="D217" s="144" t="s">
        <v>189</v>
      </c>
      <c r="F217" s="145" t="s">
        <v>2786</v>
      </c>
      <c r="I217" s="146"/>
      <c r="L217" s="32"/>
      <c r="M217" s="147"/>
      <c r="T217" s="53"/>
      <c r="AT217" s="17" t="s">
        <v>189</v>
      </c>
      <c r="AU217" s="17" t="s">
        <v>81</v>
      </c>
    </row>
    <row r="218" spans="2:65" s="1" customFormat="1" ht="37.9" customHeight="1">
      <c r="B218" s="32"/>
      <c r="C218" s="131" t="s">
        <v>737</v>
      </c>
      <c r="D218" s="131" t="s">
        <v>182</v>
      </c>
      <c r="E218" s="132" t="s">
        <v>2787</v>
      </c>
      <c r="F218" s="133" t="s">
        <v>2788</v>
      </c>
      <c r="G218" s="134" t="s">
        <v>257</v>
      </c>
      <c r="H218" s="135">
        <v>0.54</v>
      </c>
      <c r="I218" s="136"/>
      <c r="J218" s="137">
        <f>ROUND(I218*H218,2)</f>
        <v>0</v>
      </c>
      <c r="K218" s="133" t="s">
        <v>186</v>
      </c>
      <c r="L218" s="32"/>
      <c r="M218" s="138" t="s">
        <v>19</v>
      </c>
      <c r="N218" s="139" t="s">
        <v>43</v>
      </c>
      <c r="P218" s="140">
        <f>O218*H218</f>
        <v>0</v>
      </c>
      <c r="Q218" s="140">
        <v>1.10907</v>
      </c>
      <c r="R218" s="140">
        <f>Q218*H218</f>
        <v>0.59889780000000004</v>
      </c>
      <c r="S218" s="140">
        <v>0</v>
      </c>
      <c r="T218" s="141">
        <f>S218*H218</f>
        <v>0</v>
      </c>
      <c r="AR218" s="142" t="s">
        <v>187</v>
      </c>
      <c r="AT218" s="142" t="s">
        <v>182</v>
      </c>
      <c r="AU218" s="142" t="s">
        <v>81</v>
      </c>
      <c r="AY218" s="17" t="s">
        <v>180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7" t="s">
        <v>79</v>
      </c>
      <c r="BK218" s="143">
        <f>ROUND(I218*H218,2)</f>
        <v>0</v>
      </c>
      <c r="BL218" s="17" t="s">
        <v>187</v>
      </c>
      <c r="BM218" s="142" t="s">
        <v>2789</v>
      </c>
    </row>
    <row r="219" spans="2:65" s="1" customFormat="1">
      <c r="B219" s="32"/>
      <c r="D219" s="144" t="s">
        <v>189</v>
      </c>
      <c r="F219" s="145" t="s">
        <v>2790</v>
      </c>
      <c r="I219" s="146"/>
      <c r="L219" s="32"/>
      <c r="M219" s="147"/>
      <c r="T219" s="53"/>
      <c r="AT219" s="17" t="s">
        <v>189</v>
      </c>
      <c r="AU219" s="17" t="s">
        <v>81</v>
      </c>
    </row>
    <row r="220" spans="2:65" s="12" customFormat="1">
      <c r="B220" s="148"/>
      <c r="D220" s="149" t="s">
        <v>191</v>
      </c>
      <c r="E220" s="150" t="s">
        <v>19</v>
      </c>
      <c r="F220" s="151" t="s">
        <v>2791</v>
      </c>
      <c r="H220" s="152">
        <v>0.05</v>
      </c>
      <c r="I220" s="153"/>
      <c r="L220" s="148"/>
      <c r="M220" s="154"/>
      <c r="T220" s="155"/>
      <c r="AT220" s="150" t="s">
        <v>191</v>
      </c>
      <c r="AU220" s="150" t="s">
        <v>81</v>
      </c>
      <c r="AV220" s="12" t="s">
        <v>81</v>
      </c>
      <c r="AW220" s="12" t="s">
        <v>33</v>
      </c>
      <c r="AX220" s="12" t="s">
        <v>72</v>
      </c>
      <c r="AY220" s="150" t="s">
        <v>180</v>
      </c>
    </row>
    <row r="221" spans="2:65" s="12" customFormat="1">
      <c r="B221" s="148"/>
      <c r="D221" s="149" t="s">
        <v>191</v>
      </c>
      <c r="E221" s="150" t="s">
        <v>19</v>
      </c>
      <c r="F221" s="151" t="s">
        <v>2792</v>
      </c>
      <c r="H221" s="152">
        <v>0.371</v>
      </c>
      <c r="I221" s="153"/>
      <c r="L221" s="148"/>
      <c r="M221" s="154"/>
      <c r="T221" s="155"/>
      <c r="AT221" s="150" t="s">
        <v>191</v>
      </c>
      <c r="AU221" s="150" t="s">
        <v>81</v>
      </c>
      <c r="AV221" s="12" t="s">
        <v>81</v>
      </c>
      <c r="AW221" s="12" t="s">
        <v>33</v>
      </c>
      <c r="AX221" s="12" t="s">
        <v>72</v>
      </c>
      <c r="AY221" s="150" t="s">
        <v>180</v>
      </c>
    </row>
    <row r="222" spans="2:65" s="12" customFormat="1">
      <c r="B222" s="148"/>
      <c r="D222" s="149" t="s">
        <v>191</v>
      </c>
      <c r="E222" s="150" t="s">
        <v>19</v>
      </c>
      <c r="F222" s="151" t="s">
        <v>2793</v>
      </c>
      <c r="H222" s="152">
        <v>0.11899999999999999</v>
      </c>
      <c r="I222" s="153"/>
      <c r="L222" s="148"/>
      <c r="M222" s="154"/>
      <c r="T222" s="155"/>
      <c r="AT222" s="150" t="s">
        <v>191</v>
      </c>
      <c r="AU222" s="150" t="s">
        <v>81</v>
      </c>
      <c r="AV222" s="12" t="s">
        <v>81</v>
      </c>
      <c r="AW222" s="12" t="s">
        <v>33</v>
      </c>
      <c r="AX222" s="12" t="s">
        <v>72</v>
      </c>
      <c r="AY222" s="150" t="s">
        <v>180</v>
      </c>
    </row>
    <row r="223" spans="2:65" s="14" customFormat="1">
      <c r="B223" s="162"/>
      <c r="D223" s="149" t="s">
        <v>191</v>
      </c>
      <c r="E223" s="163" t="s">
        <v>19</v>
      </c>
      <c r="F223" s="164" t="s">
        <v>215</v>
      </c>
      <c r="H223" s="165">
        <v>0.54</v>
      </c>
      <c r="I223" s="166"/>
      <c r="L223" s="162"/>
      <c r="M223" s="167"/>
      <c r="T223" s="168"/>
      <c r="AT223" s="163" t="s">
        <v>191</v>
      </c>
      <c r="AU223" s="163" t="s">
        <v>81</v>
      </c>
      <c r="AV223" s="14" t="s">
        <v>187</v>
      </c>
      <c r="AW223" s="14" t="s">
        <v>33</v>
      </c>
      <c r="AX223" s="14" t="s">
        <v>79</v>
      </c>
      <c r="AY223" s="163" t="s">
        <v>180</v>
      </c>
    </row>
    <row r="224" spans="2:65" s="1" customFormat="1" ht="37.9" customHeight="1">
      <c r="B224" s="32"/>
      <c r="C224" s="131" t="s">
        <v>744</v>
      </c>
      <c r="D224" s="131" t="s">
        <v>182</v>
      </c>
      <c r="E224" s="132" t="s">
        <v>2794</v>
      </c>
      <c r="F224" s="133" t="s">
        <v>2795</v>
      </c>
      <c r="G224" s="134" t="s">
        <v>257</v>
      </c>
      <c r="H224" s="135">
        <v>2.06</v>
      </c>
      <c r="I224" s="136"/>
      <c r="J224" s="137">
        <f>ROUND(I224*H224,2)</f>
        <v>0</v>
      </c>
      <c r="K224" s="133" t="s">
        <v>186</v>
      </c>
      <c r="L224" s="32"/>
      <c r="M224" s="138" t="s">
        <v>19</v>
      </c>
      <c r="N224" s="139" t="s">
        <v>43</v>
      </c>
      <c r="P224" s="140">
        <f>O224*H224</f>
        <v>0</v>
      </c>
      <c r="Q224" s="140">
        <v>1.06277</v>
      </c>
      <c r="R224" s="140">
        <f>Q224*H224</f>
        <v>2.1893061999999999</v>
      </c>
      <c r="S224" s="140">
        <v>0</v>
      </c>
      <c r="T224" s="141">
        <f>S224*H224</f>
        <v>0</v>
      </c>
      <c r="AR224" s="142" t="s">
        <v>187</v>
      </c>
      <c r="AT224" s="142" t="s">
        <v>182</v>
      </c>
      <c r="AU224" s="142" t="s">
        <v>81</v>
      </c>
      <c r="AY224" s="17" t="s">
        <v>180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7" t="s">
        <v>79</v>
      </c>
      <c r="BK224" s="143">
        <f>ROUND(I224*H224,2)</f>
        <v>0</v>
      </c>
      <c r="BL224" s="17" t="s">
        <v>187</v>
      </c>
      <c r="BM224" s="142" t="s">
        <v>2796</v>
      </c>
    </row>
    <row r="225" spans="2:65" s="1" customFormat="1">
      <c r="B225" s="32"/>
      <c r="D225" s="144" t="s">
        <v>189</v>
      </c>
      <c r="F225" s="145" t="s">
        <v>2797</v>
      </c>
      <c r="I225" s="146"/>
      <c r="L225" s="32"/>
      <c r="M225" s="147"/>
      <c r="T225" s="53"/>
      <c r="AT225" s="17" t="s">
        <v>189</v>
      </c>
      <c r="AU225" s="17" t="s">
        <v>81</v>
      </c>
    </row>
    <row r="226" spans="2:65" s="12" customFormat="1">
      <c r="B226" s="148"/>
      <c r="D226" s="149" t="s">
        <v>191</v>
      </c>
      <c r="E226" s="150" t="s">
        <v>19</v>
      </c>
      <c r="F226" s="151" t="s">
        <v>2798</v>
      </c>
      <c r="H226" s="152">
        <v>0.53600000000000003</v>
      </c>
      <c r="I226" s="153"/>
      <c r="L226" s="148"/>
      <c r="M226" s="154"/>
      <c r="T226" s="155"/>
      <c r="AT226" s="150" t="s">
        <v>191</v>
      </c>
      <c r="AU226" s="150" t="s">
        <v>81</v>
      </c>
      <c r="AV226" s="12" t="s">
        <v>81</v>
      </c>
      <c r="AW226" s="12" t="s">
        <v>33</v>
      </c>
      <c r="AX226" s="12" t="s">
        <v>72</v>
      </c>
      <c r="AY226" s="150" t="s">
        <v>180</v>
      </c>
    </row>
    <row r="227" spans="2:65" s="12" customFormat="1">
      <c r="B227" s="148"/>
      <c r="D227" s="149" t="s">
        <v>191</v>
      </c>
      <c r="E227" s="150" t="s">
        <v>19</v>
      </c>
      <c r="F227" s="151" t="s">
        <v>2799</v>
      </c>
      <c r="H227" s="152">
        <v>1.524</v>
      </c>
      <c r="I227" s="153"/>
      <c r="L227" s="148"/>
      <c r="M227" s="154"/>
      <c r="T227" s="155"/>
      <c r="AT227" s="150" t="s">
        <v>191</v>
      </c>
      <c r="AU227" s="150" t="s">
        <v>81</v>
      </c>
      <c r="AV227" s="12" t="s">
        <v>81</v>
      </c>
      <c r="AW227" s="12" t="s">
        <v>33</v>
      </c>
      <c r="AX227" s="12" t="s">
        <v>72</v>
      </c>
      <c r="AY227" s="150" t="s">
        <v>180</v>
      </c>
    </row>
    <row r="228" spans="2:65" s="14" customFormat="1">
      <c r="B228" s="162"/>
      <c r="D228" s="149" t="s">
        <v>191</v>
      </c>
      <c r="E228" s="163" t="s">
        <v>19</v>
      </c>
      <c r="F228" s="164" t="s">
        <v>215</v>
      </c>
      <c r="H228" s="165">
        <v>2.06</v>
      </c>
      <c r="I228" s="166"/>
      <c r="L228" s="162"/>
      <c r="M228" s="167"/>
      <c r="T228" s="168"/>
      <c r="AT228" s="163" t="s">
        <v>191</v>
      </c>
      <c r="AU228" s="163" t="s">
        <v>81</v>
      </c>
      <c r="AV228" s="14" t="s">
        <v>187</v>
      </c>
      <c r="AW228" s="14" t="s">
        <v>33</v>
      </c>
      <c r="AX228" s="14" t="s">
        <v>79</v>
      </c>
      <c r="AY228" s="163" t="s">
        <v>180</v>
      </c>
    </row>
    <row r="229" spans="2:65" s="11" customFormat="1" ht="22.9" customHeight="1">
      <c r="B229" s="119"/>
      <c r="D229" s="120" t="s">
        <v>71</v>
      </c>
      <c r="E229" s="129" t="s">
        <v>235</v>
      </c>
      <c r="F229" s="129" t="s">
        <v>1927</v>
      </c>
      <c r="I229" s="122"/>
      <c r="J229" s="130">
        <f>BK229</f>
        <v>0</v>
      </c>
      <c r="L229" s="119"/>
      <c r="M229" s="124"/>
      <c r="P229" s="125">
        <f>SUM(P230:P237)</f>
        <v>0</v>
      </c>
      <c r="R229" s="125">
        <f>SUM(R230:R237)</f>
        <v>6.6278399999999994E-3</v>
      </c>
      <c r="T229" s="126">
        <f>SUM(T230:T237)</f>
        <v>0</v>
      </c>
      <c r="AR229" s="120" t="s">
        <v>79</v>
      </c>
      <c r="AT229" s="127" t="s">
        <v>71</v>
      </c>
      <c r="AU229" s="127" t="s">
        <v>79</v>
      </c>
      <c r="AY229" s="120" t="s">
        <v>180</v>
      </c>
      <c r="BK229" s="128">
        <f>SUM(BK230:BK237)</f>
        <v>0</v>
      </c>
    </row>
    <row r="230" spans="2:65" s="1" customFormat="1" ht="16.5" customHeight="1">
      <c r="B230" s="32"/>
      <c r="C230" s="131" t="s">
        <v>749</v>
      </c>
      <c r="D230" s="131" t="s">
        <v>182</v>
      </c>
      <c r="E230" s="132" t="s">
        <v>2800</v>
      </c>
      <c r="F230" s="133" t="s">
        <v>2801</v>
      </c>
      <c r="G230" s="134" t="s">
        <v>226</v>
      </c>
      <c r="H230" s="135">
        <v>3</v>
      </c>
      <c r="I230" s="136"/>
      <c r="J230" s="137">
        <f>ROUND(I230*H230,2)</f>
        <v>0</v>
      </c>
      <c r="K230" s="133" t="s">
        <v>186</v>
      </c>
      <c r="L230" s="32"/>
      <c r="M230" s="138" t="s">
        <v>19</v>
      </c>
      <c r="N230" s="139" t="s">
        <v>43</v>
      </c>
      <c r="P230" s="140">
        <f>O230*H230</f>
        <v>0</v>
      </c>
      <c r="Q230" s="140">
        <v>0</v>
      </c>
      <c r="R230" s="140">
        <f>Q230*H230</f>
        <v>0</v>
      </c>
      <c r="S230" s="140">
        <v>0</v>
      </c>
      <c r="T230" s="141">
        <f>S230*H230</f>
        <v>0</v>
      </c>
      <c r="AR230" s="142" t="s">
        <v>187</v>
      </c>
      <c r="AT230" s="142" t="s">
        <v>182</v>
      </c>
      <c r="AU230" s="142" t="s">
        <v>81</v>
      </c>
      <c r="AY230" s="17" t="s">
        <v>180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7" t="s">
        <v>79</v>
      </c>
      <c r="BK230" s="143">
        <f>ROUND(I230*H230,2)</f>
        <v>0</v>
      </c>
      <c r="BL230" s="17" t="s">
        <v>187</v>
      </c>
      <c r="BM230" s="142" t="s">
        <v>2802</v>
      </c>
    </row>
    <row r="231" spans="2:65" s="1" customFormat="1">
      <c r="B231" s="32"/>
      <c r="D231" s="144" t="s">
        <v>189</v>
      </c>
      <c r="F231" s="145" t="s">
        <v>2803</v>
      </c>
      <c r="I231" s="146"/>
      <c r="L231" s="32"/>
      <c r="M231" s="147"/>
      <c r="T231" s="53"/>
      <c r="AT231" s="17" t="s">
        <v>189</v>
      </c>
      <c r="AU231" s="17" t="s">
        <v>81</v>
      </c>
    </row>
    <row r="232" spans="2:65" s="1" customFormat="1" ht="16.5" customHeight="1">
      <c r="B232" s="32"/>
      <c r="C232" s="181" t="s">
        <v>754</v>
      </c>
      <c r="D232" s="181" t="s">
        <v>570</v>
      </c>
      <c r="E232" s="182" t="s">
        <v>2804</v>
      </c>
      <c r="F232" s="183" t="s">
        <v>2805</v>
      </c>
      <c r="G232" s="184" t="s">
        <v>226</v>
      </c>
      <c r="H232" s="185">
        <v>3</v>
      </c>
      <c r="I232" s="186"/>
      <c r="J232" s="187">
        <f>ROUND(I232*H232,2)</f>
        <v>0</v>
      </c>
      <c r="K232" s="183" t="s">
        <v>186</v>
      </c>
      <c r="L232" s="188"/>
      <c r="M232" s="189" t="s">
        <v>19</v>
      </c>
      <c r="N232" s="190" t="s">
        <v>43</v>
      </c>
      <c r="P232" s="140">
        <f>O232*H232</f>
        <v>0</v>
      </c>
      <c r="Q232" s="140">
        <v>1.74E-3</v>
      </c>
      <c r="R232" s="140">
        <f>Q232*H232</f>
        <v>5.2199999999999998E-3</v>
      </c>
      <c r="S232" s="140">
        <v>0</v>
      </c>
      <c r="T232" s="141">
        <f>S232*H232</f>
        <v>0</v>
      </c>
      <c r="AR232" s="142" t="s">
        <v>235</v>
      </c>
      <c r="AT232" s="142" t="s">
        <v>570</v>
      </c>
      <c r="AU232" s="142" t="s">
        <v>81</v>
      </c>
      <c r="AY232" s="17" t="s">
        <v>180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7" t="s">
        <v>79</v>
      </c>
      <c r="BK232" s="143">
        <f>ROUND(I232*H232,2)</f>
        <v>0</v>
      </c>
      <c r="BL232" s="17" t="s">
        <v>187</v>
      </c>
      <c r="BM232" s="142" t="s">
        <v>2806</v>
      </c>
    </row>
    <row r="233" spans="2:65" s="1" customFormat="1" ht="24.2" customHeight="1">
      <c r="B233" s="32"/>
      <c r="C233" s="131" t="s">
        <v>760</v>
      </c>
      <c r="D233" s="131" t="s">
        <v>182</v>
      </c>
      <c r="E233" s="132" t="s">
        <v>2807</v>
      </c>
      <c r="F233" s="133" t="s">
        <v>2808</v>
      </c>
      <c r="G233" s="134" t="s">
        <v>476</v>
      </c>
      <c r="H233" s="135">
        <v>1.1879999999999999</v>
      </c>
      <c r="I233" s="136"/>
      <c r="J233" s="137">
        <f>ROUND(I233*H233,2)</f>
        <v>0</v>
      </c>
      <c r="K233" s="133" t="s">
        <v>186</v>
      </c>
      <c r="L233" s="32"/>
      <c r="M233" s="138" t="s">
        <v>19</v>
      </c>
      <c r="N233" s="139" t="s">
        <v>43</v>
      </c>
      <c r="P233" s="140">
        <f>O233*H233</f>
        <v>0</v>
      </c>
      <c r="Q233" s="140">
        <v>6.8000000000000005E-4</v>
      </c>
      <c r="R233" s="140">
        <f>Q233*H233</f>
        <v>8.0783999999999999E-4</v>
      </c>
      <c r="S233" s="140">
        <v>0</v>
      </c>
      <c r="T233" s="141">
        <f>S233*H233</f>
        <v>0</v>
      </c>
      <c r="AR233" s="142" t="s">
        <v>187</v>
      </c>
      <c r="AT233" s="142" t="s">
        <v>182</v>
      </c>
      <c r="AU233" s="142" t="s">
        <v>81</v>
      </c>
      <c r="AY233" s="17" t="s">
        <v>180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7" t="s">
        <v>79</v>
      </c>
      <c r="BK233" s="143">
        <f>ROUND(I233*H233,2)</f>
        <v>0</v>
      </c>
      <c r="BL233" s="17" t="s">
        <v>187</v>
      </c>
      <c r="BM233" s="142" t="s">
        <v>2809</v>
      </c>
    </row>
    <row r="234" spans="2:65" s="1" customFormat="1">
      <c r="B234" s="32"/>
      <c r="D234" s="144" t="s">
        <v>189</v>
      </c>
      <c r="F234" s="145" t="s">
        <v>2810</v>
      </c>
      <c r="I234" s="146"/>
      <c r="L234" s="32"/>
      <c r="M234" s="147"/>
      <c r="T234" s="53"/>
      <c r="AT234" s="17" t="s">
        <v>189</v>
      </c>
      <c r="AU234" s="17" t="s">
        <v>81</v>
      </c>
    </row>
    <row r="235" spans="2:65" s="13" customFormat="1">
      <c r="B235" s="156"/>
      <c r="D235" s="149" t="s">
        <v>191</v>
      </c>
      <c r="E235" s="157" t="s">
        <v>19</v>
      </c>
      <c r="F235" s="158" t="s">
        <v>2811</v>
      </c>
      <c r="H235" s="157" t="s">
        <v>19</v>
      </c>
      <c r="I235" s="159"/>
      <c r="L235" s="156"/>
      <c r="M235" s="160"/>
      <c r="T235" s="161"/>
      <c r="AT235" s="157" t="s">
        <v>191</v>
      </c>
      <c r="AU235" s="157" t="s">
        <v>81</v>
      </c>
      <c r="AV235" s="13" t="s">
        <v>79</v>
      </c>
      <c r="AW235" s="13" t="s">
        <v>33</v>
      </c>
      <c r="AX235" s="13" t="s">
        <v>72</v>
      </c>
      <c r="AY235" s="157" t="s">
        <v>180</v>
      </c>
    </row>
    <row r="236" spans="2:65" s="12" customFormat="1">
      <c r="B236" s="148"/>
      <c r="D236" s="149" t="s">
        <v>191</v>
      </c>
      <c r="E236" s="150" t="s">
        <v>19</v>
      </c>
      <c r="F236" s="151" t="s">
        <v>2812</v>
      </c>
      <c r="H236" s="152">
        <v>1.1879999999999999</v>
      </c>
      <c r="I236" s="153"/>
      <c r="L236" s="148"/>
      <c r="M236" s="154"/>
      <c r="T236" s="155"/>
      <c r="AT236" s="150" t="s">
        <v>191</v>
      </c>
      <c r="AU236" s="150" t="s">
        <v>81</v>
      </c>
      <c r="AV236" s="12" t="s">
        <v>81</v>
      </c>
      <c r="AW236" s="12" t="s">
        <v>33</v>
      </c>
      <c r="AX236" s="12" t="s">
        <v>79</v>
      </c>
      <c r="AY236" s="150" t="s">
        <v>180</v>
      </c>
    </row>
    <row r="237" spans="2:65" s="1" customFormat="1" ht="24.2" customHeight="1">
      <c r="B237" s="32"/>
      <c r="C237" s="181" t="s">
        <v>766</v>
      </c>
      <c r="D237" s="181" t="s">
        <v>570</v>
      </c>
      <c r="E237" s="182" t="s">
        <v>2813</v>
      </c>
      <c r="F237" s="183" t="s">
        <v>2814</v>
      </c>
      <c r="G237" s="184" t="s">
        <v>226</v>
      </c>
      <c r="H237" s="185">
        <v>6</v>
      </c>
      <c r="I237" s="186"/>
      <c r="J237" s="187">
        <f>ROUND(I237*H237,2)</f>
        <v>0</v>
      </c>
      <c r="K237" s="183" t="s">
        <v>186</v>
      </c>
      <c r="L237" s="188"/>
      <c r="M237" s="189" t="s">
        <v>19</v>
      </c>
      <c r="N237" s="190" t="s">
        <v>43</v>
      </c>
      <c r="P237" s="140">
        <f>O237*H237</f>
        <v>0</v>
      </c>
      <c r="Q237" s="140">
        <v>1E-4</v>
      </c>
      <c r="R237" s="140">
        <f>Q237*H237</f>
        <v>6.0000000000000006E-4</v>
      </c>
      <c r="S237" s="140">
        <v>0</v>
      </c>
      <c r="T237" s="141">
        <f>S237*H237</f>
        <v>0</v>
      </c>
      <c r="AR237" s="142" t="s">
        <v>235</v>
      </c>
      <c r="AT237" s="142" t="s">
        <v>570</v>
      </c>
      <c r="AU237" s="142" t="s">
        <v>81</v>
      </c>
      <c r="AY237" s="17" t="s">
        <v>180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7" t="s">
        <v>79</v>
      </c>
      <c r="BK237" s="143">
        <f>ROUND(I237*H237,2)</f>
        <v>0</v>
      </c>
      <c r="BL237" s="17" t="s">
        <v>187</v>
      </c>
      <c r="BM237" s="142" t="s">
        <v>2815</v>
      </c>
    </row>
    <row r="238" spans="2:65" s="11" customFormat="1" ht="22.9" customHeight="1">
      <c r="B238" s="119"/>
      <c r="D238" s="120" t="s">
        <v>71</v>
      </c>
      <c r="E238" s="129" t="s">
        <v>216</v>
      </c>
      <c r="F238" s="129" t="s">
        <v>217</v>
      </c>
      <c r="I238" s="122"/>
      <c r="J238" s="130">
        <f>BK238</f>
        <v>0</v>
      </c>
      <c r="L238" s="119"/>
      <c r="M238" s="124"/>
      <c r="P238" s="125">
        <f>SUM(P239:P300)</f>
        <v>0</v>
      </c>
      <c r="R238" s="125">
        <f>SUM(R239:R300)</f>
        <v>160.00419719999999</v>
      </c>
      <c r="T238" s="126">
        <f>SUM(T239:T300)</f>
        <v>6.2187699999999992</v>
      </c>
      <c r="AR238" s="120" t="s">
        <v>79</v>
      </c>
      <c r="AT238" s="127" t="s">
        <v>71</v>
      </c>
      <c r="AU238" s="127" t="s">
        <v>79</v>
      </c>
      <c r="AY238" s="120" t="s">
        <v>180</v>
      </c>
      <c r="BK238" s="128">
        <f>SUM(BK239:BK300)</f>
        <v>0</v>
      </c>
    </row>
    <row r="239" spans="2:65" s="1" customFormat="1" ht="24.2" customHeight="1">
      <c r="B239" s="32"/>
      <c r="C239" s="131" t="s">
        <v>772</v>
      </c>
      <c r="D239" s="131" t="s">
        <v>182</v>
      </c>
      <c r="E239" s="132" t="s">
        <v>2816</v>
      </c>
      <c r="F239" s="133" t="s">
        <v>2817</v>
      </c>
      <c r="G239" s="134" t="s">
        <v>476</v>
      </c>
      <c r="H239" s="135">
        <v>4.9950000000000001</v>
      </c>
      <c r="I239" s="136"/>
      <c r="J239" s="137">
        <f>ROUND(I239*H239,2)</f>
        <v>0</v>
      </c>
      <c r="K239" s="133" t="s">
        <v>186</v>
      </c>
      <c r="L239" s="32"/>
      <c r="M239" s="138" t="s">
        <v>19</v>
      </c>
      <c r="N239" s="139" t="s">
        <v>43</v>
      </c>
      <c r="P239" s="140">
        <f>O239*H239</f>
        <v>0</v>
      </c>
      <c r="Q239" s="140">
        <v>2.35E-2</v>
      </c>
      <c r="R239" s="140">
        <f>Q239*H239</f>
        <v>0.1173825</v>
      </c>
      <c r="S239" s="140">
        <v>0</v>
      </c>
      <c r="T239" s="141">
        <f>S239*H239</f>
        <v>0</v>
      </c>
      <c r="AR239" s="142" t="s">
        <v>187</v>
      </c>
      <c r="AT239" s="142" t="s">
        <v>182</v>
      </c>
      <c r="AU239" s="142" t="s">
        <v>81</v>
      </c>
      <c r="AY239" s="17" t="s">
        <v>180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7" t="s">
        <v>79</v>
      </c>
      <c r="BK239" s="143">
        <f>ROUND(I239*H239,2)</f>
        <v>0</v>
      </c>
      <c r="BL239" s="17" t="s">
        <v>187</v>
      </c>
      <c r="BM239" s="142" t="s">
        <v>2818</v>
      </c>
    </row>
    <row r="240" spans="2:65" s="1" customFormat="1">
      <c r="B240" s="32"/>
      <c r="D240" s="144" t="s">
        <v>189</v>
      </c>
      <c r="F240" s="145" t="s">
        <v>2819</v>
      </c>
      <c r="I240" s="146"/>
      <c r="L240" s="32"/>
      <c r="M240" s="147"/>
      <c r="T240" s="53"/>
      <c r="AT240" s="17" t="s">
        <v>189</v>
      </c>
      <c r="AU240" s="17" t="s">
        <v>81</v>
      </c>
    </row>
    <row r="241" spans="2:65" s="13" customFormat="1">
      <c r="B241" s="156"/>
      <c r="D241" s="149" t="s">
        <v>191</v>
      </c>
      <c r="E241" s="157" t="s">
        <v>19</v>
      </c>
      <c r="F241" s="158" t="s">
        <v>2820</v>
      </c>
      <c r="H241" s="157" t="s">
        <v>19</v>
      </c>
      <c r="I241" s="159"/>
      <c r="L241" s="156"/>
      <c r="M241" s="160"/>
      <c r="T241" s="161"/>
      <c r="AT241" s="157" t="s">
        <v>191</v>
      </c>
      <c r="AU241" s="157" t="s">
        <v>81</v>
      </c>
      <c r="AV241" s="13" t="s">
        <v>79</v>
      </c>
      <c r="AW241" s="13" t="s">
        <v>33</v>
      </c>
      <c r="AX241" s="13" t="s">
        <v>72</v>
      </c>
      <c r="AY241" s="157" t="s">
        <v>180</v>
      </c>
    </row>
    <row r="242" spans="2:65" s="12" customFormat="1">
      <c r="B242" s="148"/>
      <c r="D242" s="149" t="s">
        <v>191</v>
      </c>
      <c r="E242" s="150" t="s">
        <v>19</v>
      </c>
      <c r="F242" s="151" t="s">
        <v>2821</v>
      </c>
      <c r="H242" s="152">
        <v>4.9950000000000001</v>
      </c>
      <c r="I242" s="153"/>
      <c r="L242" s="148"/>
      <c r="M242" s="154"/>
      <c r="T242" s="155"/>
      <c r="AT242" s="150" t="s">
        <v>191</v>
      </c>
      <c r="AU242" s="150" t="s">
        <v>81</v>
      </c>
      <c r="AV242" s="12" t="s">
        <v>81</v>
      </c>
      <c r="AW242" s="12" t="s">
        <v>33</v>
      </c>
      <c r="AX242" s="12" t="s">
        <v>79</v>
      </c>
      <c r="AY242" s="150" t="s">
        <v>180</v>
      </c>
    </row>
    <row r="243" spans="2:65" s="1" customFormat="1" ht="24.2" customHeight="1">
      <c r="B243" s="32"/>
      <c r="C243" s="131" t="s">
        <v>778</v>
      </c>
      <c r="D243" s="131" t="s">
        <v>182</v>
      </c>
      <c r="E243" s="132" t="s">
        <v>2822</v>
      </c>
      <c r="F243" s="133" t="s">
        <v>2823</v>
      </c>
      <c r="G243" s="134" t="s">
        <v>476</v>
      </c>
      <c r="H243" s="135">
        <v>3.7</v>
      </c>
      <c r="I243" s="136"/>
      <c r="J243" s="137">
        <f>ROUND(I243*H243,2)</f>
        <v>0</v>
      </c>
      <c r="K243" s="133" t="s">
        <v>186</v>
      </c>
      <c r="L243" s="32"/>
      <c r="M243" s="138" t="s">
        <v>19</v>
      </c>
      <c r="N243" s="139" t="s">
        <v>43</v>
      </c>
      <c r="P243" s="140">
        <f>O243*H243</f>
        <v>0</v>
      </c>
      <c r="Q243" s="140">
        <v>2.35E-2</v>
      </c>
      <c r="R243" s="140">
        <f>Q243*H243</f>
        <v>8.695E-2</v>
      </c>
      <c r="S243" s="140">
        <v>0</v>
      </c>
      <c r="T243" s="141">
        <f>S243*H243</f>
        <v>0</v>
      </c>
      <c r="AR243" s="142" t="s">
        <v>187</v>
      </c>
      <c r="AT243" s="142" t="s">
        <v>182</v>
      </c>
      <c r="AU243" s="142" t="s">
        <v>81</v>
      </c>
      <c r="AY243" s="17" t="s">
        <v>180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7" t="s">
        <v>79</v>
      </c>
      <c r="BK243" s="143">
        <f>ROUND(I243*H243,2)</f>
        <v>0</v>
      </c>
      <c r="BL243" s="17" t="s">
        <v>187</v>
      </c>
      <c r="BM243" s="142" t="s">
        <v>2824</v>
      </c>
    </row>
    <row r="244" spans="2:65" s="1" customFormat="1">
      <c r="B244" s="32"/>
      <c r="D244" s="144" t="s">
        <v>189</v>
      </c>
      <c r="F244" s="145" t="s">
        <v>2825</v>
      </c>
      <c r="I244" s="146"/>
      <c r="L244" s="32"/>
      <c r="M244" s="147"/>
      <c r="T244" s="53"/>
      <c r="AT244" s="17" t="s">
        <v>189</v>
      </c>
      <c r="AU244" s="17" t="s">
        <v>81</v>
      </c>
    </row>
    <row r="245" spans="2:65" s="13" customFormat="1">
      <c r="B245" s="156"/>
      <c r="D245" s="149" t="s">
        <v>191</v>
      </c>
      <c r="E245" s="157" t="s">
        <v>19</v>
      </c>
      <c r="F245" s="158" t="s">
        <v>2820</v>
      </c>
      <c r="H245" s="157" t="s">
        <v>19</v>
      </c>
      <c r="I245" s="159"/>
      <c r="L245" s="156"/>
      <c r="M245" s="160"/>
      <c r="T245" s="161"/>
      <c r="AT245" s="157" t="s">
        <v>191</v>
      </c>
      <c r="AU245" s="157" t="s">
        <v>81</v>
      </c>
      <c r="AV245" s="13" t="s">
        <v>79</v>
      </c>
      <c r="AW245" s="13" t="s">
        <v>33</v>
      </c>
      <c r="AX245" s="13" t="s">
        <v>72</v>
      </c>
      <c r="AY245" s="157" t="s">
        <v>180</v>
      </c>
    </row>
    <row r="246" spans="2:65" s="12" customFormat="1">
      <c r="B246" s="148"/>
      <c r="D246" s="149" t="s">
        <v>191</v>
      </c>
      <c r="E246" s="150" t="s">
        <v>19</v>
      </c>
      <c r="F246" s="151" t="s">
        <v>2826</v>
      </c>
      <c r="H246" s="152">
        <v>3.7</v>
      </c>
      <c r="I246" s="153"/>
      <c r="L246" s="148"/>
      <c r="M246" s="154"/>
      <c r="T246" s="155"/>
      <c r="AT246" s="150" t="s">
        <v>191</v>
      </c>
      <c r="AU246" s="150" t="s">
        <v>81</v>
      </c>
      <c r="AV246" s="12" t="s">
        <v>81</v>
      </c>
      <c r="AW246" s="12" t="s">
        <v>33</v>
      </c>
      <c r="AX246" s="12" t="s">
        <v>79</v>
      </c>
      <c r="AY246" s="150" t="s">
        <v>180</v>
      </c>
    </row>
    <row r="247" spans="2:65" s="1" customFormat="1" ht="37.9" customHeight="1">
      <c r="B247" s="32"/>
      <c r="C247" s="131" t="s">
        <v>785</v>
      </c>
      <c r="D247" s="131" t="s">
        <v>182</v>
      </c>
      <c r="E247" s="132" t="s">
        <v>2827</v>
      </c>
      <c r="F247" s="133" t="s">
        <v>2828</v>
      </c>
      <c r="G247" s="134" t="s">
        <v>209</v>
      </c>
      <c r="H247" s="135">
        <v>159.68100000000001</v>
      </c>
      <c r="I247" s="136"/>
      <c r="J247" s="137">
        <f>ROUND(I247*H247,2)</f>
        <v>0</v>
      </c>
      <c r="K247" s="133" t="s">
        <v>186</v>
      </c>
      <c r="L247" s="32"/>
      <c r="M247" s="138" t="s">
        <v>19</v>
      </c>
      <c r="N247" s="139" t="s">
        <v>43</v>
      </c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187</v>
      </c>
      <c r="AT247" s="142" t="s">
        <v>182</v>
      </c>
      <c r="AU247" s="142" t="s">
        <v>81</v>
      </c>
      <c r="AY247" s="17" t="s">
        <v>180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7" t="s">
        <v>79</v>
      </c>
      <c r="BK247" s="143">
        <f>ROUND(I247*H247,2)</f>
        <v>0</v>
      </c>
      <c r="BL247" s="17" t="s">
        <v>187</v>
      </c>
      <c r="BM247" s="142" t="s">
        <v>2829</v>
      </c>
    </row>
    <row r="248" spans="2:65" s="1" customFormat="1">
      <c r="B248" s="32"/>
      <c r="D248" s="144" t="s">
        <v>189</v>
      </c>
      <c r="F248" s="145" t="s">
        <v>2830</v>
      </c>
      <c r="I248" s="146"/>
      <c r="L248" s="32"/>
      <c r="M248" s="147"/>
      <c r="T248" s="53"/>
      <c r="AT248" s="17" t="s">
        <v>189</v>
      </c>
      <c r="AU248" s="17" t="s">
        <v>81</v>
      </c>
    </row>
    <row r="249" spans="2:65" s="12" customFormat="1">
      <c r="B249" s="148"/>
      <c r="D249" s="149" t="s">
        <v>191</v>
      </c>
      <c r="E249" s="150" t="s">
        <v>19</v>
      </c>
      <c r="F249" s="151" t="s">
        <v>2831</v>
      </c>
      <c r="H249" s="152">
        <v>159.68100000000001</v>
      </c>
      <c r="I249" s="153"/>
      <c r="L249" s="148"/>
      <c r="M249" s="154"/>
      <c r="T249" s="155"/>
      <c r="AT249" s="150" t="s">
        <v>191</v>
      </c>
      <c r="AU249" s="150" t="s">
        <v>81</v>
      </c>
      <c r="AV249" s="12" t="s">
        <v>81</v>
      </c>
      <c r="AW249" s="12" t="s">
        <v>33</v>
      </c>
      <c r="AX249" s="12" t="s">
        <v>79</v>
      </c>
      <c r="AY249" s="150" t="s">
        <v>180</v>
      </c>
    </row>
    <row r="250" spans="2:65" s="1" customFormat="1" ht="16.5" customHeight="1">
      <c r="B250" s="32"/>
      <c r="C250" s="181" t="s">
        <v>795</v>
      </c>
      <c r="D250" s="181" t="s">
        <v>570</v>
      </c>
      <c r="E250" s="182" t="s">
        <v>2832</v>
      </c>
      <c r="F250" s="183" t="s">
        <v>2833</v>
      </c>
      <c r="G250" s="184" t="s">
        <v>209</v>
      </c>
      <c r="H250" s="185">
        <v>159.68100000000001</v>
      </c>
      <c r="I250" s="186"/>
      <c r="J250" s="187">
        <f>ROUND(I250*H250,2)</f>
        <v>0</v>
      </c>
      <c r="K250" s="183" t="s">
        <v>186</v>
      </c>
      <c r="L250" s="188"/>
      <c r="M250" s="189" t="s">
        <v>19</v>
      </c>
      <c r="N250" s="190" t="s">
        <v>43</v>
      </c>
      <c r="P250" s="140">
        <f>O250*H250</f>
        <v>0</v>
      </c>
      <c r="Q250" s="140">
        <v>1</v>
      </c>
      <c r="R250" s="140">
        <f>Q250*H250</f>
        <v>159.68100000000001</v>
      </c>
      <c r="S250" s="140">
        <v>0</v>
      </c>
      <c r="T250" s="141">
        <f>S250*H250</f>
        <v>0</v>
      </c>
      <c r="AR250" s="142" t="s">
        <v>235</v>
      </c>
      <c r="AT250" s="142" t="s">
        <v>570</v>
      </c>
      <c r="AU250" s="142" t="s">
        <v>81</v>
      </c>
      <c r="AY250" s="17" t="s">
        <v>180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7" t="s">
        <v>79</v>
      </c>
      <c r="BK250" s="143">
        <f>ROUND(I250*H250,2)</f>
        <v>0</v>
      </c>
      <c r="BL250" s="17" t="s">
        <v>187</v>
      </c>
      <c r="BM250" s="142" t="s">
        <v>2834</v>
      </c>
    </row>
    <row r="251" spans="2:65" s="1" customFormat="1" ht="37.9" customHeight="1">
      <c r="B251" s="32"/>
      <c r="C251" s="131" t="s">
        <v>803</v>
      </c>
      <c r="D251" s="131" t="s">
        <v>182</v>
      </c>
      <c r="E251" s="132" t="s">
        <v>2835</v>
      </c>
      <c r="F251" s="133" t="s">
        <v>2836</v>
      </c>
      <c r="G251" s="134" t="s">
        <v>185</v>
      </c>
      <c r="H251" s="135">
        <v>155.80000000000001</v>
      </c>
      <c r="I251" s="136"/>
      <c r="J251" s="137">
        <f>ROUND(I251*H251,2)</f>
        <v>0</v>
      </c>
      <c r="K251" s="133" t="s">
        <v>186</v>
      </c>
      <c r="L251" s="32"/>
      <c r="M251" s="138" t="s">
        <v>19</v>
      </c>
      <c r="N251" s="139" t="s">
        <v>43</v>
      </c>
      <c r="P251" s="140">
        <f>O251*H251</f>
        <v>0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187</v>
      </c>
      <c r="AT251" s="142" t="s">
        <v>182</v>
      </c>
      <c r="AU251" s="142" t="s">
        <v>81</v>
      </c>
      <c r="AY251" s="17" t="s">
        <v>180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7" t="s">
        <v>79</v>
      </c>
      <c r="BK251" s="143">
        <f>ROUND(I251*H251,2)</f>
        <v>0</v>
      </c>
      <c r="BL251" s="17" t="s">
        <v>187</v>
      </c>
      <c r="BM251" s="142" t="s">
        <v>2837</v>
      </c>
    </row>
    <row r="252" spans="2:65" s="1" customFormat="1">
      <c r="B252" s="32"/>
      <c r="D252" s="144" t="s">
        <v>189</v>
      </c>
      <c r="F252" s="145" t="s">
        <v>2838</v>
      </c>
      <c r="I252" s="146"/>
      <c r="L252" s="32"/>
      <c r="M252" s="147"/>
      <c r="T252" s="53"/>
      <c r="AT252" s="17" t="s">
        <v>189</v>
      </c>
      <c r="AU252" s="17" t="s">
        <v>81</v>
      </c>
    </row>
    <row r="253" spans="2:65" s="12" customFormat="1">
      <c r="B253" s="148"/>
      <c r="D253" s="149" t="s">
        <v>191</v>
      </c>
      <c r="E253" s="150" t="s">
        <v>19</v>
      </c>
      <c r="F253" s="151" t="s">
        <v>2839</v>
      </c>
      <c r="H253" s="152">
        <v>155.80000000000001</v>
      </c>
      <c r="I253" s="153"/>
      <c r="L253" s="148"/>
      <c r="M253" s="154"/>
      <c r="T253" s="155"/>
      <c r="AT253" s="150" t="s">
        <v>191</v>
      </c>
      <c r="AU253" s="150" t="s">
        <v>81</v>
      </c>
      <c r="AV253" s="12" t="s">
        <v>81</v>
      </c>
      <c r="AW253" s="12" t="s">
        <v>33</v>
      </c>
      <c r="AX253" s="12" t="s">
        <v>79</v>
      </c>
      <c r="AY253" s="150" t="s">
        <v>180</v>
      </c>
    </row>
    <row r="254" spans="2:65" s="1" customFormat="1" ht="24.2" customHeight="1">
      <c r="B254" s="32"/>
      <c r="C254" s="131" t="s">
        <v>810</v>
      </c>
      <c r="D254" s="131" t="s">
        <v>182</v>
      </c>
      <c r="E254" s="132" t="s">
        <v>2807</v>
      </c>
      <c r="F254" s="133" t="s">
        <v>2808</v>
      </c>
      <c r="G254" s="134" t="s">
        <v>476</v>
      </c>
      <c r="H254" s="135">
        <v>50.39</v>
      </c>
      <c r="I254" s="136"/>
      <c r="J254" s="137">
        <f>ROUND(I254*H254,2)</f>
        <v>0</v>
      </c>
      <c r="K254" s="133" t="s">
        <v>186</v>
      </c>
      <c r="L254" s="32"/>
      <c r="M254" s="138" t="s">
        <v>19</v>
      </c>
      <c r="N254" s="139" t="s">
        <v>43</v>
      </c>
      <c r="P254" s="140">
        <f>O254*H254</f>
        <v>0</v>
      </c>
      <c r="Q254" s="140">
        <v>6.8000000000000005E-4</v>
      </c>
      <c r="R254" s="140">
        <f>Q254*H254</f>
        <v>3.4265200000000003E-2</v>
      </c>
      <c r="S254" s="140">
        <v>0</v>
      </c>
      <c r="T254" s="141">
        <f>S254*H254</f>
        <v>0</v>
      </c>
      <c r="AR254" s="142" t="s">
        <v>187</v>
      </c>
      <c r="AT254" s="142" t="s">
        <v>182</v>
      </c>
      <c r="AU254" s="142" t="s">
        <v>81</v>
      </c>
      <c r="AY254" s="17" t="s">
        <v>180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7" t="s">
        <v>79</v>
      </c>
      <c r="BK254" s="143">
        <f>ROUND(I254*H254,2)</f>
        <v>0</v>
      </c>
      <c r="BL254" s="17" t="s">
        <v>187</v>
      </c>
      <c r="BM254" s="142" t="s">
        <v>2840</v>
      </c>
    </row>
    <row r="255" spans="2:65" s="1" customFormat="1">
      <c r="B255" s="32"/>
      <c r="D255" s="144" t="s">
        <v>189</v>
      </c>
      <c r="F255" s="145" t="s">
        <v>2810</v>
      </c>
      <c r="I255" s="146"/>
      <c r="L255" s="32"/>
      <c r="M255" s="147"/>
      <c r="T255" s="53"/>
      <c r="AT255" s="17" t="s">
        <v>189</v>
      </c>
      <c r="AU255" s="17" t="s">
        <v>81</v>
      </c>
    </row>
    <row r="256" spans="2:65" s="12" customFormat="1">
      <c r="B256" s="148"/>
      <c r="D256" s="149" t="s">
        <v>191</v>
      </c>
      <c r="E256" s="150" t="s">
        <v>19</v>
      </c>
      <c r="F256" s="151" t="s">
        <v>2841</v>
      </c>
      <c r="H256" s="152">
        <v>50.39</v>
      </c>
      <c r="I256" s="153"/>
      <c r="L256" s="148"/>
      <c r="M256" s="154"/>
      <c r="T256" s="155"/>
      <c r="AT256" s="150" t="s">
        <v>191</v>
      </c>
      <c r="AU256" s="150" t="s">
        <v>81</v>
      </c>
      <c r="AV256" s="12" t="s">
        <v>81</v>
      </c>
      <c r="AW256" s="12" t="s">
        <v>33</v>
      </c>
      <c r="AX256" s="12" t="s">
        <v>79</v>
      </c>
      <c r="AY256" s="150" t="s">
        <v>180</v>
      </c>
    </row>
    <row r="257" spans="2:65" s="1" customFormat="1" ht="24.2" customHeight="1">
      <c r="B257" s="32"/>
      <c r="C257" s="131" t="s">
        <v>816</v>
      </c>
      <c r="D257" s="131" t="s">
        <v>182</v>
      </c>
      <c r="E257" s="132" t="s">
        <v>2842</v>
      </c>
      <c r="F257" s="133" t="s">
        <v>2843</v>
      </c>
      <c r="G257" s="134" t="s">
        <v>476</v>
      </c>
      <c r="H257" s="135">
        <v>40.994999999999997</v>
      </c>
      <c r="I257" s="136"/>
      <c r="J257" s="137">
        <f>ROUND(I257*H257,2)</f>
        <v>0</v>
      </c>
      <c r="K257" s="133" t="s">
        <v>186</v>
      </c>
      <c r="L257" s="32"/>
      <c r="M257" s="138" t="s">
        <v>19</v>
      </c>
      <c r="N257" s="139" t="s">
        <v>43</v>
      </c>
      <c r="P257" s="140">
        <f>O257*H257</f>
        <v>0</v>
      </c>
      <c r="Q257" s="140">
        <v>9.2000000000000003E-4</v>
      </c>
      <c r="R257" s="140">
        <f>Q257*H257</f>
        <v>3.7715399999999996E-2</v>
      </c>
      <c r="S257" s="140">
        <v>0</v>
      </c>
      <c r="T257" s="141">
        <f>S257*H257</f>
        <v>0</v>
      </c>
      <c r="AR257" s="142" t="s">
        <v>187</v>
      </c>
      <c r="AT257" s="142" t="s">
        <v>182</v>
      </c>
      <c r="AU257" s="142" t="s">
        <v>81</v>
      </c>
      <c r="AY257" s="17" t="s">
        <v>180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7" t="s">
        <v>79</v>
      </c>
      <c r="BK257" s="143">
        <f>ROUND(I257*H257,2)</f>
        <v>0</v>
      </c>
      <c r="BL257" s="17" t="s">
        <v>187</v>
      </c>
      <c r="BM257" s="142" t="s">
        <v>2844</v>
      </c>
    </row>
    <row r="258" spans="2:65" s="1" customFormat="1">
      <c r="B258" s="32"/>
      <c r="D258" s="144" t="s">
        <v>189</v>
      </c>
      <c r="F258" s="145" t="s">
        <v>2845</v>
      </c>
      <c r="I258" s="146"/>
      <c r="L258" s="32"/>
      <c r="M258" s="147"/>
      <c r="T258" s="53"/>
      <c r="AT258" s="17" t="s">
        <v>189</v>
      </c>
      <c r="AU258" s="17" t="s">
        <v>81</v>
      </c>
    </row>
    <row r="259" spans="2:65" s="12" customFormat="1">
      <c r="B259" s="148"/>
      <c r="D259" s="149" t="s">
        <v>191</v>
      </c>
      <c r="E259" s="150" t="s">
        <v>19</v>
      </c>
      <c r="F259" s="151" t="s">
        <v>2846</v>
      </c>
      <c r="H259" s="152">
        <v>40.994999999999997</v>
      </c>
      <c r="I259" s="153"/>
      <c r="L259" s="148"/>
      <c r="M259" s="154"/>
      <c r="T259" s="155"/>
      <c r="AT259" s="150" t="s">
        <v>191</v>
      </c>
      <c r="AU259" s="150" t="s">
        <v>81</v>
      </c>
      <c r="AV259" s="12" t="s">
        <v>81</v>
      </c>
      <c r="AW259" s="12" t="s">
        <v>33</v>
      </c>
      <c r="AX259" s="12" t="s">
        <v>79</v>
      </c>
      <c r="AY259" s="150" t="s">
        <v>180</v>
      </c>
    </row>
    <row r="260" spans="2:65" s="1" customFormat="1" ht="24.2" customHeight="1">
      <c r="B260" s="32"/>
      <c r="C260" s="131" t="s">
        <v>822</v>
      </c>
      <c r="D260" s="131" t="s">
        <v>182</v>
      </c>
      <c r="E260" s="132" t="s">
        <v>2847</v>
      </c>
      <c r="F260" s="133" t="s">
        <v>2848</v>
      </c>
      <c r="G260" s="134" t="s">
        <v>226</v>
      </c>
      <c r="H260" s="135">
        <v>29</v>
      </c>
      <c r="I260" s="136"/>
      <c r="J260" s="137">
        <f>ROUND(I260*H260,2)</f>
        <v>0</v>
      </c>
      <c r="K260" s="133" t="s">
        <v>186</v>
      </c>
      <c r="L260" s="32"/>
      <c r="M260" s="138" t="s">
        <v>19</v>
      </c>
      <c r="N260" s="139" t="s">
        <v>43</v>
      </c>
      <c r="P260" s="140">
        <f>O260*H260</f>
        <v>0</v>
      </c>
      <c r="Q260" s="140">
        <v>1.8000000000000001E-4</v>
      </c>
      <c r="R260" s="140">
        <f>Q260*H260</f>
        <v>5.2200000000000007E-3</v>
      </c>
      <c r="S260" s="140">
        <v>0</v>
      </c>
      <c r="T260" s="141">
        <f>S260*H260</f>
        <v>0</v>
      </c>
      <c r="AR260" s="142" t="s">
        <v>187</v>
      </c>
      <c r="AT260" s="142" t="s">
        <v>182</v>
      </c>
      <c r="AU260" s="142" t="s">
        <v>81</v>
      </c>
      <c r="AY260" s="17" t="s">
        <v>180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7" t="s">
        <v>79</v>
      </c>
      <c r="BK260" s="143">
        <f>ROUND(I260*H260,2)</f>
        <v>0</v>
      </c>
      <c r="BL260" s="17" t="s">
        <v>187</v>
      </c>
      <c r="BM260" s="142" t="s">
        <v>2849</v>
      </c>
    </row>
    <row r="261" spans="2:65" s="1" customFormat="1">
      <c r="B261" s="32"/>
      <c r="D261" s="144" t="s">
        <v>189</v>
      </c>
      <c r="F261" s="145" t="s">
        <v>2850</v>
      </c>
      <c r="I261" s="146"/>
      <c r="L261" s="32"/>
      <c r="M261" s="147"/>
      <c r="T261" s="53"/>
      <c r="AT261" s="17" t="s">
        <v>189</v>
      </c>
      <c r="AU261" s="17" t="s">
        <v>81</v>
      </c>
    </row>
    <row r="262" spans="2:65" s="12" customFormat="1">
      <c r="B262" s="148"/>
      <c r="D262" s="149" t="s">
        <v>191</v>
      </c>
      <c r="E262" s="150" t="s">
        <v>19</v>
      </c>
      <c r="F262" s="151" t="s">
        <v>2851</v>
      </c>
      <c r="H262" s="152">
        <v>29</v>
      </c>
      <c r="I262" s="153"/>
      <c r="L262" s="148"/>
      <c r="M262" s="154"/>
      <c r="T262" s="155"/>
      <c r="AT262" s="150" t="s">
        <v>191</v>
      </c>
      <c r="AU262" s="150" t="s">
        <v>81</v>
      </c>
      <c r="AV262" s="12" t="s">
        <v>81</v>
      </c>
      <c r="AW262" s="12" t="s">
        <v>33</v>
      </c>
      <c r="AX262" s="12" t="s">
        <v>79</v>
      </c>
      <c r="AY262" s="150" t="s">
        <v>180</v>
      </c>
    </row>
    <row r="263" spans="2:65" s="1" customFormat="1" ht="21.75" customHeight="1">
      <c r="B263" s="32"/>
      <c r="C263" s="131" t="s">
        <v>828</v>
      </c>
      <c r="D263" s="131" t="s">
        <v>182</v>
      </c>
      <c r="E263" s="132" t="s">
        <v>2852</v>
      </c>
      <c r="F263" s="133" t="s">
        <v>2853</v>
      </c>
      <c r="G263" s="134" t="s">
        <v>226</v>
      </c>
      <c r="H263" s="135">
        <v>58</v>
      </c>
      <c r="I263" s="136"/>
      <c r="J263" s="137">
        <f>ROUND(I263*H263,2)</f>
        <v>0</v>
      </c>
      <c r="K263" s="133" t="s">
        <v>186</v>
      </c>
      <c r="L263" s="32"/>
      <c r="M263" s="138" t="s">
        <v>19</v>
      </c>
      <c r="N263" s="139" t="s">
        <v>43</v>
      </c>
      <c r="P263" s="140">
        <f>O263*H263</f>
        <v>0</v>
      </c>
      <c r="Q263" s="140">
        <v>6.7000000000000002E-4</v>
      </c>
      <c r="R263" s="140">
        <f>Q263*H263</f>
        <v>3.8859999999999999E-2</v>
      </c>
      <c r="S263" s="140">
        <v>0</v>
      </c>
      <c r="T263" s="141">
        <f>S263*H263</f>
        <v>0</v>
      </c>
      <c r="AR263" s="142" t="s">
        <v>187</v>
      </c>
      <c r="AT263" s="142" t="s">
        <v>182</v>
      </c>
      <c r="AU263" s="142" t="s">
        <v>81</v>
      </c>
      <c r="AY263" s="17" t="s">
        <v>180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7" t="s">
        <v>79</v>
      </c>
      <c r="BK263" s="143">
        <f>ROUND(I263*H263,2)</f>
        <v>0</v>
      </c>
      <c r="BL263" s="17" t="s">
        <v>187</v>
      </c>
      <c r="BM263" s="142" t="s">
        <v>2854</v>
      </c>
    </row>
    <row r="264" spans="2:65" s="1" customFormat="1">
      <c r="B264" s="32"/>
      <c r="D264" s="144" t="s">
        <v>189</v>
      </c>
      <c r="F264" s="145" t="s">
        <v>2855</v>
      </c>
      <c r="I264" s="146"/>
      <c r="L264" s="32"/>
      <c r="M264" s="147"/>
      <c r="T264" s="53"/>
      <c r="AT264" s="17" t="s">
        <v>189</v>
      </c>
      <c r="AU264" s="17" t="s">
        <v>81</v>
      </c>
    </row>
    <row r="265" spans="2:65" s="13" customFormat="1">
      <c r="B265" s="156"/>
      <c r="D265" s="149" t="s">
        <v>191</v>
      </c>
      <c r="E265" s="157" t="s">
        <v>19</v>
      </c>
      <c r="F265" s="158" t="s">
        <v>2856</v>
      </c>
      <c r="H265" s="157" t="s">
        <v>19</v>
      </c>
      <c r="I265" s="159"/>
      <c r="L265" s="156"/>
      <c r="M265" s="160"/>
      <c r="T265" s="161"/>
      <c r="AT265" s="157" t="s">
        <v>191</v>
      </c>
      <c r="AU265" s="157" t="s">
        <v>81</v>
      </c>
      <c r="AV265" s="13" t="s">
        <v>79</v>
      </c>
      <c r="AW265" s="13" t="s">
        <v>33</v>
      </c>
      <c r="AX265" s="13" t="s">
        <v>72</v>
      </c>
      <c r="AY265" s="157" t="s">
        <v>180</v>
      </c>
    </row>
    <row r="266" spans="2:65" s="12" customFormat="1">
      <c r="B266" s="148"/>
      <c r="D266" s="149" t="s">
        <v>191</v>
      </c>
      <c r="E266" s="150" t="s">
        <v>19</v>
      </c>
      <c r="F266" s="151" t="s">
        <v>2857</v>
      </c>
      <c r="H266" s="152">
        <v>58</v>
      </c>
      <c r="I266" s="153"/>
      <c r="L266" s="148"/>
      <c r="M266" s="154"/>
      <c r="T266" s="155"/>
      <c r="AT266" s="150" t="s">
        <v>191</v>
      </c>
      <c r="AU266" s="150" t="s">
        <v>81</v>
      </c>
      <c r="AV266" s="12" t="s">
        <v>81</v>
      </c>
      <c r="AW266" s="12" t="s">
        <v>33</v>
      </c>
      <c r="AX266" s="12" t="s">
        <v>79</v>
      </c>
      <c r="AY266" s="150" t="s">
        <v>180</v>
      </c>
    </row>
    <row r="267" spans="2:65" s="1" customFormat="1" ht="16.5" customHeight="1">
      <c r="B267" s="32"/>
      <c r="C267" s="131" t="s">
        <v>834</v>
      </c>
      <c r="D267" s="131" t="s">
        <v>182</v>
      </c>
      <c r="E267" s="132" t="s">
        <v>431</v>
      </c>
      <c r="F267" s="133" t="s">
        <v>432</v>
      </c>
      <c r="G267" s="134" t="s">
        <v>209</v>
      </c>
      <c r="H267" s="135">
        <v>0.46100000000000002</v>
      </c>
      <c r="I267" s="136"/>
      <c r="J267" s="137">
        <f>ROUND(I267*H267,2)</f>
        <v>0</v>
      </c>
      <c r="K267" s="133" t="s">
        <v>186</v>
      </c>
      <c r="L267" s="32"/>
      <c r="M267" s="138" t="s">
        <v>19</v>
      </c>
      <c r="N267" s="139" t="s">
        <v>43</v>
      </c>
      <c r="P267" s="140">
        <f>O267*H267</f>
        <v>0</v>
      </c>
      <c r="Q267" s="140">
        <v>0</v>
      </c>
      <c r="R267" s="140">
        <f>Q267*H267</f>
        <v>0</v>
      </c>
      <c r="S267" s="140">
        <v>2.4</v>
      </c>
      <c r="T267" s="141">
        <f>S267*H267</f>
        <v>1.1064000000000001</v>
      </c>
      <c r="AR267" s="142" t="s">
        <v>187</v>
      </c>
      <c r="AT267" s="142" t="s">
        <v>182</v>
      </c>
      <c r="AU267" s="142" t="s">
        <v>81</v>
      </c>
      <c r="AY267" s="17" t="s">
        <v>180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7" t="s">
        <v>79</v>
      </c>
      <c r="BK267" s="143">
        <f>ROUND(I267*H267,2)</f>
        <v>0</v>
      </c>
      <c r="BL267" s="17" t="s">
        <v>187</v>
      </c>
      <c r="BM267" s="142" t="s">
        <v>2858</v>
      </c>
    </row>
    <row r="268" spans="2:65" s="1" customFormat="1">
      <c r="B268" s="32"/>
      <c r="D268" s="144" t="s">
        <v>189</v>
      </c>
      <c r="F268" s="145" t="s">
        <v>434</v>
      </c>
      <c r="I268" s="146"/>
      <c r="L268" s="32"/>
      <c r="M268" s="147"/>
      <c r="T268" s="53"/>
      <c r="AT268" s="17" t="s">
        <v>189</v>
      </c>
      <c r="AU268" s="17" t="s">
        <v>81</v>
      </c>
    </row>
    <row r="269" spans="2:65" s="13" customFormat="1">
      <c r="B269" s="156"/>
      <c r="D269" s="149" t="s">
        <v>191</v>
      </c>
      <c r="E269" s="157" t="s">
        <v>19</v>
      </c>
      <c r="F269" s="158" t="s">
        <v>2859</v>
      </c>
      <c r="H269" s="157" t="s">
        <v>19</v>
      </c>
      <c r="I269" s="159"/>
      <c r="L269" s="156"/>
      <c r="M269" s="160"/>
      <c r="T269" s="161"/>
      <c r="AT269" s="157" t="s">
        <v>191</v>
      </c>
      <c r="AU269" s="157" t="s">
        <v>81</v>
      </c>
      <c r="AV269" s="13" t="s">
        <v>79</v>
      </c>
      <c r="AW269" s="13" t="s">
        <v>33</v>
      </c>
      <c r="AX269" s="13" t="s">
        <v>72</v>
      </c>
      <c r="AY269" s="157" t="s">
        <v>180</v>
      </c>
    </row>
    <row r="270" spans="2:65" s="12" customFormat="1">
      <c r="B270" s="148"/>
      <c r="D270" s="149" t="s">
        <v>191</v>
      </c>
      <c r="E270" s="150" t="s">
        <v>19</v>
      </c>
      <c r="F270" s="151" t="s">
        <v>2860</v>
      </c>
      <c r="H270" s="152">
        <v>0.46100000000000002</v>
      </c>
      <c r="I270" s="153"/>
      <c r="L270" s="148"/>
      <c r="M270" s="154"/>
      <c r="T270" s="155"/>
      <c r="AT270" s="150" t="s">
        <v>191</v>
      </c>
      <c r="AU270" s="150" t="s">
        <v>81</v>
      </c>
      <c r="AV270" s="12" t="s">
        <v>81</v>
      </c>
      <c r="AW270" s="12" t="s">
        <v>33</v>
      </c>
      <c r="AX270" s="12" t="s">
        <v>79</v>
      </c>
      <c r="AY270" s="150" t="s">
        <v>180</v>
      </c>
    </row>
    <row r="271" spans="2:65" s="1" customFormat="1" ht="24.2" customHeight="1">
      <c r="B271" s="32"/>
      <c r="C271" s="131" t="s">
        <v>839</v>
      </c>
      <c r="D271" s="131" t="s">
        <v>182</v>
      </c>
      <c r="E271" s="132" t="s">
        <v>246</v>
      </c>
      <c r="F271" s="133" t="s">
        <v>247</v>
      </c>
      <c r="G271" s="134" t="s">
        <v>209</v>
      </c>
      <c r="H271" s="135">
        <v>2.1179999999999999</v>
      </c>
      <c r="I271" s="136"/>
      <c r="J271" s="137">
        <f>ROUND(I271*H271,2)</f>
        <v>0</v>
      </c>
      <c r="K271" s="133" t="s">
        <v>186</v>
      </c>
      <c r="L271" s="32"/>
      <c r="M271" s="138" t="s">
        <v>19</v>
      </c>
      <c r="N271" s="139" t="s">
        <v>43</v>
      </c>
      <c r="P271" s="140">
        <f>O271*H271</f>
        <v>0</v>
      </c>
      <c r="Q271" s="140">
        <v>0</v>
      </c>
      <c r="R271" s="140">
        <f>Q271*H271</f>
        <v>0</v>
      </c>
      <c r="S271" s="140">
        <v>2.4</v>
      </c>
      <c r="T271" s="141">
        <f>S271*H271</f>
        <v>5.0831999999999997</v>
      </c>
      <c r="AR271" s="142" t="s">
        <v>187</v>
      </c>
      <c r="AT271" s="142" t="s">
        <v>182</v>
      </c>
      <c r="AU271" s="142" t="s">
        <v>81</v>
      </c>
      <c r="AY271" s="17" t="s">
        <v>180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7" t="s">
        <v>79</v>
      </c>
      <c r="BK271" s="143">
        <f>ROUND(I271*H271,2)</f>
        <v>0</v>
      </c>
      <c r="BL271" s="17" t="s">
        <v>187</v>
      </c>
      <c r="BM271" s="142" t="s">
        <v>2861</v>
      </c>
    </row>
    <row r="272" spans="2:65" s="1" customFormat="1">
      <c r="B272" s="32"/>
      <c r="D272" s="144" t="s">
        <v>189</v>
      </c>
      <c r="F272" s="145" t="s">
        <v>249</v>
      </c>
      <c r="I272" s="146"/>
      <c r="L272" s="32"/>
      <c r="M272" s="147"/>
      <c r="T272" s="53"/>
      <c r="AT272" s="17" t="s">
        <v>189</v>
      </c>
      <c r="AU272" s="17" t="s">
        <v>81</v>
      </c>
    </row>
    <row r="273" spans="2:65" s="12" customFormat="1">
      <c r="B273" s="148"/>
      <c r="D273" s="149" t="s">
        <v>191</v>
      </c>
      <c r="E273" s="150" t="s">
        <v>19</v>
      </c>
      <c r="F273" s="151" t="s">
        <v>2862</v>
      </c>
      <c r="H273" s="152">
        <v>2.1179999999999999</v>
      </c>
      <c r="I273" s="153"/>
      <c r="L273" s="148"/>
      <c r="M273" s="154"/>
      <c r="T273" s="155"/>
      <c r="AT273" s="150" t="s">
        <v>191</v>
      </c>
      <c r="AU273" s="150" t="s">
        <v>81</v>
      </c>
      <c r="AV273" s="12" t="s">
        <v>81</v>
      </c>
      <c r="AW273" s="12" t="s">
        <v>33</v>
      </c>
      <c r="AX273" s="12" t="s">
        <v>79</v>
      </c>
      <c r="AY273" s="150" t="s">
        <v>180</v>
      </c>
    </row>
    <row r="274" spans="2:65" s="1" customFormat="1" ht="24.2" customHeight="1">
      <c r="B274" s="32"/>
      <c r="C274" s="131" t="s">
        <v>845</v>
      </c>
      <c r="D274" s="131" t="s">
        <v>182</v>
      </c>
      <c r="E274" s="132" t="s">
        <v>2863</v>
      </c>
      <c r="F274" s="133" t="s">
        <v>2864</v>
      </c>
      <c r="G274" s="134" t="s">
        <v>476</v>
      </c>
      <c r="H274" s="135">
        <v>4.7850000000000001</v>
      </c>
      <c r="I274" s="136"/>
      <c r="J274" s="137">
        <f>ROUND(I274*H274,2)</f>
        <v>0</v>
      </c>
      <c r="K274" s="133" t="s">
        <v>186</v>
      </c>
      <c r="L274" s="32"/>
      <c r="M274" s="138" t="s">
        <v>19</v>
      </c>
      <c r="N274" s="139" t="s">
        <v>43</v>
      </c>
      <c r="P274" s="140">
        <f>O274*H274</f>
        <v>0</v>
      </c>
      <c r="Q274" s="140">
        <v>6.0000000000000002E-5</v>
      </c>
      <c r="R274" s="140">
        <f>Q274*H274</f>
        <v>2.8710000000000004E-4</v>
      </c>
      <c r="S274" s="140">
        <v>2E-3</v>
      </c>
      <c r="T274" s="141">
        <f>S274*H274</f>
        <v>9.5700000000000004E-3</v>
      </c>
      <c r="AR274" s="142" t="s">
        <v>187</v>
      </c>
      <c r="AT274" s="142" t="s">
        <v>182</v>
      </c>
      <c r="AU274" s="142" t="s">
        <v>81</v>
      </c>
      <c r="AY274" s="17" t="s">
        <v>180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7" t="s">
        <v>79</v>
      </c>
      <c r="BK274" s="143">
        <f>ROUND(I274*H274,2)</f>
        <v>0</v>
      </c>
      <c r="BL274" s="17" t="s">
        <v>187</v>
      </c>
      <c r="BM274" s="142" t="s">
        <v>2865</v>
      </c>
    </row>
    <row r="275" spans="2:65" s="1" customFormat="1">
      <c r="B275" s="32"/>
      <c r="D275" s="144" t="s">
        <v>189</v>
      </c>
      <c r="F275" s="145" t="s">
        <v>2866</v>
      </c>
      <c r="I275" s="146"/>
      <c r="L275" s="32"/>
      <c r="M275" s="147"/>
      <c r="T275" s="53"/>
      <c r="AT275" s="17" t="s">
        <v>189</v>
      </c>
      <c r="AU275" s="17" t="s">
        <v>81</v>
      </c>
    </row>
    <row r="276" spans="2:65" s="13" customFormat="1">
      <c r="B276" s="156"/>
      <c r="D276" s="149" t="s">
        <v>191</v>
      </c>
      <c r="E276" s="157" t="s">
        <v>19</v>
      </c>
      <c r="F276" s="158" t="s">
        <v>2867</v>
      </c>
      <c r="H276" s="157" t="s">
        <v>19</v>
      </c>
      <c r="I276" s="159"/>
      <c r="L276" s="156"/>
      <c r="M276" s="160"/>
      <c r="T276" s="161"/>
      <c r="AT276" s="157" t="s">
        <v>191</v>
      </c>
      <c r="AU276" s="157" t="s">
        <v>81</v>
      </c>
      <c r="AV276" s="13" t="s">
        <v>79</v>
      </c>
      <c r="AW276" s="13" t="s">
        <v>33</v>
      </c>
      <c r="AX276" s="13" t="s">
        <v>72</v>
      </c>
      <c r="AY276" s="157" t="s">
        <v>180</v>
      </c>
    </row>
    <row r="277" spans="2:65" s="12" customFormat="1">
      <c r="B277" s="148"/>
      <c r="D277" s="149" t="s">
        <v>191</v>
      </c>
      <c r="E277" s="150" t="s">
        <v>19</v>
      </c>
      <c r="F277" s="151" t="s">
        <v>2868</v>
      </c>
      <c r="H277" s="152">
        <v>4.7850000000000001</v>
      </c>
      <c r="I277" s="153"/>
      <c r="L277" s="148"/>
      <c r="M277" s="154"/>
      <c r="T277" s="155"/>
      <c r="AT277" s="150" t="s">
        <v>191</v>
      </c>
      <c r="AU277" s="150" t="s">
        <v>81</v>
      </c>
      <c r="AV277" s="12" t="s">
        <v>81</v>
      </c>
      <c r="AW277" s="12" t="s">
        <v>33</v>
      </c>
      <c r="AX277" s="12" t="s">
        <v>79</v>
      </c>
      <c r="AY277" s="150" t="s">
        <v>180</v>
      </c>
    </row>
    <row r="278" spans="2:65" s="1" customFormat="1" ht="44.25" customHeight="1">
      <c r="B278" s="32"/>
      <c r="C278" s="131" t="s">
        <v>851</v>
      </c>
      <c r="D278" s="131" t="s">
        <v>182</v>
      </c>
      <c r="E278" s="132" t="s">
        <v>2869</v>
      </c>
      <c r="F278" s="133" t="s">
        <v>2870</v>
      </c>
      <c r="G278" s="134" t="s">
        <v>476</v>
      </c>
      <c r="H278" s="135">
        <v>0.6</v>
      </c>
      <c r="I278" s="136"/>
      <c r="J278" s="137">
        <f>ROUND(I278*H278,2)</f>
        <v>0</v>
      </c>
      <c r="K278" s="133" t="s">
        <v>186</v>
      </c>
      <c r="L278" s="32"/>
      <c r="M278" s="138" t="s">
        <v>19</v>
      </c>
      <c r="N278" s="139" t="s">
        <v>43</v>
      </c>
      <c r="P278" s="140">
        <f>O278*H278</f>
        <v>0</v>
      </c>
      <c r="Q278" s="140">
        <v>1.1800000000000001E-3</v>
      </c>
      <c r="R278" s="140">
        <f>Q278*H278</f>
        <v>7.0799999999999997E-4</v>
      </c>
      <c r="S278" s="140">
        <v>1.4E-2</v>
      </c>
      <c r="T278" s="141">
        <f>S278*H278</f>
        <v>8.3999999999999995E-3</v>
      </c>
      <c r="AR278" s="142" t="s">
        <v>187</v>
      </c>
      <c r="AT278" s="142" t="s">
        <v>182</v>
      </c>
      <c r="AU278" s="142" t="s">
        <v>81</v>
      </c>
      <c r="AY278" s="17" t="s">
        <v>180</v>
      </c>
      <c r="BE278" s="143">
        <f>IF(N278="základní",J278,0)</f>
        <v>0</v>
      </c>
      <c r="BF278" s="143">
        <f>IF(N278="snížená",J278,0)</f>
        <v>0</v>
      </c>
      <c r="BG278" s="143">
        <f>IF(N278="zákl. přenesená",J278,0)</f>
        <v>0</v>
      </c>
      <c r="BH278" s="143">
        <f>IF(N278="sníž. přenesená",J278,0)</f>
        <v>0</v>
      </c>
      <c r="BI278" s="143">
        <f>IF(N278="nulová",J278,0)</f>
        <v>0</v>
      </c>
      <c r="BJ278" s="17" t="s">
        <v>79</v>
      </c>
      <c r="BK278" s="143">
        <f>ROUND(I278*H278,2)</f>
        <v>0</v>
      </c>
      <c r="BL278" s="17" t="s">
        <v>187</v>
      </c>
      <c r="BM278" s="142" t="s">
        <v>2871</v>
      </c>
    </row>
    <row r="279" spans="2:65" s="1" customFormat="1">
      <c r="B279" s="32"/>
      <c r="D279" s="144" t="s">
        <v>189</v>
      </c>
      <c r="F279" s="145" t="s">
        <v>2872</v>
      </c>
      <c r="I279" s="146"/>
      <c r="L279" s="32"/>
      <c r="M279" s="147"/>
      <c r="T279" s="53"/>
      <c r="AT279" s="17" t="s">
        <v>189</v>
      </c>
      <c r="AU279" s="17" t="s">
        <v>81</v>
      </c>
    </row>
    <row r="280" spans="2:65" s="13" customFormat="1">
      <c r="B280" s="156"/>
      <c r="D280" s="149" t="s">
        <v>191</v>
      </c>
      <c r="E280" s="157" t="s">
        <v>19</v>
      </c>
      <c r="F280" s="158" t="s">
        <v>2873</v>
      </c>
      <c r="H280" s="157" t="s">
        <v>19</v>
      </c>
      <c r="I280" s="159"/>
      <c r="L280" s="156"/>
      <c r="M280" s="160"/>
      <c r="T280" s="161"/>
      <c r="AT280" s="157" t="s">
        <v>191</v>
      </c>
      <c r="AU280" s="157" t="s">
        <v>81</v>
      </c>
      <c r="AV280" s="13" t="s">
        <v>79</v>
      </c>
      <c r="AW280" s="13" t="s">
        <v>33</v>
      </c>
      <c r="AX280" s="13" t="s">
        <v>72</v>
      </c>
      <c r="AY280" s="157" t="s">
        <v>180</v>
      </c>
    </row>
    <row r="281" spans="2:65" s="12" customFormat="1">
      <c r="B281" s="148"/>
      <c r="D281" s="149" t="s">
        <v>191</v>
      </c>
      <c r="E281" s="150" t="s">
        <v>19</v>
      </c>
      <c r="F281" s="151" t="s">
        <v>2874</v>
      </c>
      <c r="H281" s="152">
        <v>0.6</v>
      </c>
      <c r="I281" s="153"/>
      <c r="L281" s="148"/>
      <c r="M281" s="154"/>
      <c r="T281" s="155"/>
      <c r="AT281" s="150" t="s">
        <v>191</v>
      </c>
      <c r="AU281" s="150" t="s">
        <v>81</v>
      </c>
      <c r="AV281" s="12" t="s">
        <v>81</v>
      </c>
      <c r="AW281" s="12" t="s">
        <v>33</v>
      </c>
      <c r="AX281" s="12" t="s">
        <v>79</v>
      </c>
      <c r="AY281" s="150" t="s">
        <v>180</v>
      </c>
    </row>
    <row r="282" spans="2:65" s="1" customFormat="1" ht="44.25" customHeight="1">
      <c r="B282" s="32"/>
      <c r="C282" s="131" t="s">
        <v>857</v>
      </c>
      <c r="D282" s="131" t="s">
        <v>182</v>
      </c>
      <c r="E282" s="132" t="s">
        <v>2875</v>
      </c>
      <c r="F282" s="133" t="s">
        <v>2876</v>
      </c>
      <c r="G282" s="134" t="s">
        <v>476</v>
      </c>
      <c r="H282" s="135">
        <v>0.2</v>
      </c>
      <c r="I282" s="136"/>
      <c r="J282" s="137">
        <f>ROUND(I282*H282,2)</f>
        <v>0</v>
      </c>
      <c r="K282" s="133" t="s">
        <v>186</v>
      </c>
      <c r="L282" s="32"/>
      <c r="M282" s="138" t="s">
        <v>19</v>
      </c>
      <c r="N282" s="139" t="s">
        <v>43</v>
      </c>
      <c r="P282" s="140">
        <f>O282*H282</f>
        <v>0</v>
      </c>
      <c r="Q282" s="140">
        <v>2.4399999999999999E-3</v>
      </c>
      <c r="R282" s="140">
        <f>Q282*H282</f>
        <v>4.8799999999999999E-4</v>
      </c>
      <c r="S282" s="140">
        <v>5.6000000000000001E-2</v>
      </c>
      <c r="T282" s="141">
        <f>S282*H282</f>
        <v>1.1200000000000002E-2</v>
      </c>
      <c r="AR282" s="142" t="s">
        <v>187</v>
      </c>
      <c r="AT282" s="142" t="s">
        <v>182</v>
      </c>
      <c r="AU282" s="142" t="s">
        <v>81</v>
      </c>
      <c r="AY282" s="17" t="s">
        <v>180</v>
      </c>
      <c r="BE282" s="143">
        <f>IF(N282="základní",J282,0)</f>
        <v>0</v>
      </c>
      <c r="BF282" s="143">
        <f>IF(N282="snížená",J282,0)</f>
        <v>0</v>
      </c>
      <c r="BG282" s="143">
        <f>IF(N282="zákl. přenesená",J282,0)</f>
        <v>0</v>
      </c>
      <c r="BH282" s="143">
        <f>IF(N282="sníž. přenesená",J282,0)</f>
        <v>0</v>
      </c>
      <c r="BI282" s="143">
        <f>IF(N282="nulová",J282,0)</f>
        <v>0</v>
      </c>
      <c r="BJ282" s="17" t="s">
        <v>79</v>
      </c>
      <c r="BK282" s="143">
        <f>ROUND(I282*H282,2)</f>
        <v>0</v>
      </c>
      <c r="BL282" s="17" t="s">
        <v>187</v>
      </c>
      <c r="BM282" s="142" t="s">
        <v>2877</v>
      </c>
    </row>
    <row r="283" spans="2:65" s="1" customFormat="1">
      <c r="B283" s="32"/>
      <c r="D283" s="144" t="s">
        <v>189</v>
      </c>
      <c r="F283" s="145" t="s">
        <v>2878</v>
      </c>
      <c r="I283" s="146"/>
      <c r="L283" s="32"/>
      <c r="M283" s="147"/>
      <c r="T283" s="53"/>
      <c r="AT283" s="17" t="s">
        <v>189</v>
      </c>
      <c r="AU283" s="17" t="s">
        <v>81</v>
      </c>
    </row>
    <row r="284" spans="2:65" s="13" customFormat="1">
      <c r="B284" s="156"/>
      <c r="D284" s="149" t="s">
        <v>191</v>
      </c>
      <c r="E284" s="157" t="s">
        <v>19</v>
      </c>
      <c r="F284" s="158" t="s">
        <v>2879</v>
      </c>
      <c r="H284" s="157" t="s">
        <v>19</v>
      </c>
      <c r="I284" s="159"/>
      <c r="L284" s="156"/>
      <c r="M284" s="160"/>
      <c r="T284" s="161"/>
      <c r="AT284" s="157" t="s">
        <v>191</v>
      </c>
      <c r="AU284" s="157" t="s">
        <v>81</v>
      </c>
      <c r="AV284" s="13" t="s">
        <v>79</v>
      </c>
      <c r="AW284" s="13" t="s">
        <v>33</v>
      </c>
      <c r="AX284" s="13" t="s">
        <v>72</v>
      </c>
      <c r="AY284" s="157" t="s">
        <v>180</v>
      </c>
    </row>
    <row r="285" spans="2:65" s="12" customFormat="1">
      <c r="B285" s="148"/>
      <c r="D285" s="149" t="s">
        <v>191</v>
      </c>
      <c r="E285" s="150" t="s">
        <v>19</v>
      </c>
      <c r="F285" s="151" t="s">
        <v>2880</v>
      </c>
      <c r="H285" s="152">
        <v>0.2</v>
      </c>
      <c r="I285" s="153"/>
      <c r="L285" s="148"/>
      <c r="M285" s="154"/>
      <c r="T285" s="155"/>
      <c r="AT285" s="150" t="s">
        <v>191</v>
      </c>
      <c r="AU285" s="150" t="s">
        <v>81</v>
      </c>
      <c r="AV285" s="12" t="s">
        <v>81</v>
      </c>
      <c r="AW285" s="12" t="s">
        <v>33</v>
      </c>
      <c r="AX285" s="12" t="s">
        <v>79</v>
      </c>
      <c r="AY285" s="150" t="s">
        <v>180</v>
      </c>
    </row>
    <row r="286" spans="2:65" s="1" customFormat="1" ht="37.9" customHeight="1">
      <c r="B286" s="32"/>
      <c r="C286" s="131" t="s">
        <v>859</v>
      </c>
      <c r="D286" s="131" t="s">
        <v>182</v>
      </c>
      <c r="E286" s="132" t="s">
        <v>2881</v>
      </c>
      <c r="F286" s="133" t="s">
        <v>2882</v>
      </c>
      <c r="G286" s="134" t="s">
        <v>476</v>
      </c>
      <c r="H286" s="135">
        <v>3.7</v>
      </c>
      <c r="I286" s="136"/>
      <c r="J286" s="137">
        <f>ROUND(I286*H286,2)</f>
        <v>0</v>
      </c>
      <c r="K286" s="133" t="s">
        <v>186</v>
      </c>
      <c r="L286" s="32"/>
      <c r="M286" s="138" t="s">
        <v>19</v>
      </c>
      <c r="N286" s="139" t="s">
        <v>43</v>
      </c>
      <c r="P286" s="140">
        <f>O286*H286</f>
        <v>0</v>
      </c>
      <c r="Q286" s="140">
        <v>8.0000000000000007E-5</v>
      </c>
      <c r="R286" s="140">
        <f>Q286*H286</f>
        <v>2.9600000000000004E-4</v>
      </c>
      <c r="S286" s="140">
        <v>0</v>
      </c>
      <c r="T286" s="141">
        <f>S286*H286</f>
        <v>0</v>
      </c>
      <c r="AR286" s="142" t="s">
        <v>187</v>
      </c>
      <c r="AT286" s="142" t="s">
        <v>182</v>
      </c>
      <c r="AU286" s="142" t="s">
        <v>81</v>
      </c>
      <c r="AY286" s="17" t="s">
        <v>180</v>
      </c>
      <c r="BE286" s="143">
        <f>IF(N286="základní",J286,0)</f>
        <v>0</v>
      </c>
      <c r="BF286" s="143">
        <f>IF(N286="snížená",J286,0)</f>
        <v>0</v>
      </c>
      <c r="BG286" s="143">
        <f>IF(N286="zákl. přenesená",J286,0)</f>
        <v>0</v>
      </c>
      <c r="BH286" s="143">
        <f>IF(N286="sníž. přenesená",J286,0)</f>
        <v>0</v>
      </c>
      <c r="BI286" s="143">
        <f>IF(N286="nulová",J286,0)</f>
        <v>0</v>
      </c>
      <c r="BJ286" s="17" t="s">
        <v>79</v>
      </c>
      <c r="BK286" s="143">
        <f>ROUND(I286*H286,2)</f>
        <v>0</v>
      </c>
      <c r="BL286" s="17" t="s">
        <v>187</v>
      </c>
      <c r="BM286" s="142" t="s">
        <v>2883</v>
      </c>
    </row>
    <row r="287" spans="2:65" s="1" customFormat="1">
      <c r="B287" s="32"/>
      <c r="D287" s="144" t="s">
        <v>189</v>
      </c>
      <c r="F287" s="145" t="s">
        <v>2884</v>
      </c>
      <c r="I287" s="146"/>
      <c r="L287" s="32"/>
      <c r="M287" s="147"/>
      <c r="T287" s="53"/>
      <c r="AT287" s="17" t="s">
        <v>189</v>
      </c>
      <c r="AU287" s="17" t="s">
        <v>81</v>
      </c>
    </row>
    <row r="288" spans="2:65" s="12" customFormat="1">
      <c r="B288" s="148"/>
      <c r="D288" s="149" t="s">
        <v>191</v>
      </c>
      <c r="E288" s="150" t="s">
        <v>19</v>
      </c>
      <c r="F288" s="151" t="s">
        <v>2826</v>
      </c>
      <c r="H288" s="152">
        <v>3.7</v>
      </c>
      <c r="I288" s="153"/>
      <c r="L288" s="148"/>
      <c r="M288" s="154"/>
      <c r="T288" s="155"/>
      <c r="AT288" s="150" t="s">
        <v>191</v>
      </c>
      <c r="AU288" s="150" t="s">
        <v>81</v>
      </c>
      <c r="AV288" s="12" t="s">
        <v>81</v>
      </c>
      <c r="AW288" s="12" t="s">
        <v>33</v>
      </c>
      <c r="AX288" s="12" t="s">
        <v>79</v>
      </c>
      <c r="AY288" s="150" t="s">
        <v>180</v>
      </c>
    </row>
    <row r="289" spans="2:65" s="1" customFormat="1" ht="44.25" customHeight="1">
      <c r="B289" s="32"/>
      <c r="C289" s="131" t="s">
        <v>862</v>
      </c>
      <c r="D289" s="131" t="s">
        <v>182</v>
      </c>
      <c r="E289" s="132" t="s">
        <v>2885</v>
      </c>
      <c r="F289" s="133" t="s">
        <v>2886</v>
      </c>
      <c r="G289" s="134" t="s">
        <v>476</v>
      </c>
      <c r="H289" s="135">
        <v>5.125</v>
      </c>
      <c r="I289" s="136"/>
      <c r="J289" s="137">
        <f>ROUND(I289*H289,2)</f>
        <v>0</v>
      </c>
      <c r="K289" s="133" t="s">
        <v>186</v>
      </c>
      <c r="L289" s="32"/>
      <c r="M289" s="138" t="s">
        <v>19</v>
      </c>
      <c r="N289" s="139" t="s">
        <v>43</v>
      </c>
      <c r="P289" s="140">
        <f>O289*H289</f>
        <v>0</v>
      </c>
      <c r="Q289" s="140">
        <v>2.0000000000000001E-4</v>
      </c>
      <c r="R289" s="140">
        <f>Q289*H289</f>
        <v>1.0250000000000001E-3</v>
      </c>
      <c r="S289" s="140">
        <v>0</v>
      </c>
      <c r="T289" s="141">
        <f>S289*H289</f>
        <v>0</v>
      </c>
      <c r="AR289" s="142" t="s">
        <v>187</v>
      </c>
      <c r="AT289" s="142" t="s">
        <v>182</v>
      </c>
      <c r="AU289" s="142" t="s">
        <v>81</v>
      </c>
      <c r="AY289" s="17" t="s">
        <v>180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7" t="s">
        <v>79</v>
      </c>
      <c r="BK289" s="143">
        <f>ROUND(I289*H289,2)</f>
        <v>0</v>
      </c>
      <c r="BL289" s="17" t="s">
        <v>187</v>
      </c>
      <c r="BM289" s="142" t="s">
        <v>2887</v>
      </c>
    </row>
    <row r="290" spans="2:65" s="1" customFormat="1">
      <c r="B290" s="32"/>
      <c r="D290" s="144" t="s">
        <v>189</v>
      </c>
      <c r="F290" s="145" t="s">
        <v>2888</v>
      </c>
      <c r="I290" s="146"/>
      <c r="L290" s="32"/>
      <c r="M290" s="147"/>
      <c r="T290" s="53"/>
      <c r="AT290" s="17" t="s">
        <v>189</v>
      </c>
      <c r="AU290" s="17" t="s">
        <v>81</v>
      </c>
    </row>
    <row r="291" spans="2:65" s="12" customFormat="1">
      <c r="B291" s="148"/>
      <c r="D291" s="149" t="s">
        <v>191</v>
      </c>
      <c r="E291" s="150" t="s">
        <v>19</v>
      </c>
      <c r="F291" s="151" t="s">
        <v>2889</v>
      </c>
      <c r="H291" s="152">
        <v>5.125</v>
      </c>
      <c r="I291" s="153"/>
      <c r="L291" s="148"/>
      <c r="M291" s="154"/>
      <c r="T291" s="155"/>
      <c r="AT291" s="150" t="s">
        <v>191</v>
      </c>
      <c r="AU291" s="150" t="s">
        <v>81</v>
      </c>
      <c r="AV291" s="12" t="s">
        <v>81</v>
      </c>
      <c r="AW291" s="12" t="s">
        <v>33</v>
      </c>
      <c r="AX291" s="12" t="s">
        <v>79</v>
      </c>
      <c r="AY291" s="150" t="s">
        <v>180</v>
      </c>
    </row>
    <row r="292" spans="2:65" s="1" customFormat="1" ht="24.2" customHeight="1">
      <c r="B292" s="32"/>
      <c r="C292" s="131" t="s">
        <v>867</v>
      </c>
      <c r="D292" s="131" t="s">
        <v>182</v>
      </c>
      <c r="E292" s="132" t="s">
        <v>2890</v>
      </c>
      <c r="F292" s="133" t="s">
        <v>2891</v>
      </c>
      <c r="G292" s="134" t="s">
        <v>185</v>
      </c>
      <c r="H292" s="135">
        <v>114.199</v>
      </c>
      <c r="I292" s="136"/>
      <c r="J292" s="137">
        <f>ROUND(I292*H292,2)</f>
        <v>0</v>
      </c>
      <c r="K292" s="133" t="s">
        <v>186</v>
      </c>
      <c r="L292" s="32"/>
      <c r="M292" s="138" t="s">
        <v>19</v>
      </c>
      <c r="N292" s="139" t="s">
        <v>43</v>
      </c>
      <c r="P292" s="140">
        <f>O292*H292</f>
        <v>0</v>
      </c>
      <c r="Q292" s="140">
        <v>0</v>
      </c>
      <c r="R292" s="140">
        <f>Q292*H292</f>
        <v>0</v>
      </c>
      <c r="S292" s="140">
        <v>0</v>
      </c>
      <c r="T292" s="141">
        <f>S292*H292</f>
        <v>0</v>
      </c>
      <c r="AR292" s="142" t="s">
        <v>187</v>
      </c>
      <c r="AT292" s="142" t="s">
        <v>182</v>
      </c>
      <c r="AU292" s="142" t="s">
        <v>81</v>
      </c>
      <c r="AY292" s="17" t="s">
        <v>180</v>
      </c>
      <c r="BE292" s="143">
        <f>IF(N292="základní",J292,0)</f>
        <v>0</v>
      </c>
      <c r="BF292" s="143">
        <f>IF(N292="snížená",J292,0)</f>
        <v>0</v>
      </c>
      <c r="BG292" s="143">
        <f>IF(N292="zákl. přenesená",J292,0)</f>
        <v>0</v>
      </c>
      <c r="BH292" s="143">
        <f>IF(N292="sníž. přenesená",J292,0)</f>
        <v>0</v>
      </c>
      <c r="BI292" s="143">
        <f>IF(N292="nulová",J292,0)</f>
        <v>0</v>
      </c>
      <c r="BJ292" s="17" t="s">
        <v>79</v>
      </c>
      <c r="BK292" s="143">
        <f>ROUND(I292*H292,2)</f>
        <v>0</v>
      </c>
      <c r="BL292" s="17" t="s">
        <v>187</v>
      </c>
      <c r="BM292" s="142" t="s">
        <v>2892</v>
      </c>
    </row>
    <row r="293" spans="2:65" s="1" customFormat="1">
      <c r="B293" s="32"/>
      <c r="D293" s="144" t="s">
        <v>189</v>
      </c>
      <c r="F293" s="145" t="s">
        <v>2893</v>
      </c>
      <c r="I293" s="146"/>
      <c r="L293" s="32"/>
      <c r="M293" s="147"/>
      <c r="T293" s="53"/>
      <c r="AT293" s="17" t="s">
        <v>189</v>
      </c>
      <c r="AU293" s="17" t="s">
        <v>81</v>
      </c>
    </row>
    <row r="294" spans="2:65" s="1" customFormat="1" ht="24.2" customHeight="1">
      <c r="B294" s="32"/>
      <c r="C294" s="131" t="s">
        <v>870</v>
      </c>
      <c r="D294" s="131" t="s">
        <v>182</v>
      </c>
      <c r="E294" s="132" t="s">
        <v>2894</v>
      </c>
      <c r="F294" s="133" t="s">
        <v>2895</v>
      </c>
      <c r="G294" s="134" t="s">
        <v>185</v>
      </c>
      <c r="H294" s="135">
        <v>114.199</v>
      </c>
      <c r="I294" s="136"/>
      <c r="J294" s="137">
        <f>ROUND(I294*H294,2)</f>
        <v>0</v>
      </c>
      <c r="K294" s="133" t="s">
        <v>186</v>
      </c>
      <c r="L294" s="32"/>
      <c r="M294" s="138" t="s">
        <v>19</v>
      </c>
      <c r="N294" s="139" t="s">
        <v>43</v>
      </c>
      <c r="P294" s="140">
        <f>O294*H294</f>
        <v>0</v>
      </c>
      <c r="Q294" s="140">
        <v>0</v>
      </c>
      <c r="R294" s="140">
        <f>Q294*H294</f>
        <v>0</v>
      </c>
      <c r="S294" s="140">
        <v>0</v>
      </c>
      <c r="T294" s="141">
        <f>S294*H294</f>
        <v>0</v>
      </c>
      <c r="AR294" s="142" t="s">
        <v>187</v>
      </c>
      <c r="AT294" s="142" t="s">
        <v>182</v>
      </c>
      <c r="AU294" s="142" t="s">
        <v>81</v>
      </c>
      <c r="AY294" s="17" t="s">
        <v>180</v>
      </c>
      <c r="BE294" s="143">
        <f>IF(N294="základní",J294,0)</f>
        <v>0</v>
      </c>
      <c r="BF294" s="143">
        <f>IF(N294="snížená",J294,0)</f>
        <v>0</v>
      </c>
      <c r="BG294" s="143">
        <f>IF(N294="zákl. přenesená",J294,0)</f>
        <v>0</v>
      </c>
      <c r="BH294" s="143">
        <f>IF(N294="sníž. přenesená",J294,0)</f>
        <v>0</v>
      </c>
      <c r="BI294" s="143">
        <f>IF(N294="nulová",J294,0)</f>
        <v>0</v>
      </c>
      <c r="BJ294" s="17" t="s">
        <v>79</v>
      </c>
      <c r="BK294" s="143">
        <f>ROUND(I294*H294,2)</f>
        <v>0</v>
      </c>
      <c r="BL294" s="17" t="s">
        <v>187</v>
      </c>
      <c r="BM294" s="142" t="s">
        <v>2896</v>
      </c>
    </row>
    <row r="295" spans="2:65" s="1" customFormat="1">
      <c r="B295" s="32"/>
      <c r="D295" s="144" t="s">
        <v>189</v>
      </c>
      <c r="F295" s="145" t="s">
        <v>2897</v>
      </c>
      <c r="I295" s="146"/>
      <c r="L295" s="32"/>
      <c r="M295" s="147"/>
      <c r="T295" s="53"/>
      <c r="AT295" s="17" t="s">
        <v>189</v>
      </c>
      <c r="AU295" s="17" t="s">
        <v>81</v>
      </c>
    </row>
    <row r="296" spans="2:65" s="1" customFormat="1" ht="19.5">
      <c r="B296" s="32"/>
      <c r="D296" s="149" t="s">
        <v>250</v>
      </c>
      <c r="F296" s="169" t="s">
        <v>2898</v>
      </c>
      <c r="I296" s="146"/>
      <c r="L296" s="32"/>
      <c r="M296" s="147"/>
      <c r="T296" s="53"/>
      <c r="AT296" s="17" t="s">
        <v>250</v>
      </c>
      <c r="AU296" s="17" t="s">
        <v>81</v>
      </c>
    </row>
    <row r="297" spans="2:65" s="13" customFormat="1">
      <c r="B297" s="156"/>
      <c r="D297" s="149" t="s">
        <v>191</v>
      </c>
      <c r="E297" s="157" t="s">
        <v>19</v>
      </c>
      <c r="F297" s="158" t="s">
        <v>2899</v>
      </c>
      <c r="H297" s="157" t="s">
        <v>19</v>
      </c>
      <c r="I297" s="159"/>
      <c r="L297" s="156"/>
      <c r="M297" s="160"/>
      <c r="T297" s="161"/>
      <c r="AT297" s="157" t="s">
        <v>191</v>
      </c>
      <c r="AU297" s="157" t="s">
        <v>81</v>
      </c>
      <c r="AV297" s="13" t="s">
        <v>79</v>
      </c>
      <c r="AW297" s="13" t="s">
        <v>33</v>
      </c>
      <c r="AX297" s="13" t="s">
        <v>72</v>
      </c>
      <c r="AY297" s="157" t="s">
        <v>180</v>
      </c>
    </row>
    <row r="298" spans="2:65" s="12" customFormat="1">
      <c r="B298" s="148"/>
      <c r="D298" s="149" t="s">
        <v>191</v>
      </c>
      <c r="E298" s="150" t="s">
        <v>19</v>
      </c>
      <c r="F298" s="151" t="s">
        <v>2900</v>
      </c>
      <c r="H298" s="152">
        <v>69.614000000000004</v>
      </c>
      <c r="I298" s="153"/>
      <c r="L298" s="148"/>
      <c r="M298" s="154"/>
      <c r="T298" s="155"/>
      <c r="AT298" s="150" t="s">
        <v>191</v>
      </c>
      <c r="AU298" s="150" t="s">
        <v>81</v>
      </c>
      <c r="AV298" s="12" t="s">
        <v>81</v>
      </c>
      <c r="AW298" s="12" t="s">
        <v>33</v>
      </c>
      <c r="AX298" s="12" t="s">
        <v>72</v>
      </c>
      <c r="AY298" s="150" t="s">
        <v>180</v>
      </c>
    </row>
    <row r="299" spans="2:65" s="12" customFormat="1">
      <c r="B299" s="148"/>
      <c r="D299" s="149" t="s">
        <v>191</v>
      </c>
      <c r="E299" s="150" t="s">
        <v>19</v>
      </c>
      <c r="F299" s="151" t="s">
        <v>2901</v>
      </c>
      <c r="H299" s="152">
        <v>44.585000000000001</v>
      </c>
      <c r="I299" s="153"/>
      <c r="L299" s="148"/>
      <c r="M299" s="154"/>
      <c r="T299" s="155"/>
      <c r="AT299" s="150" t="s">
        <v>191</v>
      </c>
      <c r="AU299" s="150" t="s">
        <v>81</v>
      </c>
      <c r="AV299" s="12" t="s">
        <v>81</v>
      </c>
      <c r="AW299" s="12" t="s">
        <v>33</v>
      </c>
      <c r="AX299" s="12" t="s">
        <v>72</v>
      </c>
      <c r="AY299" s="150" t="s">
        <v>180</v>
      </c>
    </row>
    <row r="300" spans="2:65" s="14" customFormat="1">
      <c r="B300" s="162"/>
      <c r="D300" s="149" t="s">
        <v>191</v>
      </c>
      <c r="E300" s="163" t="s">
        <v>19</v>
      </c>
      <c r="F300" s="164" t="s">
        <v>215</v>
      </c>
      <c r="H300" s="165">
        <v>114.199</v>
      </c>
      <c r="I300" s="166"/>
      <c r="L300" s="162"/>
      <c r="M300" s="167"/>
      <c r="T300" s="168"/>
      <c r="AT300" s="163" t="s">
        <v>191</v>
      </c>
      <c r="AU300" s="163" t="s">
        <v>81</v>
      </c>
      <c r="AV300" s="14" t="s">
        <v>187</v>
      </c>
      <c r="AW300" s="14" t="s">
        <v>33</v>
      </c>
      <c r="AX300" s="14" t="s">
        <v>79</v>
      </c>
      <c r="AY300" s="163" t="s">
        <v>180</v>
      </c>
    </row>
    <row r="301" spans="2:65" s="11" customFormat="1" ht="22.9" customHeight="1">
      <c r="B301" s="119"/>
      <c r="D301" s="120" t="s">
        <v>71</v>
      </c>
      <c r="E301" s="129" t="s">
        <v>292</v>
      </c>
      <c r="F301" s="129" t="s">
        <v>293</v>
      </c>
      <c r="I301" s="122"/>
      <c r="J301" s="130">
        <f>BK301</f>
        <v>0</v>
      </c>
      <c r="L301" s="119"/>
      <c r="M301" s="124"/>
      <c r="P301" s="125">
        <f>SUM(P302:P315)</f>
        <v>0</v>
      </c>
      <c r="R301" s="125">
        <f>SUM(R302:R315)</f>
        <v>0</v>
      </c>
      <c r="T301" s="126">
        <f>SUM(T302:T315)</f>
        <v>0</v>
      </c>
      <c r="AR301" s="120" t="s">
        <v>79</v>
      </c>
      <c r="AT301" s="127" t="s">
        <v>71</v>
      </c>
      <c r="AU301" s="127" t="s">
        <v>79</v>
      </c>
      <c r="AY301" s="120" t="s">
        <v>180</v>
      </c>
      <c r="BK301" s="128">
        <f>SUM(BK302:BK315)</f>
        <v>0</v>
      </c>
    </row>
    <row r="302" spans="2:65" s="1" customFormat="1" ht="33" customHeight="1">
      <c r="B302" s="32"/>
      <c r="C302" s="131" t="s">
        <v>876</v>
      </c>
      <c r="D302" s="131" t="s">
        <v>182</v>
      </c>
      <c r="E302" s="132" t="s">
        <v>295</v>
      </c>
      <c r="F302" s="133" t="s">
        <v>296</v>
      </c>
      <c r="G302" s="134" t="s">
        <v>257</v>
      </c>
      <c r="H302" s="135">
        <v>6.4409999999999998</v>
      </c>
      <c r="I302" s="136"/>
      <c r="J302" s="137">
        <f>ROUND(I302*H302,2)</f>
        <v>0</v>
      </c>
      <c r="K302" s="133" t="s">
        <v>186</v>
      </c>
      <c r="L302" s="32"/>
      <c r="M302" s="138" t="s">
        <v>19</v>
      </c>
      <c r="N302" s="139" t="s">
        <v>43</v>
      </c>
      <c r="P302" s="140">
        <f>O302*H302</f>
        <v>0</v>
      </c>
      <c r="Q302" s="140">
        <v>0</v>
      </c>
      <c r="R302" s="140">
        <f>Q302*H302</f>
        <v>0</v>
      </c>
      <c r="S302" s="140">
        <v>0</v>
      </c>
      <c r="T302" s="141">
        <f>S302*H302</f>
        <v>0</v>
      </c>
      <c r="AR302" s="142" t="s">
        <v>187</v>
      </c>
      <c r="AT302" s="142" t="s">
        <v>182</v>
      </c>
      <c r="AU302" s="142" t="s">
        <v>81</v>
      </c>
      <c r="AY302" s="17" t="s">
        <v>180</v>
      </c>
      <c r="BE302" s="143">
        <f>IF(N302="základní",J302,0)</f>
        <v>0</v>
      </c>
      <c r="BF302" s="143">
        <f>IF(N302="snížená",J302,0)</f>
        <v>0</v>
      </c>
      <c r="BG302" s="143">
        <f>IF(N302="zákl. přenesená",J302,0)</f>
        <v>0</v>
      </c>
      <c r="BH302" s="143">
        <f>IF(N302="sníž. přenesená",J302,0)</f>
        <v>0</v>
      </c>
      <c r="BI302" s="143">
        <f>IF(N302="nulová",J302,0)</f>
        <v>0</v>
      </c>
      <c r="BJ302" s="17" t="s">
        <v>79</v>
      </c>
      <c r="BK302" s="143">
        <f>ROUND(I302*H302,2)</f>
        <v>0</v>
      </c>
      <c r="BL302" s="17" t="s">
        <v>187</v>
      </c>
      <c r="BM302" s="142" t="s">
        <v>2902</v>
      </c>
    </row>
    <row r="303" spans="2:65" s="1" customFormat="1">
      <c r="B303" s="32"/>
      <c r="D303" s="144" t="s">
        <v>189</v>
      </c>
      <c r="F303" s="145" t="s">
        <v>298</v>
      </c>
      <c r="I303" s="146"/>
      <c r="L303" s="32"/>
      <c r="M303" s="147"/>
      <c r="T303" s="53"/>
      <c r="AT303" s="17" t="s">
        <v>189</v>
      </c>
      <c r="AU303" s="17" t="s">
        <v>81</v>
      </c>
    </row>
    <row r="304" spans="2:65" s="1" customFormat="1" ht="24.2" customHeight="1">
      <c r="B304" s="32"/>
      <c r="C304" s="131" t="s">
        <v>883</v>
      </c>
      <c r="D304" s="131" t="s">
        <v>182</v>
      </c>
      <c r="E304" s="132" t="s">
        <v>320</v>
      </c>
      <c r="F304" s="133" t="s">
        <v>321</v>
      </c>
      <c r="G304" s="134" t="s">
        <v>257</v>
      </c>
      <c r="H304" s="135">
        <v>122.379</v>
      </c>
      <c r="I304" s="136"/>
      <c r="J304" s="137">
        <f>ROUND(I304*H304,2)</f>
        <v>0</v>
      </c>
      <c r="K304" s="133" t="s">
        <v>186</v>
      </c>
      <c r="L304" s="32"/>
      <c r="M304" s="138" t="s">
        <v>19</v>
      </c>
      <c r="N304" s="139" t="s">
        <v>43</v>
      </c>
      <c r="P304" s="140">
        <f>O304*H304</f>
        <v>0</v>
      </c>
      <c r="Q304" s="140">
        <v>0</v>
      </c>
      <c r="R304" s="140">
        <f>Q304*H304</f>
        <v>0</v>
      </c>
      <c r="S304" s="140">
        <v>0</v>
      </c>
      <c r="T304" s="141">
        <f>S304*H304</f>
        <v>0</v>
      </c>
      <c r="AR304" s="142" t="s">
        <v>187</v>
      </c>
      <c r="AT304" s="142" t="s">
        <v>182</v>
      </c>
      <c r="AU304" s="142" t="s">
        <v>81</v>
      </c>
      <c r="AY304" s="17" t="s">
        <v>180</v>
      </c>
      <c r="BE304" s="143">
        <f>IF(N304="základní",J304,0)</f>
        <v>0</v>
      </c>
      <c r="BF304" s="143">
        <f>IF(N304="snížená",J304,0)</f>
        <v>0</v>
      </c>
      <c r="BG304" s="143">
        <f>IF(N304="zákl. přenesená",J304,0)</f>
        <v>0</v>
      </c>
      <c r="BH304" s="143">
        <f>IF(N304="sníž. přenesená",J304,0)</f>
        <v>0</v>
      </c>
      <c r="BI304" s="143">
        <f>IF(N304="nulová",J304,0)</f>
        <v>0</v>
      </c>
      <c r="BJ304" s="17" t="s">
        <v>79</v>
      </c>
      <c r="BK304" s="143">
        <f>ROUND(I304*H304,2)</f>
        <v>0</v>
      </c>
      <c r="BL304" s="17" t="s">
        <v>187</v>
      </c>
      <c r="BM304" s="142" t="s">
        <v>2903</v>
      </c>
    </row>
    <row r="305" spans="2:65" s="1" customFormat="1">
      <c r="B305" s="32"/>
      <c r="D305" s="144" t="s">
        <v>189</v>
      </c>
      <c r="F305" s="145" t="s">
        <v>323</v>
      </c>
      <c r="I305" s="146"/>
      <c r="L305" s="32"/>
      <c r="M305" s="147"/>
      <c r="T305" s="53"/>
      <c r="AT305" s="17" t="s">
        <v>189</v>
      </c>
      <c r="AU305" s="17" t="s">
        <v>81</v>
      </c>
    </row>
    <row r="306" spans="2:65" s="12" customFormat="1">
      <c r="B306" s="148"/>
      <c r="D306" s="149" t="s">
        <v>191</v>
      </c>
      <c r="F306" s="151" t="s">
        <v>2904</v>
      </c>
      <c r="H306" s="152">
        <v>122.379</v>
      </c>
      <c r="I306" s="153"/>
      <c r="L306" s="148"/>
      <c r="M306" s="154"/>
      <c r="T306" s="155"/>
      <c r="AT306" s="150" t="s">
        <v>191</v>
      </c>
      <c r="AU306" s="150" t="s">
        <v>81</v>
      </c>
      <c r="AV306" s="12" t="s">
        <v>81</v>
      </c>
      <c r="AW306" s="12" t="s">
        <v>4</v>
      </c>
      <c r="AX306" s="12" t="s">
        <v>79</v>
      </c>
      <c r="AY306" s="150" t="s">
        <v>180</v>
      </c>
    </row>
    <row r="307" spans="2:65" s="1" customFormat="1" ht="37.9" customHeight="1">
      <c r="B307" s="32"/>
      <c r="C307" s="131" t="s">
        <v>891</v>
      </c>
      <c r="D307" s="131" t="s">
        <v>182</v>
      </c>
      <c r="E307" s="132" t="s">
        <v>863</v>
      </c>
      <c r="F307" s="133" t="s">
        <v>864</v>
      </c>
      <c r="G307" s="134" t="s">
        <v>257</v>
      </c>
      <c r="H307" s="135">
        <v>6.4409999999999998</v>
      </c>
      <c r="I307" s="136"/>
      <c r="J307" s="137">
        <f>ROUND(I307*H307,2)</f>
        <v>0</v>
      </c>
      <c r="K307" s="133" t="s">
        <v>186</v>
      </c>
      <c r="L307" s="32"/>
      <c r="M307" s="138" t="s">
        <v>19</v>
      </c>
      <c r="N307" s="139" t="s">
        <v>43</v>
      </c>
      <c r="P307" s="140">
        <f>O307*H307</f>
        <v>0</v>
      </c>
      <c r="Q307" s="140">
        <v>0</v>
      </c>
      <c r="R307" s="140">
        <f>Q307*H307</f>
        <v>0</v>
      </c>
      <c r="S307" s="140">
        <v>0</v>
      </c>
      <c r="T307" s="141">
        <f>S307*H307</f>
        <v>0</v>
      </c>
      <c r="AR307" s="142" t="s">
        <v>187</v>
      </c>
      <c r="AT307" s="142" t="s">
        <v>182</v>
      </c>
      <c r="AU307" s="142" t="s">
        <v>81</v>
      </c>
      <c r="AY307" s="17" t="s">
        <v>180</v>
      </c>
      <c r="BE307" s="143">
        <f>IF(N307="základní",J307,0)</f>
        <v>0</v>
      </c>
      <c r="BF307" s="143">
        <f>IF(N307="snížená",J307,0)</f>
        <v>0</v>
      </c>
      <c r="BG307" s="143">
        <f>IF(N307="zákl. přenesená",J307,0)</f>
        <v>0</v>
      </c>
      <c r="BH307" s="143">
        <f>IF(N307="sníž. přenesená",J307,0)</f>
        <v>0</v>
      </c>
      <c r="BI307" s="143">
        <f>IF(N307="nulová",J307,0)</f>
        <v>0</v>
      </c>
      <c r="BJ307" s="17" t="s">
        <v>79</v>
      </c>
      <c r="BK307" s="143">
        <f>ROUND(I307*H307,2)</f>
        <v>0</v>
      </c>
      <c r="BL307" s="17" t="s">
        <v>187</v>
      </c>
      <c r="BM307" s="142" t="s">
        <v>2905</v>
      </c>
    </row>
    <row r="308" spans="2:65" s="1" customFormat="1">
      <c r="B308" s="32"/>
      <c r="D308" s="144" t="s">
        <v>189</v>
      </c>
      <c r="F308" s="145" t="s">
        <v>866</v>
      </c>
      <c r="I308" s="146"/>
      <c r="L308" s="32"/>
      <c r="M308" s="147"/>
      <c r="T308" s="53"/>
      <c r="AT308" s="17" t="s">
        <v>189</v>
      </c>
      <c r="AU308" s="17" t="s">
        <v>81</v>
      </c>
    </row>
    <row r="309" spans="2:65" s="1" customFormat="1" ht="44.25" customHeight="1">
      <c r="B309" s="32"/>
      <c r="C309" s="131" t="s">
        <v>896</v>
      </c>
      <c r="D309" s="131" t="s">
        <v>182</v>
      </c>
      <c r="E309" s="132" t="s">
        <v>327</v>
      </c>
      <c r="F309" s="133" t="s">
        <v>328</v>
      </c>
      <c r="G309" s="134" t="s">
        <v>257</v>
      </c>
      <c r="H309" s="135">
        <v>6.218</v>
      </c>
      <c r="I309" s="136"/>
      <c r="J309" s="137">
        <f>ROUND(I309*H309,2)</f>
        <v>0</v>
      </c>
      <c r="K309" s="133" t="s">
        <v>186</v>
      </c>
      <c r="L309" s="32"/>
      <c r="M309" s="138" t="s">
        <v>19</v>
      </c>
      <c r="N309" s="139" t="s">
        <v>43</v>
      </c>
      <c r="P309" s="140">
        <f>O309*H309</f>
        <v>0</v>
      </c>
      <c r="Q309" s="140">
        <v>0</v>
      </c>
      <c r="R309" s="140">
        <f>Q309*H309</f>
        <v>0</v>
      </c>
      <c r="S309" s="140">
        <v>0</v>
      </c>
      <c r="T309" s="141">
        <f>S309*H309</f>
        <v>0</v>
      </c>
      <c r="AR309" s="142" t="s">
        <v>187</v>
      </c>
      <c r="AT309" s="142" t="s">
        <v>182</v>
      </c>
      <c r="AU309" s="142" t="s">
        <v>81</v>
      </c>
      <c r="AY309" s="17" t="s">
        <v>180</v>
      </c>
      <c r="BE309" s="143">
        <f>IF(N309="základní",J309,0)</f>
        <v>0</v>
      </c>
      <c r="BF309" s="143">
        <f>IF(N309="snížená",J309,0)</f>
        <v>0</v>
      </c>
      <c r="BG309" s="143">
        <f>IF(N309="zákl. přenesená",J309,0)</f>
        <v>0</v>
      </c>
      <c r="BH309" s="143">
        <f>IF(N309="sníž. přenesená",J309,0)</f>
        <v>0</v>
      </c>
      <c r="BI309" s="143">
        <f>IF(N309="nulová",J309,0)</f>
        <v>0</v>
      </c>
      <c r="BJ309" s="17" t="s">
        <v>79</v>
      </c>
      <c r="BK309" s="143">
        <f>ROUND(I309*H309,2)</f>
        <v>0</v>
      </c>
      <c r="BL309" s="17" t="s">
        <v>187</v>
      </c>
      <c r="BM309" s="142" t="s">
        <v>2906</v>
      </c>
    </row>
    <row r="310" spans="2:65" s="1" customFormat="1">
      <c r="B310" s="32"/>
      <c r="D310" s="144" t="s">
        <v>189</v>
      </c>
      <c r="F310" s="145" t="s">
        <v>330</v>
      </c>
      <c r="I310" s="146"/>
      <c r="L310" s="32"/>
      <c r="M310" s="147"/>
      <c r="T310" s="53"/>
      <c r="AT310" s="17" t="s">
        <v>189</v>
      </c>
      <c r="AU310" s="17" t="s">
        <v>81</v>
      </c>
    </row>
    <row r="311" spans="2:65" s="1" customFormat="1" ht="19.5">
      <c r="B311" s="32"/>
      <c r="D311" s="149" t="s">
        <v>250</v>
      </c>
      <c r="F311" s="169" t="s">
        <v>331</v>
      </c>
      <c r="I311" s="146"/>
      <c r="L311" s="32"/>
      <c r="M311" s="147"/>
      <c r="T311" s="53"/>
      <c r="AT311" s="17" t="s">
        <v>250</v>
      </c>
      <c r="AU311" s="17" t="s">
        <v>81</v>
      </c>
    </row>
    <row r="312" spans="2:65" s="12" customFormat="1">
      <c r="B312" s="148"/>
      <c r="D312" s="149" t="s">
        <v>191</v>
      </c>
      <c r="E312" s="150" t="s">
        <v>19</v>
      </c>
      <c r="F312" s="151" t="s">
        <v>2907</v>
      </c>
      <c r="H312" s="152">
        <v>6.218</v>
      </c>
      <c r="I312" s="153"/>
      <c r="L312" s="148"/>
      <c r="M312" s="154"/>
      <c r="T312" s="155"/>
      <c r="AT312" s="150" t="s">
        <v>191</v>
      </c>
      <c r="AU312" s="150" t="s">
        <v>81</v>
      </c>
      <c r="AV312" s="12" t="s">
        <v>81</v>
      </c>
      <c r="AW312" s="12" t="s">
        <v>33</v>
      </c>
      <c r="AX312" s="12" t="s">
        <v>79</v>
      </c>
      <c r="AY312" s="150" t="s">
        <v>180</v>
      </c>
    </row>
    <row r="313" spans="2:65" s="1" customFormat="1" ht="49.15" customHeight="1">
      <c r="B313" s="32"/>
      <c r="C313" s="131" t="s">
        <v>360</v>
      </c>
      <c r="D313" s="131" t="s">
        <v>182</v>
      </c>
      <c r="E313" s="132" t="s">
        <v>871</v>
      </c>
      <c r="F313" s="133" t="s">
        <v>872</v>
      </c>
      <c r="G313" s="134" t="s">
        <v>257</v>
      </c>
      <c r="H313" s="135">
        <v>0.223</v>
      </c>
      <c r="I313" s="136"/>
      <c r="J313" s="137">
        <f>ROUND(I313*H313,2)</f>
        <v>0</v>
      </c>
      <c r="K313" s="133" t="s">
        <v>186</v>
      </c>
      <c r="L313" s="32"/>
      <c r="M313" s="138" t="s">
        <v>19</v>
      </c>
      <c r="N313" s="139" t="s">
        <v>43</v>
      </c>
      <c r="P313" s="140">
        <f>O313*H313</f>
        <v>0</v>
      </c>
      <c r="Q313" s="140">
        <v>0</v>
      </c>
      <c r="R313" s="140">
        <f>Q313*H313</f>
        <v>0</v>
      </c>
      <c r="S313" s="140">
        <v>0</v>
      </c>
      <c r="T313" s="141">
        <f>S313*H313</f>
        <v>0</v>
      </c>
      <c r="AR313" s="142" t="s">
        <v>187</v>
      </c>
      <c r="AT313" s="142" t="s">
        <v>182</v>
      </c>
      <c r="AU313" s="142" t="s">
        <v>81</v>
      </c>
      <c r="AY313" s="17" t="s">
        <v>180</v>
      </c>
      <c r="BE313" s="143">
        <f>IF(N313="základní",J313,0)</f>
        <v>0</v>
      </c>
      <c r="BF313" s="143">
        <f>IF(N313="snížená",J313,0)</f>
        <v>0</v>
      </c>
      <c r="BG313" s="143">
        <f>IF(N313="zákl. přenesená",J313,0)</f>
        <v>0</v>
      </c>
      <c r="BH313" s="143">
        <f>IF(N313="sníž. přenesená",J313,0)</f>
        <v>0</v>
      </c>
      <c r="BI313" s="143">
        <f>IF(N313="nulová",J313,0)</f>
        <v>0</v>
      </c>
      <c r="BJ313" s="17" t="s">
        <v>79</v>
      </c>
      <c r="BK313" s="143">
        <f>ROUND(I313*H313,2)</f>
        <v>0</v>
      </c>
      <c r="BL313" s="17" t="s">
        <v>187</v>
      </c>
      <c r="BM313" s="142" t="s">
        <v>2908</v>
      </c>
    </row>
    <row r="314" spans="2:65" s="1" customFormat="1">
      <c r="B314" s="32"/>
      <c r="D314" s="144" t="s">
        <v>189</v>
      </c>
      <c r="F314" s="145" t="s">
        <v>874</v>
      </c>
      <c r="I314" s="146"/>
      <c r="L314" s="32"/>
      <c r="M314" s="147"/>
      <c r="T314" s="53"/>
      <c r="AT314" s="17" t="s">
        <v>189</v>
      </c>
      <c r="AU314" s="17" t="s">
        <v>81</v>
      </c>
    </row>
    <row r="315" spans="2:65" s="12" customFormat="1">
      <c r="B315" s="148"/>
      <c r="D315" s="149" t="s">
        <v>191</v>
      </c>
      <c r="E315" s="150" t="s">
        <v>19</v>
      </c>
      <c r="F315" s="151" t="s">
        <v>2909</v>
      </c>
      <c r="H315" s="152">
        <v>0.223</v>
      </c>
      <c r="I315" s="153"/>
      <c r="L315" s="148"/>
      <c r="M315" s="154"/>
      <c r="T315" s="155"/>
      <c r="AT315" s="150" t="s">
        <v>191</v>
      </c>
      <c r="AU315" s="150" t="s">
        <v>81</v>
      </c>
      <c r="AV315" s="12" t="s">
        <v>81</v>
      </c>
      <c r="AW315" s="12" t="s">
        <v>33</v>
      </c>
      <c r="AX315" s="12" t="s">
        <v>79</v>
      </c>
      <c r="AY315" s="150" t="s">
        <v>180</v>
      </c>
    </row>
    <row r="316" spans="2:65" s="11" customFormat="1" ht="22.9" customHeight="1">
      <c r="B316" s="119"/>
      <c r="D316" s="120" t="s">
        <v>71</v>
      </c>
      <c r="E316" s="129" t="s">
        <v>341</v>
      </c>
      <c r="F316" s="129" t="s">
        <v>342</v>
      </c>
      <c r="I316" s="122"/>
      <c r="J316" s="130">
        <f>BK316</f>
        <v>0</v>
      </c>
      <c r="L316" s="119"/>
      <c r="M316" s="124"/>
      <c r="P316" s="125">
        <f>SUM(P317:P318)</f>
        <v>0</v>
      </c>
      <c r="R316" s="125">
        <f>SUM(R317:R318)</f>
        <v>0</v>
      </c>
      <c r="T316" s="126">
        <f>SUM(T317:T318)</f>
        <v>0</v>
      </c>
      <c r="AR316" s="120" t="s">
        <v>79</v>
      </c>
      <c r="AT316" s="127" t="s">
        <v>71</v>
      </c>
      <c r="AU316" s="127" t="s">
        <v>79</v>
      </c>
      <c r="AY316" s="120" t="s">
        <v>180</v>
      </c>
      <c r="BK316" s="128">
        <f>SUM(BK317:BK318)</f>
        <v>0</v>
      </c>
    </row>
    <row r="317" spans="2:65" s="1" customFormat="1" ht="62.65" customHeight="1">
      <c r="B317" s="32"/>
      <c r="C317" s="131" t="s">
        <v>906</v>
      </c>
      <c r="D317" s="131" t="s">
        <v>182</v>
      </c>
      <c r="E317" s="132" t="s">
        <v>2910</v>
      </c>
      <c r="F317" s="133" t="s">
        <v>2911</v>
      </c>
      <c r="G317" s="134" t="s">
        <v>257</v>
      </c>
      <c r="H317" s="135">
        <v>331.12299999999999</v>
      </c>
      <c r="I317" s="136"/>
      <c r="J317" s="137">
        <f>ROUND(I317*H317,2)</f>
        <v>0</v>
      </c>
      <c r="K317" s="133" t="s">
        <v>186</v>
      </c>
      <c r="L317" s="32"/>
      <c r="M317" s="138" t="s">
        <v>19</v>
      </c>
      <c r="N317" s="139" t="s">
        <v>43</v>
      </c>
      <c r="P317" s="140">
        <f>O317*H317</f>
        <v>0</v>
      </c>
      <c r="Q317" s="140">
        <v>0</v>
      </c>
      <c r="R317" s="140">
        <f>Q317*H317</f>
        <v>0</v>
      </c>
      <c r="S317" s="140">
        <v>0</v>
      </c>
      <c r="T317" s="141">
        <f>S317*H317</f>
        <v>0</v>
      </c>
      <c r="AR317" s="142" t="s">
        <v>187</v>
      </c>
      <c r="AT317" s="142" t="s">
        <v>182</v>
      </c>
      <c r="AU317" s="142" t="s">
        <v>81</v>
      </c>
      <c r="AY317" s="17" t="s">
        <v>180</v>
      </c>
      <c r="BE317" s="143">
        <f>IF(N317="základní",J317,0)</f>
        <v>0</v>
      </c>
      <c r="BF317" s="143">
        <f>IF(N317="snížená",J317,0)</f>
        <v>0</v>
      </c>
      <c r="BG317" s="143">
        <f>IF(N317="zákl. přenesená",J317,0)</f>
        <v>0</v>
      </c>
      <c r="BH317" s="143">
        <f>IF(N317="sníž. přenesená",J317,0)</f>
        <v>0</v>
      </c>
      <c r="BI317" s="143">
        <f>IF(N317="nulová",J317,0)</f>
        <v>0</v>
      </c>
      <c r="BJ317" s="17" t="s">
        <v>79</v>
      </c>
      <c r="BK317" s="143">
        <f>ROUND(I317*H317,2)</f>
        <v>0</v>
      </c>
      <c r="BL317" s="17" t="s">
        <v>187</v>
      </c>
      <c r="BM317" s="142" t="s">
        <v>2912</v>
      </c>
    </row>
    <row r="318" spans="2:65" s="1" customFormat="1">
      <c r="B318" s="32"/>
      <c r="D318" s="144" t="s">
        <v>189</v>
      </c>
      <c r="F318" s="145" t="s">
        <v>2913</v>
      </c>
      <c r="I318" s="146"/>
      <c r="L318" s="32"/>
      <c r="M318" s="147"/>
      <c r="T318" s="53"/>
      <c r="AT318" s="17" t="s">
        <v>189</v>
      </c>
      <c r="AU318" s="17" t="s">
        <v>81</v>
      </c>
    </row>
    <row r="319" spans="2:65" s="11" customFormat="1" ht="25.9" customHeight="1">
      <c r="B319" s="119"/>
      <c r="D319" s="120" t="s">
        <v>71</v>
      </c>
      <c r="E319" s="121" t="s">
        <v>347</v>
      </c>
      <c r="F319" s="121" t="s">
        <v>348</v>
      </c>
      <c r="I319" s="122"/>
      <c r="J319" s="123">
        <f>BK319</f>
        <v>0</v>
      </c>
      <c r="L319" s="119"/>
      <c r="M319" s="124"/>
      <c r="P319" s="125">
        <f>P320+P335+P347+P362</f>
        <v>0</v>
      </c>
      <c r="R319" s="125">
        <f>R320+R335+R347+R362</f>
        <v>0.64913924000000012</v>
      </c>
      <c r="T319" s="126">
        <f>T320+T335+T347+T362</f>
        <v>0</v>
      </c>
      <c r="AR319" s="120" t="s">
        <v>81</v>
      </c>
      <c r="AT319" s="127" t="s">
        <v>71</v>
      </c>
      <c r="AU319" s="127" t="s">
        <v>72</v>
      </c>
      <c r="AY319" s="120" t="s">
        <v>180</v>
      </c>
      <c r="BK319" s="128">
        <f>BK320+BK335+BK347+BK362</f>
        <v>0</v>
      </c>
    </row>
    <row r="320" spans="2:65" s="11" customFormat="1" ht="22.9" customHeight="1">
      <c r="B320" s="119"/>
      <c r="D320" s="120" t="s">
        <v>71</v>
      </c>
      <c r="E320" s="129" t="s">
        <v>881</v>
      </c>
      <c r="F320" s="129" t="s">
        <v>882</v>
      </c>
      <c r="I320" s="122"/>
      <c r="J320" s="130">
        <f>BK320</f>
        <v>0</v>
      </c>
      <c r="L320" s="119"/>
      <c r="M320" s="124"/>
      <c r="P320" s="125">
        <f>SUM(P321:P334)</f>
        <v>0</v>
      </c>
      <c r="R320" s="125">
        <f>SUM(R321:R334)</f>
        <v>0.214786</v>
      </c>
      <c r="T320" s="126">
        <f>SUM(T321:T334)</f>
        <v>0</v>
      </c>
      <c r="AR320" s="120" t="s">
        <v>81</v>
      </c>
      <c r="AT320" s="127" t="s">
        <v>71</v>
      </c>
      <c r="AU320" s="127" t="s">
        <v>79</v>
      </c>
      <c r="AY320" s="120" t="s">
        <v>180</v>
      </c>
      <c r="BK320" s="128">
        <f>SUM(BK321:BK334)</f>
        <v>0</v>
      </c>
    </row>
    <row r="321" spans="2:65" s="1" customFormat="1" ht="49.15" customHeight="1">
      <c r="B321" s="32"/>
      <c r="C321" s="131" t="s">
        <v>911</v>
      </c>
      <c r="D321" s="131" t="s">
        <v>182</v>
      </c>
      <c r="E321" s="132" t="s">
        <v>2914</v>
      </c>
      <c r="F321" s="133" t="s">
        <v>2915</v>
      </c>
      <c r="G321" s="134" t="s">
        <v>185</v>
      </c>
      <c r="H321" s="135">
        <v>141.52600000000001</v>
      </c>
      <c r="I321" s="136"/>
      <c r="J321" s="137">
        <f>ROUND(I321*H321,2)</f>
        <v>0</v>
      </c>
      <c r="K321" s="133" t="s">
        <v>186</v>
      </c>
      <c r="L321" s="32"/>
      <c r="M321" s="138" t="s">
        <v>19</v>
      </c>
      <c r="N321" s="139" t="s">
        <v>43</v>
      </c>
      <c r="P321" s="140">
        <f>O321*H321</f>
        <v>0</v>
      </c>
      <c r="Q321" s="140">
        <v>0</v>
      </c>
      <c r="R321" s="140">
        <f>Q321*H321</f>
        <v>0</v>
      </c>
      <c r="S321" s="140">
        <v>0</v>
      </c>
      <c r="T321" s="141">
        <f>S321*H321</f>
        <v>0</v>
      </c>
      <c r="AR321" s="142" t="s">
        <v>311</v>
      </c>
      <c r="AT321" s="142" t="s">
        <v>182</v>
      </c>
      <c r="AU321" s="142" t="s">
        <v>81</v>
      </c>
      <c r="AY321" s="17" t="s">
        <v>180</v>
      </c>
      <c r="BE321" s="143">
        <f>IF(N321="základní",J321,0)</f>
        <v>0</v>
      </c>
      <c r="BF321" s="143">
        <f>IF(N321="snížená",J321,0)</f>
        <v>0</v>
      </c>
      <c r="BG321" s="143">
        <f>IF(N321="zákl. přenesená",J321,0)</f>
        <v>0</v>
      </c>
      <c r="BH321" s="143">
        <f>IF(N321="sníž. přenesená",J321,0)</f>
        <v>0</v>
      </c>
      <c r="BI321" s="143">
        <f>IF(N321="nulová",J321,0)</f>
        <v>0</v>
      </c>
      <c r="BJ321" s="17" t="s">
        <v>79</v>
      </c>
      <c r="BK321" s="143">
        <f>ROUND(I321*H321,2)</f>
        <v>0</v>
      </c>
      <c r="BL321" s="17" t="s">
        <v>311</v>
      </c>
      <c r="BM321" s="142" t="s">
        <v>2916</v>
      </c>
    </row>
    <row r="322" spans="2:65" s="1" customFormat="1">
      <c r="B322" s="32"/>
      <c r="D322" s="144" t="s">
        <v>189</v>
      </c>
      <c r="F322" s="145" t="s">
        <v>2917</v>
      </c>
      <c r="I322" s="146"/>
      <c r="L322" s="32"/>
      <c r="M322" s="147"/>
      <c r="T322" s="53"/>
      <c r="AT322" s="17" t="s">
        <v>189</v>
      </c>
      <c r="AU322" s="17" t="s">
        <v>81</v>
      </c>
    </row>
    <row r="323" spans="2:65" s="12" customFormat="1">
      <c r="B323" s="148"/>
      <c r="D323" s="149" t="s">
        <v>191</v>
      </c>
      <c r="E323" s="150" t="s">
        <v>19</v>
      </c>
      <c r="F323" s="151" t="s">
        <v>2918</v>
      </c>
      <c r="H323" s="152">
        <v>71.912000000000006</v>
      </c>
      <c r="I323" s="153"/>
      <c r="L323" s="148"/>
      <c r="M323" s="154"/>
      <c r="T323" s="155"/>
      <c r="AT323" s="150" t="s">
        <v>191</v>
      </c>
      <c r="AU323" s="150" t="s">
        <v>81</v>
      </c>
      <c r="AV323" s="12" t="s">
        <v>81</v>
      </c>
      <c r="AW323" s="12" t="s">
        <v>33</v>
      </c>
      <c r="AX323" s="12" t="s">
        <v>72</v>
      </c>
      <c r="AY323" s="150" t="s">
        <v>180</v>
      </c>
    </row>
    <row r="324" spans="2:65" s="12" customFormat="1">
      <c r="B324" s="148"/>
      <c r="D324" s="149" t="s">
        <v>191</v>
      </c>
      <c r="E324" s="150" t="s">
        <v>19</v>
      </c>
      <c r="F324" s="151" t="s">
        <v>2900</v>
      </c>
      <c r="H324" s="152">
        <v>69.614000000000004</v>
      </c>
      <c r="I324" s="153"/>
      <c r="L324" s="148"/>
      <c r="M324" s="154"/>
      <c r="T324" s="155"/>
      <c r="AT324" s="150" t="s">
        <v>191</v>
      </c>
      <c r="AU324" s="150" t="s">
        <v>81</v>
      </c>
      <c r="AV324" s="12" t="s">
        <v>81</v>
      </c>
      <c r="AW324" s="12" t="s">
        <v>33</v>
      </c>
      <c r="AX324" s="12" t="s">
        <v>72</v>
      </c>
      <c r="AY324" s="150" t="s">
        <v>180</v>
      </c>
    </row>
    <row r="325" spans="2:65" s="14" customFormat="1">
      <c r="B325" s="162"/>
      <c r="D325" s="149" t="s">
        <v>191</v>
      </c>
      <c r="E325" s="163" t="s">
        <v>19</v>
      </c>
      <c r="F325" s="164" t="s">
        <v>215</v>
      </c>
      <c r="H325" s="165">
        <v>141.52600000000001</v>
      </c>
      <c r="I325" s="166"/>
      <c r="L325" s="162"/>
      <c r="M325" s="167"/>
      <c r="T325" s="168"/>
      <c r="AT325" s="163" t="s">
        <v>191</v>
      </c>
      <c r="AU325" s="163" t="s">
        <v>81</v>
      </c>
      <c r="AV325" s="14" t="s">
        <v>187</v>
      </c>
      <c r="AW325" s="14" t="s">
        <v>33</v>
      </c>
      <c r="AX325" s="14" t="s">
        <v>79</v>
      </c>
      <c r="AY325" s="163" t="s">
        <v>180</v>
      </c>
    </row>
    <row r="326" spans="2:65" s="1" customFormat="1" ht="49.15" customHeight="1">
      <c r="B326" s="32"/>
      <c r="C326" s="131" t="s">
        <v>915</v>
      </c>
      <c r="D326" s="131" t="s">
        <v>182</v>
      </c>
      <c r="E326" s="132" t="s">
        <v>2919</v>
      </c>
      <c r="F326" s="133" t="s">
        <v>2920</v>
      </c>
      <c r="G326" s="134" t="s">
        <v>185</v>
      </c>
      <c r="H326" s="135">
        <v>73.260000000000005</v>
      </c>
      <c r="I326" s="136"/>
      <c r="J326" s="137">
        <f>ROUND(I326*H326,2)</f>
        <v>0</v>
      </c>
      <c r="K326" s="133" t="s">
        <v>186</v>
      </c>
      <c r="L326" s="32"/>
      <c r="M326" s="138" t="s">
        <v>19</v>
      </c>
      <c r="N326" s="139" t="s">
        <v>43</v>
      </c>
      <c r="P326" s="140">
        <f>O326*H326</f>
        <v>0</v>
      </c>
      <c r="Q326" s="140">
        <v>0</v>
      </c>
      <c r="R326" s="140">
        <f>Q326*H326</f>
        <v>0</v>
      </c>
      <c r="S326" s="140">
        <v>0</v>
      </c>
      <c r="T326" s="141">
        <f>S326*H326</f>
        <v>0</v>
      </c>
      <c r="AR326" s="142" t="s">
        <v>311</v>
      </c>
      <c r="AT326" s="142" t="s">
        <v>182</v>
      </c>
      <c r="AU326" s="142" t="s">
        <v>81</v>
      </c>
      <c r="AY326" s="17" t="s">
        <v>180</v>
      </c>
      <c r="BE326" s="143">
        <f>IF(N326="základní",J326,0)</f>
        <v>0</v>
      </c>
      <c r="BF326" s="143">
        <f>IF(N326="snížená",J326,0)</f>
        <v>0</v>
      </c>
      <c r="BG326" s="143">
        <f>IF(N326="zákl. přenesená",J326,0)</f>
        <v>0</v>
      </c>
      <c r="BH326" s="143">
        <f>IF(N326="sníž. přenesená",J326,0)</f>
        <v>0</v>
      </c>
      <c r="BI326" s="143">
        <f>IF(N326="nulová",J326,0)</f>
        <v>0</v>
      </c>
      <c r="BJ326" s="17" t="s">
        <v>79</v>
      </c>
      <c r="BK326" s="143">
        <f>ROUND(I326*H326,2)</f>
        <v>0</v>
      </c>
      <c r="BL326" s="17" t="s">
        <v>311</v>
      </c>
      <c r="BM326" s="142" t="s">
        <v>2921</v>
      </c>
    </row>
    <row r="327" spans="2:65" s="1" customFormat="1">
      <c r="B327" s="32"/>
      <c r="D327" s="144" t="s">
        <v>189</v>
      </c>
      <c r="F327" s="145" t="s">
        <v>2922</v>
      </c>
      <c r="I327" s="146"/>
      <c r="L327" s="32"/>
      <c r="M327" s="147"/>
      <c r="T327" s="53"/>
      <c r="AT327" s="17" t="s">
        <v>189</v>
      </c>
      <c r="AU327" s="17" t="s">
        <v>81</v>
      </c>
    </row>
    <row r="328" spans="2:65" s="12" customFormat="1">
      <c r="B328" s="148"/>
      <c r="D328" s="149" t="s">
        <v>191</v>
      </c>
      <c r="E328" s="150" t="s">
        <v>19</v>
      </c>
      <c r="F328" s="151" t="s">
        <v>2923</v>
      </c>
      <c r="H328" s="152">
        <v>28.675000000000001</v>
      </c>
      <c r="I328" s="153"/>
      <c r="L328" s="148"/>
      <c r="M328" s="154"/>
      <c r="T328" s="155"/>
      <c r="AT328" s="150" t="s">
        <v>191</v>
      </c>
      <c r="AU328" s="150" t="s">
        <v>81</v>
      </c>
      <c r="AV328" s="12" t="s">
        <v>81</v>
      </c>
      <c r="AW328" s="12" t="s">
        <v>33</v>
      </c>
      <c r="AX328" s="12" t="s">
        <v>72</v>
      </c>
      <c r="AY328" s="150" t="s">
        <v>180</v>
      </c>
    </row>
    <row r="329" spans="2:65" s="12" customFormat="1">
      <c r="B329" s="148"/>
      <c r="D329" s="149" t="s">
        <v>191</v>
      </c>
      <c r="E329" s="150" t="s">
        <v>19</v>
      </c>
      <c r="F329" s="151" t="s">
        <v>2901</v>
      </c>
      <c r="H329" s="152">
        <v>44.585000000000001</v>
      </c>
      <c r="I329" s="153"/>
      <c r="L329" s="148"/>
      <c r="M329" s="154"/>
      <c r="T329" s="155"/>
      <c r="AT329" s="150" t="s">
        <v>191</v>
      </c>
      <c r="AU329" s="150" t="s">
        <v>81</v>
      </c>
      <c r="AV329" s="12" t="s">
        <v>81</v>
      </c>
      <c r="AW329" s="12" t="s">
        <v>33</v>
      </c>
      <c r="AX329" s="12" t="s">
        <v>72</v>
      </c>
      <c r="AY329" s="150" t="s">
        <v>180</v>
      </c>
    </row>
    <row r="330" spans="2:65" s="14" customFormat="1">
      <c r="B330" s="162"/>
      <c r="D330" s="149" t="s">
        <v>191</v>
      </c>
      <c r="E330" s="163" t="s">
        <v>19</v>
      </c>
      <c r="F330" s="164" t="s">
        <v>215</v>
      </c>
      <c r="H330" s="165">
        <v>73.260000000000005</v>
      </c>
      <c r="I330" s="166"/>
      <c r="L330" s="162"/>
      <c r="M330" s="167"/>
      <c r="T330" s="168"/>
      <c r="AT330" s="163" t="s">
        <v>191</v>
      </c>
      <c r="AU330" s="163" t="s">
        <v>81</v>
      </c>
      <c r="AV330" s="14" t="s">
        <v>187</v>
      </c>
      <c r="AW330" s="14" t="s">
        <v>33</v>
      </c>
      <c r="AX330" s="14" t="s">
        <v>79</v>
      </c>
      <c r="AY330" s="163" t="s">
        <v>180</v>
      </c>
    </row>
    <row r="331" spans="2:65" s="1" customFormat="1" ht="24.2" customHeight="1">
      <c r="B331" s="32"/>
      <c r="C331" s="181" t="s">
        <v>922</v>
      </c>
      <c r="D331" s="181" t="s">
        <v>570</v>
      </c>
      <c r="E331" s="182" t="s">
        <v>2924</v>
      </c>
      <c r="F331" s="183" t="s">
        <v>2925</v>
      </c>
      <c r="G331" s="184" t="s">
        <v>941</v>
      </c>
      <c r="H331" s="185">
        <v>214.786</v>
      </c>
      <c r="I331" s="186"/>
      <c r="J331" s="187">
        <f>ROUND(I331*H331,2)</f>
        <v>0</v>
      </c>
      <c r="K331" s="183" t="s">
        <v>186</v>
      </c>
      <c r="L331" s="188"/>
      <c r="M331" s="189" t="s">
        <v>19</v>
      </c>
      <c r="N331" s="190" t="s">
        <v>43</v>
      </c>
      <c r="P331" s="140">
        <f>O331*H331</f>
        <v>0</v>
      </c>
      <c r="Q331" s="140">
        <v>1E-3</v>
      </c>
      <c r="R331" s="140">
        <f>Q331*H331</f>
        <v>0.214786</v>
      </c>
      <c r="S331" s="140">
        <v>0</v>
      </c>
      <c r="T331" s="141">
        <f>S331*H331</f>
        <v>0</v>
      </c>
      <c r="AR331" s="142" t="s">
        <v>715</v>
      </c>
      <c r="AT331" s="142" t="s">
        <v>570</v>
      </c>
      <c r="AU331" s="142" t="s">
        <v>81</v>
      </c>
      <c r="AY331" s="17" t="s">
        <v>180</v>
      </c>
      <c r="BE331" s="143">
        <f>IF(N331="základní",J331,0)</f>
        <v>0</v>
      </c>
      <c r="BF331" s="143">
        <f>IF(N331="snížená",J331,0)</f>
        <v>0</v>
      </c>
      <c r="BG331" s="143">
        <f>IF(N331="zákl. přenesená",J331,0)</f>
        <v>0</v>
      </c>
      <c r="BH331" s="143">
        <f>IF(N331="sníž. přenesená",J331,0)</f>
        <v>0</v>
      </c>
      <c r="BI331" s="143">
        <f>IF(N331="nulová",J331,0)</f>
        <v>0</v>
      </c>
      <c r="BJ331" s="17" t="s">
        <v>79</v>
      </c>
      <c r="BK331" s="143">
        <f>ROUND(I331*H331,2)</f>
        <v>0</v>
      </c>
      <c r="BL331" s="17" t="s">
        <v>311</v>
      </c>
      <c r="BM331" s="142" t="s">
        <v>2926</v>
      </c>
    </row>
    <row r="332" spans="2:65" s="12" customFormat="1">
      <c r="B332" s="148"/>
      <c r="D332" s="149" t="s">
        <v>191</v>
      </c>
      <c r="E332" s="150" t="s">
        <v>19</v>
      </c>
      <c r="F332" s="151" t="s">
        <v>2927</v>
      </c>
      <c r="H332" s="152">
        <v>214.786</v>
      </c>
      <c r="I332" s="153"/>
      <c r="L332" s="148"/>
      <c r="M332" s="154"/>
      <c r="T332" s="155"/>
      <c r="AT332" s="150" t="s">
        <v>191</v>
      </c>
      <c r="AU332" s="150" t="s">
        <v>81</v>
      </c>
      <c r="AV332" s="12" t="s">
        <v>81</v>
      </c>
      <c r="AW332" s="12" t="s">
        <v>33</v>
      </c>
      <c r="AX332" s="12" t="s">
        <v>79</v>
      </c>
      <c r="AY332" s="150" t="s">
        <v>180</v>
      </c>
    </row>
    <row r="333" spans="2:65" s="1" customFormat="1" ht="49.15" customHeight="1">
      <c r="B333" s="32"/>
      <c r="C333" s="131" t="s">
        <v>928</v>
      </c>
      <c r="D333" s="131" t="s">
        <v>182</v>
      </c>
      <c r="E333" s="132" t="s">
        <v>916</v>
      </c>
      <c r="F333" s="133" t="s">
        <v>917</v>
      </c>
      <c r="G333" s="134" t="s">
        <v>368</v>
      </c>
      <c r="H333" s="177"/>
      <c r="I333" s="136"/>
      <c r="J333" s="137">
        <f>ROUND(I333*H333,2)</f>
        <v>0</v>
      </c>
      <c r="K333" s="133" t="s">
        <v>186</v>
      </c>
      <c r="L333" s="32"/>
      <c r="M333" s="138" t="s">
        <v>19</v>
      </c>
      <c r="N333" s="139" t="s">
        <v>43</v>
      </c>
      <c r="P333" s="140">
        <f>O333*H333</f>
        <v>0</v>
      </c>
      <c r="Q333" s="140">
        <v>0</v>
      </c>
      <c r="R333" s="140">
        <f>Q333*H333</f>
        <v>0</v>
      </c>
      <c r="S333" s="140">
        <v>0</v>
      </c>
      <c r="T333" s="141">
        <f>S333*H333</f>
        <v>0</v>
      </c>
      <c r="AR333" s="142" t="s">
        <v>311</v>
      </c>
      <c r="AT333" s="142" t="s">
        <v>182</v>
      </c>
      <c r="AU333" s="142" t="s">
        <v>81</v>
      </c>
      <c r="AY333" s="17" t="s">
        <v>180</v>
      </c>
      <c r="BE333" s="143">
        <f>IF(N333="základní",J333,0)</f>
        <v>0</v>
      </c>
      <c r="BF333" s="143">
        <f>IF(N333="snížená",J333,0)</f>
        <v>0</v>
      </c>
      <c r="BG333" s="143">
        <f>IF(N333="zákl. přenesená",J333,0)</f>
        <v>0</v>
      </c>
      <c r="BH333" s="143">
        <f>IF(N333="sníž. přenesená",J333,0)</f>
        <v>0</v>
      </c>
      <c r="BI333" s="143">
        <f>IF(N333="nulová",J333,0)</f>
        <v>0</v>
      </c>
      <c r="BJ333" s="17" t="s">
        <v>79</v>
      </c>
      <c r="BK333" s="143">
        <f>ROUND(I333*H333,2)</f>
        <v>0</v>
      </c>
      <c r="BL333" s="17" t="s">
        <v>311</v>
      </c>
      <c r="BM333" s="142" t="s">
        <v>2928</v>
      </c>
    </row>
    <row r="334" spans="2:65" s="1" customFormat="1">
      <c r="B334" s="32"/>
      <c r="D334" s="144" t="s">
        <v>189</v>
      </c>
      <c r="F334" s="145" t="s">
        <v>919</v>
      </c>
      <c r="I334" s="146"/>
      <c r="L334" s="32"/>
      <c r="M334" s="147"/>
      <c r="T334" s="53"/>
      <c r="AT334" s="17" t="s">
        <v>189</v>
      </c>
      <c r="AU334" s="17" t="s">
        <v>81</v>
      </c>
    </row>
    <row r="335" spans="2:65" s="11" customFormat="1" ht="22.9" customHeight="1">
      <c r="B335" s="119"/>
      <c r="D335" s="120" t="s">
        <v>71</v>
      </c>
      <c r="E335" s="129" t="s">
        <v>2929</v>
      </c>
      <c r="F335" s="129" t="s">
        <v>2930</v>
      </c>
      <c r="I335" s="122"/>
      <c r="J335" s="130">
        <f>BK335</f>
        <v>0</v>
      </c>
      <c r="L335" s="119"/>
      <c r="M335" s="124"/>
      <c r="P335" s="125">
        <f>SUM(P336:P346)</f>
        <v>0</v>
      </c>
      <c r="R335" s="125">
        <f>SUM(R336:R346)</f>
        <v>1.3133999999999999E-3</v>
      </c>
      <c r="T335" s="126">
        <f>SUM(T336:T346)</f>
        <v>0</v>
      </c>
      <c r="AR335" s="120" t="s">
        <v>81</v>
      </c>
      <c r="AT335" s="127" t="s">
        <v>71</v>
      </c>
      <c r="AU335" s="127" t="s">
        <v>79</v>
      </c>
      <c r="AY335" s="120" t="s">
        <v>180</v>
      </c>
      <c r="BK335" s="128">
        <f>SUM(BK336:BK346)</f>
        <v>0</v>
      </c>
    </row>
    <row r="336" spans="2:65" s="1" customFormat="1" ht="55.5" customHeight="1">
      <c r="B336" s="32"/>
      <c r="C336" s="131" t="s">
        <v>933</v>
      </c>
      <c r="D336" s="131" t="s">
        <v>182</v>
      </c>
      <c r="E336" s="132" t="s">
        <v>2931</v>
      </c>
      <c r="F336" s="133" t="s">
        <v>2932</v>
      </c>
      <c r="G336" s="134" t="s">
        <v>226</v>
      </c>
      <c r="H336" s="135">
        <v>1</v>
      </c>
      <c r="I336" s="136"/>
      <c r="J336" s="137">
        <f>ROUND(I336*H336,2)</f>
        <v>0</v>
      </c>
      <c r="K336" s="133" t="s">
        <v>186</v>
      </c>
      <c r="L336" s="32"/>
      <c r="M336" s="138" t="s">
        <v>19</v>
      </c>
      <c r="N336" s="139" t="s">
        <v>43</v>
      </c>
      <c r="P336" s="140">
        <f>O336*H336</f>
        <v>0</v>
      </c>
      <c r="Q336" s="140">
        <v>1.1E-4</v>
      </c>
      <c r="R336" s="140">
        <f>Q336*H336</f>
        <v>1.1E-4</v>
      </c>
      <c r="S336" s="140">
        <v>0</v>
      </c>
      <c r="T336" s="141">
        <f>S336*H336</f>
        <v>0</v>
      </c>
      <c r="AR336" s="142" t="s">
        <v>311</v>
      </c>
      <c r="AT336" s="142" t="s">
        <v>182</v>
      </c>
      <c r="AU336" s="142" t="s">
        <v>81</v>
      </c>
      <c r="AY336" s="17" t="s">
        <v>180</v>
      </c>
      <c r="BE336" s="143">
        <f>IF(N336="základní",J336,0)</f>
        <v>0</v>
      </c>
      <c r="BF336" s="143">
        <f>IF(N336="snížená",J336,0)</f>
        <v>0</v>
      </c>
      <c r="BG336" s="143">
        <f>IF(N336="zákl. přenesená",J336,0)</f>
        <v>0</v>
      </c>
      <c r="BH336" s="143">
        <f>IF(N336="sníž. přenesená",J336,0)</f>
        <v>0</v>
      </c>
      <c r="BI336" s="143">
        <f>IF(N336="nulová",J336,0)</f>
        <v>0</v>
      </c>
      <c r="BJ336" s="17" t="s">
        <v>79</v>
      </c>
      <c r="BK336" s="143">
        <f>ROUND(I336*H336,2)</f>
        <v>0</v>
      </c>
      <c r="BL336" s="17" t="s">
        <v>311</v>
      </c>
      <c r="BM336" s="142" t="s">
        <v>2933</v>
      </c>
    </row>
    <row r="337" spans="2:65" s="1" customFormat="1">
      <c r="B337" s="32"/>
      <c r="D337" s="144" t="s">
        <v>189</v>
      </c>
      <c r="F337" s="145" t="s">
        <v>2934</v>
      </c>
      <c r="I337" s="146"/>
      <c r="L337" s="32"/>
      <c r="M337" s="147"/>
      <c r="T337" s="53"/>
      <c r="AT337" s="17" t="s">
        <v>189</v>
      </c>
      <c r="AU337" s="17" t="s">
        <v>81</v>
      </c>
    </row>
    <row r="338" spans="2:65" s="13" customFormat="1">
      <c r="B338" s="156"/>
      <c r="D338" s="149" t="s">
        <v>191</v>
      </c>
      <c r="E338" s="157" t="s">
        <v>19</v>
      </c>
      <c r="F338" s="158" t="s">
        <v>2935</v>
      </c>
      <c r="H338" s="157" t="s">
        <v>19</v>
      </c>
      <c r="I338" s="159"/>
      <c r="L338" s="156"/>
      <c r="M338" s="160"/>
      <c r="T338" s="161"/>
      <c r="AT338" s="157" t="s">
        <v>191</v>
      </c>
      <c r="AU338" s="157" t="s">
        <v>81</v>
      </c>
      <c r="AV338" s="13" t="s">
        <v>79</v>
      </c>
      <c r="AW338" s="13" t="s">
        <v>33</v>
      </c>
      <c r="AX338" s="13" t="s">
        <v>72</v>
      </c>
      <c r="AY338" s="157" t="s">
        <v>180</v>
      </c>
    </row>
    <row r="339" spans="2:65" s="12" customFormat="1">
      <c r="B339" s="148"/>
      <c r="D339" s="149" t="s">
        <v>191</v>
      </c>
      <c r="E339" s="150" t="s">
        <v>19</v>
      </c>
      <c r="F339" s="151" t="s">
        <v>79</v>
      </c>
      <c r="H339" s="152">
        <v>1</v>
      </c>
      <c r="I339" s="153"/>
      <c r="L339" s="148"/>
      <c r="M339" s="154"/>
      <c r="T339" s="155"/>
      <c r="AT339" s="150" t="s">
        <v>191</v>
      </c>
      <c r="AU339" s="150" t="s">
        <v>81</v>
      </c>
      <c r="AV339" s="12" t="s">
        <v>81</v>
      </c>
      <c r="AW339" s="12" t="s">
        <v>33</v>
      </c>
      <c r="AX339" s="12" t="s">
        <v>79</v>
      </c>
      <c r="AY339" s="150" t="s">
        <v>180</v>
      </c>
    </row>
    <row r="340" spans="2:65" s="1" customFormat="1" ht="24.2" customHeight="1">
      <c r="B340" s="32"/>
      <c r="C340" s="181" t="s">
        <v>938</v>
      </c>
      <c r="D340" s="181" t="s">
        <v>570</v>
      </c>
      <c r="E340" s="182" t="s">
        <v>2936</v>
      </c>
      <c r="F340" s="183" t="s">
        <v>2937</v>
      </c>
      <c r="G340" s="184" t="s">
        <v>226</v>
      </c>
      <c r="H340" s="185">
        <v>2</v>
      </c>
      <c r="I340" s="186"/>
      <c r="J340" s="187">
        <f>ROUND(I340*H340,2)</f>
        <v>0</v>
      </c>
      <c r="K340" s="183" t="s">
        <v>186</v>
      </c>
      <c r="L340" s="188"/>
      <c r="M340" s="189" t="s">
        <v>19</v>
      </c>
      <c r="N340" s="190" t="s">
        <v>43</v>
      </c>
      <c r="P340" s="140">
        <f>O340*H340</f>
        <v>0</v>
      </c>
      <c r="Q340" s="140">
        <v>2.5999999999999998E-4</v>
      </c>
      <c r="R340" s="140">
        <f>Q340*H340</f>
        <v>5.1999999999999995E-4</v>
      </c>
      <c r="S340" s="140">
        <v>0</v>
      </c>
      <c r="T340" s="141">
        <f>S340*H340</f>
        <v>0</v>
      </c>
      <c r="AR340" s="142" t="s">
        <v>715</v>
      </c>
      <c r="AT340" s="142" t="s">
        <v>570</v>
      </c>
      <c r="AU340" s="142" t="s">
        <v>81</v>
      </c>
      <c r="AY340" s="17" t="s">
        <v>180</v>
      </c>
      <c r="BE340" s="143">
        <f>IF(N340="základní",J340,0)</f>
        <v>0</v>
      </c>
      <c r="BF340" s="143">
        <f>IF(N340="snížená",J340,0)</f>
        <v>0</v>
      </c>
      <c r="BG340" s="143">
        <f>IF(N340="zákl. přenesená",J340,0)</f>
        <v>0</v>
      </c>
      <c r="BH340" s="143">
        <f>IF(N340="sníž. přenesená",J340,0)</f>
        <v>0</v>
      </c>
      <c r="BI340" s="143">
        <f>IF(N340="nulová",J340,0)</f>
        <v>0</v>
      </c>
      <c r="BJ340" s="17" t="s">
        <v>79</v>
      </c>
      <c r="BK340" s="143">
        <f>ROUND(I340*H340,2)</f>
        <v>0</v>
      </c>
      <c r="BL340" s="17" t="s">
        <v>311</v>
      </c>
      <c r="BM340" s="142" t="s">
        <v>2938</v>
      </c>
    </row>
    <row r="341" spans="2:65" s="1" customFormat="1" ht="24.2" customHeight="1">
      <c r="B341" s="32"/>
      <c r="C341" s="131" t="s">
        <v>945</v>
      </c>
      <c r="D341" s="131" t="s">
        <v>182</v>
      </c>
      <c r="E341" s="132" t="s">
        <v>2807</v>
      </c>
      <c r="F341" s="133" t="s">
        <v>2808</v>
      </c>
      <c r="G341" s="134" t="s">
        <v>476</v>
      </c>
      <c r="H341" s="135">
        <v>1.0049999999999999</v>
      </c>
      <c r="I341" s="136"/>
      <c r="J341" s="137">
        <f>ROUND(I341*H341,2)</f>
        <v>0</v>
      </c>
      <c r="K341" s="133" t="s">
        <v>186</v>
      </c>
      <c r="L341" s="32"/>
      <c r="M341" s="138" t="s">
        <v>19</v>
      </c>
      <c r="N341" s="139" t="s">
        <v>43</v>
      </c>
      <c r="P341" s="140">
        <f>O341*H341</f>
        <v>0</v>
      </c>
      <c r="Q341" s="140">
        <v>6.8000000000000005E-4</v>
      </c>
      <c r="R341" s="140">
        <f>Q341*H341</f>
        <v>6.8340000000000002E-4</v>
      </c>
      <c r="S341" s="140">
        <v>0</v>
      </c>
      <c r="T341" s="141">
        <f>S341*H341</f>
        <v>0</v>
      </c>
      <c r="AR341" s="142" t="s">
        <v>187</v>
      </c>
      <c r="AT341" s="142" t="s">
        <v>182</v>
      </c>
      <c r="AU341" s="142" t="s">
        <v>81</v>
      </c>
      <c r="AY341" s="17" t="s">
        <v>180</v>
      </c>
      <c r="BE341" s="143">
        <f>IF(N341="základní",J341,0)</f>
        <v>0</v>
      </c>
      <c r="BF341" s="143">
        <f>IF(N341="snížená",J341,0)</f>
        <v>0</v>
      </c>
      <c r="BG341" s="143">
        <f>IF(N341="zákl. přenesená",J341,0)</f>
        <v>0</v>
      </c>
      <c r="BH341" s="143">
        <f>IF(N341="sníž. přenesená",J341,0)</f>
        <v>0</v>
      </c>
      <c r="BI341" s="143">
        <f>IF(N341="nulová",J341,0)</f>
        <v>0</v>
      </c>
      <c r="BJ341" s="17" t="s">
        <v>79</v>
      </c>
      <c r="BK341" s="143">
        <f>ROUND(I341*H341,2)</f>
        <v>0</v>
      </c>
      <c r="BL341" s="17" t="s">
        <v>187</v>
      </c>
      <c r="BM341" s="142" t="s">
        <v>2939</v>
      </c>
    </row>
    <row r="342" spans="2:65" s="1" customFormat="1">
      <c r="B342" s="32"/>
      <c r="D342" s="144" t="s">
        <v>189</v>
      </c>
      <c r="F342" s="145" t="s">
        <v>2810</v>
      </c>
      <c r="I342" s="146"/>
      <c r="L342" s="32"/>
      <c r="M342" s="147"/>
      <c r="T342" s="53"/>
      <c r="AT342" s="17" t="s">
        <v>189</v>
      </c>
      <c r="AU342" s="17" t="s">
        <v>81</v>
      </c>
    </row>
    <row r="343" spans="2:65" s="13" customFormat="1">
      <c r="B343" s="156"/>
      <c r="D343" s="149" t="s">
        <v>191</v>
      </c>
      <c r="E343" s="157" t="s">
        <v>19</v>
      </c>
      <c r="F343" s="158" t="s">
        <v>2940</v>
      </c>
      <c r="H343" s="157" t="s">
        <v>19</v>
      </c>
      <c r="I343" s="159"/>
      <c r="L343" s="156"/>
      <c r="M343" s="160"/>
      <c r="T343" s="161"/>
      <c r="AT343" s="157" t="s">
        <v>191</v>
      </c>
      <c r="AU343" s="157" t="s">
        <v>81</v>
      </c>
      <c r="AV343" s="13" t="s">
        <v>79</v>
      </c>
      <c r="AW343" s="13" t="s">
        <v>33</v>
      </c>
      <c r="AX343" s="13" t="s">
        <v>72</v>
      </c>
      <c r="AY343" s="157" t="s">
        <v>180</v>
      </c>
    </row>
    <row r="344" spans="2:65" s="12" customFormat="1">
      <c r="B344" s="148"/>
      <c r="D344" s="149" t="s">
        <v>191</v>
      </c>
      <c r="E344" s="150" t="s">
        <v>19</v>
      </c>
      <c r="F344" s="151" t="s">
        <v>2941</v>
      </c>
      <c r="H344" s="152">
        <v>1.0049999999999999</v>
      </c>
      <c r="I344" s="153"/>
      <c r="L344" s="148"/>
      <c r="M344" s="154"/>
      <c r="T344" s="155"/>
      <c r="AT344" s="150" t="s">
        <v>191</v>
      </c>
      <c r="AU344" s="150" t="s">
        <v>81</v>
      </c>
      <c r="AV344" s="12" t="s">
        <v>81</v>
      </c>
      <c r="AW344" s="12" t="s">
        <v>33</v>
      </c>
      <c r="AX344" s="12" t="s">
        <v>79</v>
      </c>
      <c r="AY344" s="150" t="s">
        <v>180</v>
      </c>
    </row>
    <row r="345" spans="2:65" s="1" customFormat="1" ht="44.25" customHeight="1">
      <c r="B345" s="32"/>
      <c r="C345" s="131" t="s">
        <v>952</v>
      </c>
      <c r="D345" s="131" t="s">
        <v>182</v>
      </c>
      <c r="E345" s="132" t="s">
        <v>2942</v>
      </c>
      <c r="F345" s="133" t="s">
        <v>2943</v>
      </c>
      <c r="G345" s="134" t="s">
        <v>368</v>
      </c>
      <c r="H345" s="177"/>
      <c r="I345" s="136"/>
      <c r="J345" s="137">
        <f>ROUND(I345*H345,2)</f>
        <v>0</v>
      </c>
      <c r="K345" s="133" t="s">
        <v>186</v>
      </c>
      <c r="L345" s="32"/>
      <c r="M345" s="138" t="s">
        <v>19</v>
      </c>
      <c r="N345" s="139" t="s">
        <v>43</v>
      </c>
      <c r="P345" s="140">
        <f>O345*H345</f>
        <v>0</v>
      </c>
      <c r="Q345" s="140">
        <v>0</v>
      </c>
      <c r="R345" s="140">
        <f>Q345*H345</f>
        <v>0</v>
      </c>
      <c r="S345" s="140">
        <v>0</v>
      </c>
      <c r="T345" s="141">
        <f>S345*H345</f>
        <v>0</v>
      </c>
      <c r="AR345" s="142" t="s">
        <v>311</v>
      </c>
      <c r="AT345" s="142" t="s">
        <v>182</v>
      </c>
      <c r="AU345" s="142" t="s">
        <v>81</v>
      </c>
      <c r="AY345" s="17" t="s">
        <v>180</v>
      </c>
      <c r="BE345" s="143">
        <f>IF(N345="základní",J345,0)</f>
        <v>0</v>
      </c>
      <c r="BF345" s="143">
        <f>IF(N345="snížená",J345,0)</f>
        <v>0</v>
      </c>
      <c r="BG345" s="143">
        <f>IF(N345="zákl. přenesená",J345,0)</f>
        <v>0</v>
      </c>
      <c r="BH345" s="143">
        <f>IF(N345="sníž. přenesená",J345,0)</f>
        <v>0</v>
      </c>
      <c r="BI345" s="143">
        <f>IF(N345="nulová",J345,0)</f>
        <v>0</v>
      </c>
      <c r="BJ345" s="17" t="s">
        <v>79</v>
      </c>
      <c r="BK345" s="143">
        <f>ROUND(I345*H345,2)</f>
        <v>0</v>
      </c>
      <c r="BL345" s="17" t="s">
        <v>311</v>
      </c>
      <c r="BM345" s="142" t="s">
        <v>2944</v>
      </c>
    </row>
    <row r="346" spans="2:65" s="1" customFormat="1">
      <c r="B346" s="32"/>
      <c r="D346" s="144" t="s">
        <v>189</v>
      </c>
      <c r="F346" s="145" t="s">
        <v>2945</v>
      </c>
      <c r="I346" s="146"/>
      <c r="L346" s="32"/>
      <c r="M346" s="147"/>
      <c r="T346" s="53"/>
      <c r="AT346" s="17" t="s">
        <v>189</v>
      </c>
      <c r="AU346" s="17" t="s">
        <v>81</v>
      </c>
    </row>
    <row r="347" spans="2:65" s="11" customFormat="1" ht="22.9" customHeight="1">
      <c r="B347" s="119"/>
      <c r="D347" s="120" t="s">
        <v>71</v>
      </c>
      <c r="E347" s="129" t="s">
        <v>349</v>
      </c>
      <c r="F347" s="129" t="s">
        <v>350</v>
      </c>
      <c r="I347" s="122"/>
      <c r="J347" s="130">
        <f>BK347</f>
        <v>0</v>
      </c>
      <c r="L347" s="119"/>
      <c r="M347" s="124"/>
      <c r="P347" s="125">
        <f>SUM(P348:P361)</f>
        <v>0</v>
      </c>
      <c r="R347" s="125">
        <f>SUM(R348:R361)</f>
        <v>0.40834616000000001</v>
      </c>
      <c r="T347" s="126">
        <f>SUM(T348:T361)</f>
        <v>0</v>
      </c>
      <c r="AR347" s="120" t="s">
        <v>81</v>
      </c>
      <c r="AT347" s="127" t="s">
        <v>71</v>
      </c>
      <c r="AU347" s="127" t="s">
        <v>79</v>
      </c>
      <c r="AY347" s="120" t="s">
        <v>180</v>
      </c>
      <c r="BK347" s="128">
        <f>SUM(BK348:BK361)</f>
        <v>0</v>
      </c>
    </row>
    <row r="348" spans="2:65" s="1" customFormat="1" ht="24.2" customHeight="1">
      <c r="B348" s="32"/>
      <c r="C348" s="131" t="s">
        <v>957</v>
      </c>
      <c r="D348" s="131" t="s">
        <v>182</v>
      </c>
      <c r="E348" s="132" t="s">
        <v>2946</v>
      </c>
      <c r="F348" s="133" t="s">
        <v>2947</v>
      </c>
      <c r="G348" s="134" t="s">
        <v>476</v>
      </c>
      <c r="H348" s="135">
        <v>15.8</v>
      </c>
      <c r="I348" s="136"/>
      <c r="J348" s="137">
        <f>ROUND(I348*H348,2)</f>
        <v>0</v>
      </c>
      <c r="K348" s="133" t="s">
        <v>186</v>
      </c>
      <c r="L348" s="32"/>
      <c r="M348" s="138" t="s">
        <v>19</v>
      </c>
      <c r="N348" s="139" t="s">
        <v>43</v>
      </c>
      <c r="P348" s="140">
        <f>O348*H348</f>
        <v>0</v>
      </c>
      <c r="Q348" s="140">
        <v>7.2000000000000005E-4</v>
      </c>
      <c r="R348" s="140">
        <f>Q348*H348</f>
        <v>1.1376000000000001E-2</v>
      </c>
      <c r="S348" s="140">
        <v>0</v>
      </c>
      <c r="T348" s="141">
        <f>S348*H348</f>
        <v>0</v>
      </c>
      <c r="AR348" s="142" t="s">
        <v>311</v>
      </c>
      <c r="AT348" s="142" t="s">
        <v>182</v>
      </c>
      <c r="AU348" s="142" t="s">
        <v>81</v>
      </c>
      <c r="AY348" s="17" t="s">
        <v>180</v>
      </c>
      <c r="BE348" s="143">
        <f>IF(N348="základní",J348,0)</f>
        <v>0</v>
      </c>
      <c r="BF348" s="143">
        <f>IF(N348="snížená",J348,0)</f>
        <v>0</v>
      </c>
      <c r="BG348" s="143">
        <f>IF(N348="zákl. přenesená",J348,0)</f>
        <v>0</v>
      </c>
      <c r="BH348" s="143">
        <f>IF(N348="sníž. přenesená",J348,0)</f>
        <v>0</v>
      </c>
      <c r="BI348" s="143">
        <f>IF(N348="nulová",J348,0)</f>
        <v>0</v>
      </c>
      <c r="BJ348" s="17" t="s">
        <v>79</v>
      </c>
      <c r="BK348" s="143">
        <f>ROUND(I348*H348,2)</f>
        <v>0</v>
      </c>
      <c r="BL348" s="17" t="s">
        <v>311</v>
      </c>
      <c r="BM348" s="142" t="s">
        <v>2948</v>
      </c>
    </row>
    <row r="349" spans="2:65" s="1" customFormat="1">
      <c r="B349" s="32"/>
      <c r="D349" s="144" t="s">
        <v>189</v>
      </c>
      <c r="F349" s="145" t="s">
        <v>2949</v>
      </c>
      <c r="I349" s="146"/>
      <c r="L349" s="32"/>
      <c r="M349" s="147"/>
      <c r="T349" s="53"/>
      <c r="AT349" s="17" t="s">
        <v>189</v>
      </c>
      <c r="AU349" s="17" t="s">
        <v>81</v>
      </c>
    </row>
    <row r="350" spans="2:65" s="1" customFormat="1" ht="24.2" customHeight="1">
      <c r="B350" s="32"/>
      <c r="C350" s="181" t="s">
        <v>959</v>
      </c>
      <c r="D350" s="181" t="s">
        <v>570</v>
      </c>
      <c r="E350" s="182" t="s">
        <v>2950</v>
      </c>
      <c r="F350" s="183" t="s">
        <v>2951</v>
      </c>
      <c r="G350" s="184" t="s">
        <v>476</v>
      </c>
      <c r="H350" s="185">
        <v>15.8</v>
      </c>
      <c r="I350" s="186"/>
      <c r="J350" s="187">
        <f>ROUND(I350*H350,2)</f>
        <v>0</v>
      </c>
      <c r="K350" s="183" t="s">
        <v>186</v>
      </c>
      <c r="L350" s="188"/>
      <c r="M350" s="189" t="s">
        <v>19</v>
      </c>
      <c r="N350" s="190" t="s">
        <v>43</v>
      </c>
      <c r="P350" s="140">
        <f>O350*H350</f>
        <v>0</v>
      </c>
      <c r="Q350" s="140">
        <v>2.5000000000000001E-2</v>
      </c>
      <c r="R350" s="140">
        <f>Q350*H350</f>
        <v>0.39500000000000002</v>
      </c>
      <c r="S350" s="140">
        <v>0</v>
      </c>
      <c r="T350" s="141">
        <f>S350*H350</f>
        <v>0</v>
      </c>
      <c r="AR350" s="142" t="s">
        <v>715</v>
      </c>
      <c r="AT350" s="142" t="s">
        <v>570</v>
      </c>
      <c r="AU350" s="142" t="s">
        <v>81</v>
      </c>
      <c r="AY350" s="17" t="s">
        <v>180</v>
      </c>
      <c r="BE350" s="143">
        <f>IF(N350="základní",J350,0)</f>
        <v>0</v>
      </c>
      <c r="BF350" s="143">
        <f>IF(N350="snížená",J350,0)</f>
        <v>0</v>
      </c>
      <c r="BG350" s="143">
        <f>IF(N350="zákl. přenesená",J350,0)</f>
        <v>0</v>
      </c>
      <c r="BH350" s="143">
        <f>IF(N350="sníž. přenesená",J350,0)</f>
        <v>0</v>
      </c>
      <c r="BI350" s="143">
        <f>IF(N350="nulová",J350,0)</f>
        <v>0</v>
      </c>
      <c r="BJ350" s="17" t="s">
        <v>79</v>
      </c>
      <c r="BK350" s="143">
        <f>ROUND(I350*H350,2)</f>
        <v>0</v>
      </c>
      <c r="BL350" s="17" t="s">
        <v>311</v>
      </c>
      <c r="BM350" s="142" t="s">
        <v>2952</v>
      </c>
    </row>
    <row r="351" spans="2:65" s="1" customFormat="1" ht="24.2" customHeight="1">
      <c r="B351" s="32"/>
      <c r="C351" s="131" t="s">
        <v>961</v>
      </c>
      <c r="D351" s="131" t="s">
        <v>182</v>
      </c>
      <c r="E351" s="132" t="s">
        <v>2953</v>
      </c>
      <c r="F351" s="133" t="s">
        <v>2954</v>
      </c>
      <c r="G351" s="134" t="s">
        <v>226</v>
      </c>
      <c r="H351" s="135">
        <v>3</v>
      </c>
      <c r="I351" s="136"/>
      <c r="J351" s="137">
        <f>ROUND(I351*H351,2)</f>
        <v>0</v>
      </c>
      <c r="K351" s="133" t="s">
        <v>186</v>
      </c>
      <c r="L351" s="32"/>
      <c r="M351" s="138" t="s">
        <v>19</v>
      </c>
      <c r="N351" s="139" t="s">
        <v>43</v>
      </c>
      <c r="P351" s="140">
        <f>O351*H351</f>
        <v>0</v>
      </c>
      <c r="Q351" s="140">
        <v>0</v>
      </c>
      <c r="R351" s="140">
        <f>Q351*H351</f>
        <v>0</v>
      </c>
      <c r="S351" s="140">
        <v>0</v>
      </c>
      <c r="T351" s="141">
        <f>S351*H351</f>
        <v>0</v>
      </c>
      <c r="AR351" s="142" t="s">
        <v>311</v>
      </c>
      <c r="AT351" s="142" t="s">
        <v>182</v>
      </c>
      <c r="AU351" s="142" t="s">
        <v>81</v>
      </c>
      <c r="AY351" s="17" t="s">
        <v>180</v>
      </c>
      <c r="BE351" s="143">
        <f>IF(N351="základní",J351,0)</f>
        <v>0</v>
      </c>
      <c r="BF351" s="143">
        <f>IF(N351="snížená",J351,0)</f>
        <v>0</v>
      </c>
      <c r="BG351" s="143">
        <f>IF(N351="zákl. přenesená",J351,0)</f>
        <v>0</v>
      </c>
      <c r="BH351" s="143">
        <f>IF(N351="sníž. přenesená",J351,0)</f>
        <v>0</v>
      </c>
      <c r="BI351" s="143">
        <f>IF(N351="nulová",J351,0)</f>
        <v>0</v>
      </c>
      <c r="BJ351" s="17" t="s">
        <v>79</v>
      </c>
      <c r="BK351" s="143">
        <f>ROUND(I351*H351,2)</f>
        <v>0</v>
      </c>
      <c r="BL351" s="17" t="s">
        <v>311</v>
      </c>
      <c r="BM351" s="142" t="s">
        <v>2955</v>
      </c>
    </row>
    <row r="352" spans="2:65" s="1" customFormat="1">
      <c r="B352" s="32"/>
      <c r="D352" s="144" t="s">
        <v>189</v>
      </c>
      <c r="F352" s="145" t="s">
        <v>2956</v>
      </c>
      <c r="I352" s="146"/>
      <c r="L352" s="32"/>
      <c r="M352" s="147"/>
      <c r="T352" s="53"/>
      <c r="AT352" s="17" t="s">
        <v>189</v>
      </c>
      <c r="AU352" s="17" t="s">
        <v>81</v>
      </c>
    </row>
    <row r="353" spans="2:65" s="1" customFormat="1" ht="21.75" customHeight="1">
      <c r="B353" s="32"/>
      <c r="C353" s="181" t="s">
        <v>970</v>
      </c>
      <c r="D353" s="181" t="s">
        <v>570</v>
      </c>
      <c r="E353" s="182" t="s">
        <v>2957</v>
      </c>
      <c r="F353" s="183" t="s">
        <v>2958</v>
      </c>
      <c r="G353" s="184" t="s">
        <v>226</v>
      </c>
      <c r="H353" s="185">
        <v>3</v>
      </c>
      <c r="I353" s="186"/>
      <c r="J353" s="187">
        <f>ROUND(I353*H353,2)</f>
        <v>0</v>
      </c>
      <c r="K353" s="183" t="s">
        <v>186</v>
      </c>
      <c r="L353" s="188"/>
      <c r="M353" s="189" t="s">
        <v>19</v>
      </c>
      <c r="N353" s="190" t="s">
        <v>43</v>
      </c>
      <c r="P353" s="140">
        <f>O353*H353</f>
        <v>0</v>
      </c>
      <c r="Q353" s="140">
        <v>1.6000000000000001E-4</v>
      </c>
      <c r="R353" s="140">
        <f>Q353*H353</f>
        <v>4.8000000000000007E-4</v>
      </c>
      <c r="S353" s="140">
        <v>0</v>
      </c>
      <c r="T353" s="141">
        <f>S353*H353</f>
        <v>0</v>
      </c>
      <c r="AR353" s="142" t="s">
        <v>715</v>
      </c>
      <c r="AT353" s="142" t="s">
        <v>570</v>
      </c>
      <c r="AU353" s="142" t="s">
        <v>81</v>
      </c>
      <c r="AY353" s="17" t="s">
        <v>180</v>
      </c>
      <c r="BE353" s="143">
        <f>IF(N353="základní",J353,0)</f>
        <v>0</v>
      </c>
      <c r="BF353" s="143">
        <f>IF(N353="snížená",J353,0)</f>
        <v>0</v>
      </c>
      <c r="BG353" s="143">
        <f>IF(N353="zákl. přenesená",J353,0)</f>
        <v>0</v>
      </c>
      <c r="BH353" s="143">
        <f>IF(N353="sníž. přenesená",J353,0)</f>
        <v>0</v>
      </c>
      <c r="BI353" s="143">
        <f>IF(N353="nulová",J353,0)</f>
        <v>0</v>
      </c>
      <c r="BJ353" s="17" t="s">
        <v>79</v>
      </c>
      <c r="BK353" s="143">
        <f>ROUND(I353*H353,2)</f>
        <v>0</v>
      </c>
      <c r="BL353" s="17" t="s">
        <v>311</v>
      </c>
      <c r="BM353" s="142" t="s">
        <v>2959</v>
      </c>
    </row>
    <row r="354" spans="2:65" s="1" customFormat="1" ht="24.2" customHeight="1">
      <c r="B354" s="32"/>
      <c r="C354" s="131" t="s">
        <v>975</v>
      </c>
      <c r="D354" s="131" t="s">
        <v>182</v>
      </c>
      <c r="E354" s="132" t="s">
        <v>2960</v>
      </c>
      <c r="F354" s="133" t="s">
        <v>2961</v>
      </c>
      <c r="G354" s="134" t="s">
        <v>941</v>
      </c>
      <c r="H354" s="135">
        <v>21.288</v>
      </c>
      <c r="I354" s="136"/>
      <c r="J354" s="137">
        <f>ROUND(I354*H354,2)</f>
        <v>0</v>
      </c>
      <c r="K354" s="133" t="s">
        <v>186</v>
      </c>
      <c r="L354" s="32"/>
      <c r="M354" s="138" t="s">
        <v>19</v>
      </c>
      <c r="N354" s="139" t="s">
        <v>43</v>
      </c>
      <c r="P354" s="140">
        <f>O354*H354</f>
        <v>0</v>
      </c>
      <c r="Q354" s="140">
        <v>6.9999999999999994E-5</v>
      </c>
      <c r="R354" s="140">
        <f>Q354*H354</f>
        <v>1.4901599999999999E-3</v>
      </c>
      <c r="S354" s="140">
        <v>0</v>
      </c>
      <c r="T354" s="141">
        <f>S354*H354</f>
        <v>0</v>
      </c>
      <c r="AR354" s="142" t="s">
        <v>311</v>
      </c>
      <c r="AT354" s="142" t="s">
        <v>182</v>
      </c>
      <c r="AU354" s="142" t="s">
        <v>81</v>
      </c>
      <c r="AY354" s="17" t="s">
        <v>180</v>
      </c>
      <c r="BE354" s="143">
        <f>IF(N354="základní",J354,0)</f>
        <v>0</v>
      </c>
      <c r="BF354" s="143">
        <f>IF(N354="snížená",J354,0)</f>
        <v>0</v>
      </c>
      <c r="BG354" s="143">
        <f>IF(N354="zákl. přenesená",J354,0)</f>
        <v>0</v>
      </c>
      <c r="BH354" s="143">
        <f>IF(N354="sníž. přenesená",J354,0)</f>
        <v>0</v>
      </c>
      <c r="BI354" s="143">
        <f>IF(N354="nulová",J354,0)</f>
        <v>0</v>
      </c>
      <c r="BJ354" s="17" t="s">
        <v>79</v>
      </c>
      <c r="BK354" s="143">
        <f>ROUND(I354*H354,2)</f>
        <v>0</v>
      </c>
      <c r="BL354" s="17" t="s">
        <v>311</v>
      </c>
      <c r="BM354" s="142" t="s">
        <v>2962</v>
      </c>
    </row>
    <row r="355" spans="2:65" s="1" customFormat="1">
      <c r="B355" s="32"/>
      <c r="D355" s="144" t="s">
        <v>189</v>
      </c>
      <c r="F355" s="145" t="s">
        <v>2963</v>
      </c>
      <c r="I355" s="146"/>
      <c r="L355" s="32"/>
      <c r="M355" s="147"/>
      <c r="T355" s="53"/>
      <c r="AT355" s="17" t="s">
        <v>189</v>
      </c>
      <c r="AU355" s="17" t="s">
        <v>81</v>
      </c>
    </row>
    <row r="356" spans="2:65" s="1" customFormat="1" ht="19.5">
      <c r="B356" s="32"/>
      <c r="D356" s="149" t="s">
        <v>250</v>
      </c>
      <c r="F356" s="169" t="s">
        <v>2964</v>
      </c>
      <c r="I356" s="146"/>
      <c r="L356" s="32"/>
      <c r="M356" s="147"/>
      <c r="T356" s="53"/>
      <c r="AT356" s="17" t="s">
        <v>250</v>
      </c>
      <c r="AU356" s="17" t="s">
        <v>81</v>
      </c>
    </row>
    <row r="357" spans="2:65" s="12" customFormat="1">
      <c r="B357" s="148"/>
      <c r="D357" s="149" t="s">
        <v>191</v>
      </c>
      <c r="E357" s="150" t="s">
        <v>19</v>
      </c>
      <c r="F357" s="151" t="s">
        <v>2965</v>
      </c>
      <c r="H357" s="152">
        <v>21.288</v>
      </c>
      <c r="I357" s="153"/>
      <c r="L357" s="148"/>
      <c r="M357" s="154"/>
      <c r="T357" s="155"/>
      <c r="AT357" s="150" t="s">
        <v>191</v>
      </c>
      <c r="AU357" s="150" t="s">
        <v>81</v>
      </c>
      <c r="AV357" s="12" t="s">
        <v>81</v>
      </c>
      <c r="AW357" s="12" t="s">
        <v>33</v>
      </c>
      <c r="AX357" s="12" t="s">
        <v>79</v>
      </c>
      <c r="AY357" s="150" t="s">
        <v>180</v>
      </c>
    </row>
    <row r="358" spans="2:65" s="1" customFormat="1" ht="16.5" customHeight="1">
      <c r="B358" s="32"/>
      <c r="C358" s="181" t="s">
        <v>979</v>
      </c>
      <c r="D358" s="181" t="s">
        <v>570</v>
      </c>
      <c r="E358" s="182" t="s">
        <v>1223</v>
      </c>
      <c r="F358" s="183" t="s">
        <v>2966</v>
      </c>
      <c r="G358" s="184" t="s">
        <v>941</v>
      </c>
      <c r="H358" s="185">
        <v>23.417000000000002</v>
      </c>
      <c r="I358" s="186"/>
      <c r="J358" s="187">
        <f>ROUND(I358*H358,2)</f>
        <v>0</v>
      </c>
      <c r="K358" s="183" t="s">
        <v>948</v>
      </c>
      <c r="L358" s="188"/>
      <c r="M358" s="189" t="s">
        <v>19</v>
      </c>
      <c r="N358" s="190" t="s">
        <v>43</v>
      </c>
      <c r="P358" s="140">
        <f>O358*H358</f>
        <v>0</v>
      </c>
      <c r="Q358" s="140">
        <v>0</v>
      </c>
      <c r="R358" s="140">
        <f>Q358*H358</f>
        <v>0</v>
      </c>
      <c r="S358" s="140">
        <v>0</v>
      </c>
      <c r="T358" s="141">
        <f>S358*H358</f>
        <v>0</v>
      </c>
      <c r="AR358" s="142" t="s">
        <v>715</v>
      </c>
      <c r="AT358" s="142" t="s">
        <v>570</v>
      </c>
      <c r="AU358" s="142" t="s">
        <v>81</v>
      </c>
      <c r="AY358" s="17" t="s">
        <v>180</v>
      </c>
      <c r="BE358" s="143">
        <f>IF(N358="základní",J358,0)</f>
        <v>0</v>
      </c>
      <c r="BF358" s="143">
        <f>IF(N358="snížená",J358,0)</f>
        <v>0</v>
      </c>
      <c r="BG358" s="143">
        <f>IF(N358="zákl. přenesená",J358,0)</f>
        <v>0</v>
      </c>
      <c r="BH358" s="143">
        <f>IF(N358="sníž. přenesená",J358,0)</f>
        <v>0</v>
      </c>
      <c r="BI358" s="143">
        <f>IF(N358="nulová",J358,0)</f>
        <v>0</v>
      </c>
      <c r="BJ358" s="17" t="s">
        <v>79</v>
      </c>
      <c r="BK358" s="143">
        <f>ROUND(I358*H358,2)</f>
        <v>0</v>
      </c>
      <c r="BL358" s="17" t="s">
        <v>311</v>
      </c>
      <c r="BM358" s="142" t="s">
        <v>2967</v>
      </c>
    </row>
    <row r="359" spans="2:65" s="12" customFormat="1">
      <c r="B359" s="148"/>
      <c r="D359" s="149" t="s">
        <v>191</v>
      </c>
      <c r="E359" s="150" t="s">
        <v>19</v>
      </c>
      <c r="F359" s="151" t="s">
        <v>2968</v>
      </c>
      <c r="H359" s="152">
        <v>23.417000000000002</v>
      </c>
      <c r="I359" s="153"/>
      <c r="L359" s="148"/>
      <c r="M359" s="154"/>
      <c r="T359" s="155"/>
      <c r="AT359" s="150" t="s">
        <v>191</v>
      </c>
      <c r="AU359" s="150" t="s">
        <v>81</v>
      </c>
      <c r="AV359" s="12" t="s">
        <v>81</v>
      </c>
      <c r="AW359" s="12" t="s">
        <v>33</v>
      </c>
      <c r="AX359" s="12" t="s">
        <v>79</v>
      </c>
      <c r="AY359" s="150" t="s">
        <v>180</v>
      </c>
    </row>
    <row r="360" spans="2:65" s="1" customFormat="1" ht="44.25" customHeight="1">
      <c r="B360" s="32"/>
      <c r="C360" s="131" t="s">
        <v>987</v>
      </c>
      <c r="D360" s="131" t="s">
        <v>182</v>
      </c>
      <c r="E360" s="132" t="s">
        <v>366</v>
      </c>
      <c r="F360" s="133" t="s">
        <v>367</v>
      </c>
      <c r="G360" s="134" t="s">
        <v>368</v>
      </c>
      <c r="H360" s="177"/>
      <c r="I360" s="136"/>
      <c r="J360" s="137">
        <f>ROUND(I360*H360,2)</f>
        <v>0</v>
      </c>
      <c r="K360" s="133" t="s">
        <v>186</v>
      </c>
      <c r="L360" s="32"/>
      <c r="M360" s="138" t="s">
        <v>19</v>
      </c>
      <c r="N360" s="139" t="s">
        <v>43</v>
      </c>
      <c r="P360" s="140">
        <f>O360*H360</f>
        <v>0</v>
      </c>
      <c r="Q360" s="140">
        <v>0</v>
      </c>
      <c r="R360" s="140">
        <f>Q360*H360</f>
        <v>0</v>
      </c>
      <c r="S360" s="140">
        <v>0</v>
      </c>
      <c r="T360" s="141">
        <f>S360*H360</f>
        <v>0</v>
      </c>
      <c r="AR360" s="142" t="s">
        <v>311</v>
      </c>
      <c r="AT360" s="142" t="s">
        <v>182</v>
      </c>
      <c r="AU360" s="142" t="s">
        <v>81</v>
      </c>
      <c r="AY360" s="17" t="s">
        <v>180</v>
      </c>
      <c r="BE360" s="143">
        <f>IF(N360="základní",J360,0)</f>
        <v>0</v>
      </c>
      <c r="BF360" s="143">
        <f>IF(N360="snížená",J360,0)</f>
        <v>0</v>
      </c>
      <c r="BG360" s="143">
        <f>IF(N360="zákl. přenesená",J360,0)</f>
        <v>0</v>
      </c>
      <c r="BH360" s="143">
        <f>IF(N360="sníž. přenesená",J360,0)</f>
        <v>0</v>
      </c>
      <c r="BI360" s="143">
        <f>IF(N360="nulová",J360,0)</f>
        <v>0</v>
      </c>
      <c r="BJ360" s="17" t="s">
        <v>79</v>
      </c>
      <c r="BK360" s="143">
        <f>ROUND(I360*H360,2)</f>
        <v>0</v>
      </c>
      <c r="BL360" s="17" t="s">
        <v>311</v>
      </c>
      <c r="BM360" s="142" t="s">
        <v>2969</v>
      </c>
    </row>
    <row r="361" spans="2:65" s="1" customFormat="1">
      <c r="B361" s="32"/>
      <c r="D361" s="144" t="s">
        <v>189</v>
      </c>
      <c r="F361" s="145" t="s">
        <v>370</v>
      </c>
      <c r="I361" s="146"/>
      <c r="L361" s="32"/>
      <c r="M361" s="147"/>
      <c r="T361" s="53"/>
      <c r="AT361" s="17" t="s">
        <v>189</v>
      </c>
      <c r="AU361" s="17" t="s">
        <v>81</v>
      </c>
    </row>
    <row r="362" spans="2:65" s="11" customFormat="1" ht="22.9" customHeight="1">
      <c r="B362" s="119"/>
      <c r="D362" s="120" t="s">
        <v>71</v>
      </c>
      <c r="E362" s="129" t="s">
        <v>977</v>
      </c>
      <c r="F362" s="129" t="s">
        <v>978</v>
      </c>
      <c r="I362" s="122"/>
      <c r="J362" s="130">
        <f>BK362</f>
        <v>0</v>
      </c>
      <c r="L362" s="119"/>
      <c r="M362" s="124"/>
      <c r="P362" s="125">
        <f>SUM(P363:P376)</f>
        <v>0</v>
      </c>
      <c r="R362" s="125">
        <f>SUM(R363:R376)</f>
        <v>2.4693679999999999E-2</v>
      </c>
      <c r="T362" s="126">
        <f>SUM(T363:T376)</f>
        <v>0</v>
      </c>
      <c r="AR362" s="120" t="s">
        <v>81</v>
      </c>
      <c r="AT362" s="127" t="s">
        <v>71</v>
      </c>
      <c r="AU362" s="127" t="s">
        <v>79</v>
      </c>
      <c r="AY362" s="120" t="s">
        <v>180</v>
      </c>
      <c r="BK362" s="128">
        <f>SUM(BK363:BK376)</f>
        <v>0</v>
      </c>
    </row>
    <row r="363" spans="2:65" s="1" customFormat="1" ht="24.2" customHeight="1">
      <c r="B363" s="32"/>
      <c r="C363" s="131" t="s">
        <v>994</v>
      </c>
      <c r="D363" s="131" t="s">
        <v>182</v>
      </c>
      <c r="E363" s="132" t="s">
        <v>2970</v>
      </c>
      <c r="F363" s="133" t="s">
        <v>2971</v>
      </c>
      <c r="G363" s="134" t="s">
        <v>185</v>
      </c>
      <c r="H363" s="135">
        <v>56.122</v>
      </c>
      <c r="I363" s="136"/>
      <c r="J363" s="137">
        <f>ROUND(I363*H363,2)</f>
        <v>0</v>
      </c>
      <c r="K363" s="133" t="s">
        <v>186</v>
      </c>
      <c r="L363" s="32"/>
      <c r="M363" s="138" t="s">
        <v>19</v>
      </c>
      <c r="N363" s="139" t="s">
        <v>43</v>
      </c>
      <c r="P363" s="140">
        <f>O363*H363</f>
        <v>0</v>
      </c>
      <c r="Q363" s="140">
        <v>6.0000000000000002E-5</v>
      </c>
      <c r="R363" s="140">
        <f>Q363*H363</f>
        <v>3.36732E-3</v>
      </c>
      <c r="S363" s="140">
        <v>0</v>
      </c>
      <c r="T363" s="141">
        <f>S363*H363</f>
        <v>0</v>
      </c>
      <c r="AR363" s="142" t="s">
        <v>311</v>
      </c>
      <c r="AT363" s="142" t="s">
        <v>182</v>
      </c>
      <c r="AU363" s="142" t="s">
        <v>81</v>
      </c>
      <c r="AY363" s="17" t="s">
        <v>180</v>
      </c>
      <c r="BE363" s="143">
        <f>IF(N363="základní",J363,0)</f>
        <v>0</v>
      </c>
      <c r="BF363" s="143">
        <f>IF(N363="snížená",J363,0)</f>
        <v>0</v>
      </c>
      <c r="BG363" s="143">
        <f>IF(N363="zákl. přenesená",J363,0)</f>
        <v>0</v>
      </c>
      <c r="BH363" s="143">
        <f>IF(N363="sníž. přenesená",J363,0)</f>
        <v>0</v>
      </c>
      <c r="BI363" s="143">
        <f>IF(N363="nulová",J363,0)</f>
        <v>0</v>
      </c>
      <c r="BJ363" s="17" t="s">
        <v>79</v>
      </c>
      <c r="BK363" s="143">
        <f>ROUND(I363*H363,2)</f>
        <v>0</v>
      </c>
      <c r="BL363" s="17" t="s">
        <v>311</v>
      </c>
      <c r="BM363" s="142" t="s">
        <v>2972</v>
      </c>
    </row>
    <row r="364" spans="2:65" s="1" customFormat="1">
      <c r="B364" s="32"/>
      <c r="D364" s="144" t="s">
        <v>189</v>
      </c>
      <c r="F364" s="145" t="s">
        <v>2973</v>
      </c>
      <c r="I364" s="146"/>
      <c r="L364" s="32"/>
      <c r="M364" s="147"/>
      <c r="T364" s="53"/>
      <c r="AT364" s="17" t="s">
        <v>189</v>
      </c>
      <c r="AU364" s="17" t="s">
        <v>81</v>
      </c>
    </row>
    <row r="365" spans="2:65" s="12" customFormat="1">
      <c r="B365" s="148"/>
      <c r="D365" s="149" t="s">
        <v>191</v>
      </c>
      <c r="E365" s="150" t="s">
        <v>19</v>
      </c>
      <c r="F365" s="151" t="s">
        <v>2974</v>
      </c>
      <c r="H365" s="152">
        <v>28.44</v>
      </c>
      <c r="I365" s="153"/>
      <c r="L365" s="148"/>
      <c r="M365" s="154"/>
      <c r="T365" s="155"/>
      <c r="AT365" s="150" t="s">
        <v>191</v>
      </c>
      <c r="AU365" s="150" t="s">
        <v>81</v>
      </c>
      <c r="AV365" s="12" t="s">
        <v>81</v>
      </c>
      <c r="AW365" s="12" t="s">
        <v>33</v>
      </c>
      <c r="AX365" s="12" t="s">
        <v>72</v>
      </c>
      <c r="AY365" s="150" t="s">
        <v>180</v>
      </c>
    </row>
    <row r="366" spans="2:65" s="12" customFormat="1">
      <c r="B366" s="148"/>
      <c r="D366" s="149" t="s">
        <v>191</v>
      </c>
      <c r="E366" s="150" t="s">
        <v>19</v>
      </c>
      <c r="F366" s="151" t="s">
        <v>2975</v>
      </c>
      <c r="H366" s="152">
        <v>0.68200000000000005</v>
      </c>
      <c r="I366" s="153"/>
      <c r="L366" s="148"/>
      <c r="M366" s="154"/>
      <c r="T366" s="155"/>
      <c r="AT366" s="150" t="s">
        <v>191</v>
      </c>
      <c r="AU366" s="150" t="s">
        <v>81</v>
      </c>
      <c r="AV366" s="12" t="s">
        <v>81</v>
      </c>
      <c r="AW366" s="12" t="s">
        <v>33</v>
      </c>
      <c r="AX366" s="12" t="s">
        <v>72</v>
      </c>
      <c r="AY366" s="150" t="s">
        <v>180</v>
      </c>
    </row>
    <row r="367" spans="2:65" s="12" customFormat="1">
      <c r="B367" s="148"/>
      <c r="D367" s="149" t="s">
        <v>191</v>
      </c>
      <c r="E367" s="150" t="s">
        <v>19</v>
      </c>
      <c r="F367" s="151" t="s">
        <v>2976</v>
      </c>
      <c r="H367" s="152">
        <v>27</v>
      </c>
      <c r="I367" s="153"/>
      <c r="L367" s="148"/>
      <c r="M367" s="154"/>
      <c r="T367" s="155"/>
      <c r="AT367" s="150" t="s">
        <v>191</v>
      </c>
      <c r="AU367" s="150" t="s">
        <v>81</v>
      </c>
      <c r="AV367" s="12" t="s">
        <v>81</v>
      </c>
      <c r="AW367" s="12" t="s">
        <v>33</v>
      </c>
      <c r="AX367" s="12" t="s">
        <v>72</v>
      </c>
      <c r="AY367" s="150" t="s">
        <v>180</v>
      </c>
    </row>
    <row r="368" spans="2:65" s="14" customFormat="1">
      <c r="B368" s="162"/>
      <c r="D368" s="149" t="s">
        <v>191</v>
      </c>
      <c r="E368" s="163" t="s">
        <v>19</v>
      </c>
      <c r="F368" s="164" t="s">
        <v>215</v>
      </c>
      <c r="H368" s="165">
        <v>56.122</v>
      </c>
      <c r="I368" s="166"/>
      <c r="L368" s="162"/>
      <c r="M368" s="167"/>
      <c r="T368" s="168"/>
      <c r="AT368" s="163" t="s">
        <v>191</v>
      </c>
      <c r="AU368" s="163" t="s">
        <v>81</v>
      </c>
      <c r="AV368" s="14" t="s">
        <v>187</v>
      </c>
      <c r="AW368" s="14" t="s">
        <v>33</v>
      </c>
      <c r="AX368" s="14" t="s">
        <v>79</v>
      </c>
      <c r="AY368" s="163" t="s">
        <v>180</v>
      </c>
    </row>
    <row r="369" spans="2:65" s="1" customFormat="1" ht="24.2" customHeight="1">
      <c r="B369" s="32"/>
      <c r="C369" s="131" t="s">
        <v>1003</v>
      </c>
      <c r="D369" s="131" t="s">
        <v>182</v>
      </c>
      <c r="E369" s="132" t="s">
        <v>1785</v>
      </c>
      <c r="F369" s="133" t="s">
        <v>1786</v>
      </c>
      <c r="G369" s="134" t="s">
        <v>185</v>
      </c>
      <c r="H369" s="135">
        <v>56.122</v>
      </c>
      <c r="I369" s="136"/>
      <c r="J369" s="137">
        <f>ROUND(I369*H369,2)</f>
        <v>0</v>
      </c>
      <c r="K369" s="133" t="s">
        <v>186</v>
      </c>
      <c r="L369" s="32"/>
      <c r="M369" s="138" t="s">
        <v>19</v>
      </c>
      <c r="N369" s="139" t="s">
        <v>43</v>
      </c>
      <c r="P369" s="140">
        <f>O369*H369</f>
        <v>0</v>
      </c>
      <c r="Q369" s="140">
        <v>1.3999999999999999E-4</v>
      </c>
      <c r="R369" s="140">
        <f>Q369*H369</f>
        <v>7.8570799999999989E-3</v>
      </c>
      <c r="S369" s="140">
        <v>0</v>
      </c>
      <c r="T369" s="141">
        <f>S369*H369</f>
        <v>0</v>
      </c>
      <c r="AR369" s="142" t="s">
        <v>311</v>
      </c>
      <c r="AT369" s="142" t="s">
        <v>182</v>
      </c>
      <c r="AU369" s="142" t="s">
        <v>81</v>
      </c>
      <c r="AY369" s="17" t="s">
        <v>180</v>
      </c>
      <c r="BE369" s="143">
        <f>IF(N369="základní",J369,0)</f>
        <v>0</v>
      </c>
      <c r="BF369" s="143">
        <f>IF(N369="snížená",J369,0)</f>
        <v>0</v>
      </c>
      <c r="BG369" s="143">
        <f>IF(N369="zákl. přenesená",J369,0)</f>
        <v>0</v>
      </c>
      <c r="BH369" s="143">
        <f>IF(N369="sníž. přenesená",J369,0)</f>
        <v>0</v>
      </c>
      <c r="BI369" s="143">
        <f>IF(N369="nulová",J369,0)</f>
        <v>0</v>
      </c>
      <c r="BJ369" s="17" t="s">
        <v>79</v>
      </c>
      <c r="BK369" s="143">
        <f>ROUND(I369*H369,2)</f>
        <v>0</v>
      </c>
      <c r="BL369" s="17" t="s">
        <v>311</v>
      </c>
      <c r="BM369" s="142" t="s">
        <v>2977</v>
      </c>
    </row>
    <row r="370" spans="2:65" s="1" customFormat="1">
      <c r="B370" s="32"/>
      <c r="D370" s="144" t="s">
        <v>189</v>
      </c>
      <c r="F370" s="145" t="s">
        <v>1788</v>
      </c>
      <c r="I370" s="146"/>
      <c r="L370" s="32"/>
      <c r="M370" s="147"/>
      <c r="T370" s="53"/>
      <c r="AT370" s="17" t="s">
        <v>189</v>
      </c>
      <c r="AU370" s="17" t="s">
        <v>81</v>
      </c>
    </row>
    <row r="371" spans="2:65" s="1" customFormat="1" ht="24.2" customHeight="1">
      <c r="B371" s="32"/>
      <c r="C371" s="131" t="s">
        <v>1011</v>
      </c>
      <c r="D371" s="131" t="s">
        <v>182</v>
      </c>
      <c r="E371" s="132" t="s">
        <v>1791</v>
      </c>
      <c r="F371" s="133" t="s">
        <v>1792</v>
      </c>
      <c r="G371" s="134" t="s">
        <v>185</v>
      </c>
      <c r="H371" s="135">
        <v>56.122</v>
      </c>
      <c r="I371" s="136"/>
      <c r="J371" s="137">
        <f>ROUND(I371*H371,2)</f>
        <v>0</v>
      </c>
      <c r="K371" s="133" t="s">
        <v>186</v>
      </c>
      <c r="L371" s="32"/>
      <c r="M371" s="138" t="s">
        <v>19</v>
      </c>
      <c r="N371" s="139" t="s">
        <v>43</v>
      </c>
      <c r="P371" s="140">
        <f>O371*H371</f>
        <v>0</v>
      </c>
      <c r="Q371" s="140">
        <v>1.2E-4</v>
      </c>
      <c r="R371" s="140">
        <f>Q371*H371</f>
        <v>6.7346400000000001E-3</v>
      </c>
      <c r="S371" s="140">
        <v>0</v>
      </c>
      <c r="T371" s="141">
        <f>S371*H371</f>
        <v>0</v>
      </c>
      <c r="AR371" s="142" t="s">
        <v>311</v>
      </c>
      <c r="AT371" s="142" t="s">
        <v>182</v>
      </c>
      <c r="AU371" s="142" t="s">
        <v>81</v>
      </c>
      <c r="AY371" s="17" t="s">
        <v>180</v>
      </c>
      <c r="BE371" s="143">
        <f>IF(N371="základní",J371,0)</f>
        <v>0</v>
      </c>
      <c r="BF371" s="143">
        <f>IF(N371="snížená",J371,0)</f>
        <v>0</v>
      </c>
      <c r="BG371" s="143">
        <f>IF(N371="zákl. přenesená",J371,0)</f>
        <v>0</v>
      </c>
      <c r="BH371" s="143">
        <f>IF(N371="sníž. přenesená",J371,0)</f>
        <v>0</v>
      </c>
      <c r="BI371" s="143">
        <f>IF(N371="nulová",J371,0)</f>
        <v>0</v>
      </c>
      <c r="BJ371" s="17" t="s">
        <v>79</v>
      </c>
      <c r="BK371" s="143">
        <f>ROUND(I371*H371,2)</f>
        <v>0</v>
      </c>
      <c r="BL371" s="17" t="s">
        <v>311</v>
      </c>
      <c r="BM371" s="142" t="s">
        <v>2978</v>
      </c>
    </row>
    <row r="372" spans="2:65" s="1" customFormat="1">
      <c r="B372" s="32"/>
      <c r="D372" s="144" t="s">
        <v>189</v>
      </c>
      <c r="F372" s="145" t="s">
        <v>1794</v>
      </c>
      <c r="I372" s="146"/>
      <c r="L372" s="32"/>
      <c r="M372" s="147"/>
      <c r="T372" s="53"/>
      <c r="AT372" s="17" t="s">
        <v>189</v>
      </c>
      <c r="AU372" s="17" t="s">
        <v>81</v>
      </c>
    </row>
    <row r="373" spans="2:65" s="1" customFormat="1" ht="19.5">
      <c r="B373" s="32"/>
      <c r="D373" s="149" t="s">
        <v>250</v>
      </c>
      <c r="F373" s="169" t="s">
        <v>1795</v>
      </c>
      <c r="I373" s="146"/>
      <c r="L373" s="32"/>
      <c r="M373" s="147"/>
      <c r="T373" s="53"/>
      <c r="AT373" s="17" t="s">
        <v>250</v>
      </c>
      <c r="AU373" s="17" t="s">
        <v>81</v>
      </c>
    </row>
    <row r="374" spans="2:65" s="1" customFormat="1" ht="24.2" customHeight="1">
      <c r="B374" s="32"/>
      <c r="C374" s="131" t="s">
        <v>1644</v>
      </c>
      <c r="D374" s="131" t="s">
        <v>182</v>
      </c>
      <c r="E374" s="132" t="s">
        <v>1797</v>
      </c>
      <c r="F374" s="133" t="s">
        <v>1798</v>
      </c>
      <c r="G374" s="134" t="s">
        <v>185</v>
      </c>
      <c r="H374" s="135">
        <v>56.122</v>
      </c>
      <c r="I374" s="136"/>
      <c r="J374" s="137">
        <f>ROUND(I374*H374,2)</f>
        <v>0</v>
      </c>
      <c r="K374" s="133" t="s">
        <v>186</v>
      </c>
      <c r="L374" s="32"/>
      <c r="M374" s="138" t="s">
        <v>19</v>
      </c>
      <c r="N374" s="139" t="s">
        <v>43</v>
      </c>
      <c r="P374" s="140">
        <f>O374*H374</f>
        <v>0</v>
      </c>
      <c r="Q374" s="140">
        <v>1.2E-4</v>
      </c>
      <c r="R374" s="140">
        <f>Q374*H374</f>
        <v>6.7346400000000001E-3</v>
      </c>
      <c r="S374" s="140">
        <v>0</v>
      </c>
      <c r="T374" s="141">
        <f>S374*H374</f>
        <v>0</v>
      </c>
      <c r="AR374" s="142" t="s">
        <v>311</v>
      </c>
      <c r="AT374" s="142" t="s">
        <v>182</v>
      </c>
      <c r="AU374" s="142" t="s">
        <v>81</v>
      </c>
      <c r="AY374" s="17" t="s">
        <v>180</v>
      </c>
      <c r="BE374" s="143">
        <f>IF(N374="základní",J374,0)</f>
        <v>0</v>
      </c>
      <c r="BF374" s="143">
        <f>IF(N374="snížená",J374,0)</f>
        <v>0</v>
      </c>
      <c r="BG374" s="143">
        <f>IF(N374="zákl. přenesená",J374,0)</f>
        <v>0</v>
      </c>
      <c r="BH374" s="143">
        <f>IF(N374="sníž. přenesená",J374,0)</f>
        <v>0</v>
      </c>
      <c r="BI374" s="143">
        <f>IF(N374="nulová",J374,0)</f>
        <v>0</v>
      </c>
      <c r="BJ374" s="17" t="s">
        <v>79</v>
      </c>
      <c r="BK374" s="143">
        <f>ROUND(I374*H374,2)</f>
        <v>0</v>
      </c>
      <c r="BL374" s="17" t="s">
        <v>311</v>
      </c>
      <c r="BM374" s="142" t="s">
        <v>2979</v>
      </c>
    </row>
    <row r="375" spans="2:65" s="1" customFormat="1">
      <c r="B375" s="32"/>
      <c r="D375" s="144" t="s">
        <v>189</v>
      </c>
      <c r="F375" s="145" t="s">
        <v>1800</v>
      </c>
      <c r="I375" s="146"/>
      <c r="L375" s="32"/>
      <c r="M375" s="147"/>
      <c r="T375" s="53"/>
      <c r="AT375" s="17" t="s">
        <v>189</v>
      </c>
      <c r="AU375" s="17" t="s">
        <v>81</v>
      </c>
    </row>
    <row r="376" spans="2:65" s="1" customFormat="1" ht="19.5">
      <c r="B376" s="32"/>
      <c r="D376" s="149" t="s">
        <v>250</v>
      </c>
      <c r="F376" s="169" t="s">
        <v>1795</v>
      </c>
      <c r="I376" s="146"/>
      <c r="L376" s="32"/>
      <c r="M376" s="178"/>
      <c r="N376" s="179"/>
      <c r="O376" s="179"/>
      <c r="P376" s="179"/>
      <c r="Q376" s="179"/>
      <c r="R376" s="179"/>
      <c r="S376" s="179"/>
      <c r="T376" s="180"/>
      <c r="AT376" s="17" t="s">
        <v>250</v>
      </c>
      <c r="AU376" s="17" t="s">
        <v>81</v>
      </c>
    </row>
    <row r="377" spans="2:65" s="1" customFormat="1" ht="6.95" customHeight="1">
      <c r="B377" s="41"/>
      <c r="C377" s="42"/>
      <c r="D377" s="42"/>
      <c r="E377" s="42"/>
      <c r="F377" s="42"/>
      <c r="G377" s="42"/>
      <c r="H377" s="42"/>
      <c r="I377" s="42"/>
      <c r="J377" s="42"/>
      <c r="K377" s="42"/>
      <c r="L377" s="32"/>
    </row>
  </sheetData>
  <sheetProtection formatColumns="0" formatRows="0" autoFilter="0"/>
  <autoFilter ref="C97:K376" xr:uid="{00000000-0009-0000-0000-00000D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D00-000000000000}"/>
    <hyperlink ref="F104" r:id="rId2" xr:uid="{00000000-0004-0000-0D00-000001000000}"/>
    <hyperlink ref="F108" r:id="rId3" xr:uid="{00000000-0004-0000-0D00-000002000000}"/>
    <hyperlink ref="F110" r:id="rId4" xr:uid="{00000000-0004-0000-0D00-000003000000}"/>
    <hyperlink ref="F113" r:id="rId5" xr:uid="{00000000-0004-0000-0D00-000004000000}"/>
    <hyperlink ref="F116" r:id="rId6" xr:uid="{00000000-0004-0000-0D00-000005000000}"/>
    <hyperlink ref="F120" r:id="rId7" xr:uid="{00000000-0004-0000-0D00-000006000000}"/>
    <hyperlink ref="F125" r:id="rId8" xr:uid="{00000000-0004-0000-0D00-000007000000}"/>
    <hyperlink ref="F128" r:id="rId9" xr:uid="{00000000-0004-0000-0D00-000008000000}"/>
    <hyperlink ref="F132" r:id="rId10" xr:uid="{00000000-0004-0000-0D00-000009000000}"/>
    <hyperlink ref="F135" r:id="rId11" xr:uid="{00000000-0004-0000-0D00-00000A000000}"/>
    <hyperlink ref="F141" r:id="rId12" xr:uid="{00000000-0004-0000-0D00-00000B000000}"/>
    <hyperlink ref="F149" r:id="rId13" xr:uid="{00000000-0004-0000-0D00-00000C000000}"/>
    <hyperlink ref="F152" r:id="rId14" xr:uid="{00000000-0004-0000-0D00-00000D000000}"/>
    <hyperlink ref="F157" r:id="rId15" xr:uid="{00000000-0004-0000-0D00-00000E000000}"/>
    <hyperlink ref="F161" r:id="rId16" xr:uid="{00000000-0004-0000-0D00-00000F000000}"/>
    <hyperlink ref="F164" r:id="rId17" xr:uid="{00000000-0004-0000-0D00-000010000000}"/>
    <hyperlink ref="F169" r:id="rId18" xr:uid="{00000000-0004-0000-0D00-000011000000}"/>
    <hyperlink ref="F176" r:id="rId19" xr:uid="{00000000-0004-0000-0D00-000012000000}"/>
    <hyperlink ref="F180" r:id="rId20" xr:uid="{00000000-0004-0000-0D00-000013000000}"/>
    <hyperlink ref="F184" r:id="rId21" xr:uid="{00000000-0004-0000-0D00-000014000000}"/>
    <hyperlink ref="F186" r:id="rId22" xr:uid="{00000000-0004-0000-0D00-000015000000}"/>
    <hyperlink ref="F192" r:id="rId23" xr:uid="{00000000-0004-0000-0D00-000016000000}"/>
    <hyperlink ref="F197" r:id="rId24" xr:uid="{00000000-0004-0000-0D00-000017000000}"/>
    <hyperlink ref="F200" r:id="rId25" xr:uid="{00000000-0004-0000-0D00-000018000000}"/>
    <hyperlink ref="F202" r:id="rId26" xr:uid="{00000000-0004-0000-0D00-000019000000}"/>
    <hyperlink ref="F205" r:id="rId27" xr:uid="{00000000-0004-0000-0D00-00001A000000}"/>
    <hyperlink ref="F207" r:id="rId28" xr:uid="{00000000-0004-0000-0D00-00001B000000}"/>
    <hyperlink ref="F212" r:id="rId29" xr:uid="{00000000-0004-0000-0D00-00001C000000}"/>
    <hyperlink ref="F217" r:id="rId30" xr:uid="{00000000-0004-0000-0D00-00001D000000}"/>
    <hyperlink ref="F219" r:id="rId31" xr:uid="{00000000-0004-0000-0D00-00001E000000}"/>
    <hyperlink ref="F225" r:id="rId32" xr:uid="{00000000-0004-0000-0D00-00001F000000}"/>
    <hyperlink ref="F231" r:id="rId33" xr:uid="{00000000-0004-0000-0D00-000020000000}"/>
    <hyperlink ref="F234" r:id="rId34" xr:uid="{00000000-0004-0000-0D00-000021000000}"/>
    <hyperlink ref="F240" r:id="rId35" xr:uid="{00000000-0004-0000-0D00-000022000000}"/>
    <hyperlink ref="F244" r:id="rId36" xr:uid="{00000000-0004-0000-0D00-000023000000}"/>
    <hyperlink ref="F248" r:id="rId37" xr:uid="{00000000-0004-0000-0D00-000024000000}"/>
    <hyperlink ref="F252" r:id="rId38" xr:uid="{00000000-0004-0000-0D00-000025000000}"/>
    <hyperlink ref="F255" r:id="rId39" xr:uid="{00000000-0004-0000-0D00-000026000000}"/>
    <hyperlink ref="F258" r:id="rId40" xr:uid="{00000000-0004-0000-0D00-000027000000}"/>
    <hyperlink ref="F261" r:id="rId41" xr:uid="{00000000-0004-0000-0D00-000028000000}"/>
    <hyperlink ref="F264" r:id="rId42" xr:uid="{00000000-0004-0000-0D00-000029000000}"/>
    <hyperlink ref="F268" r:id="rId43" xr:uid="{00000000-0004-0000-0D00-00002A000000}"/>
    <hyperlink ref="F272" r:id="rId44" xr:uid="{00000000-0004-0000-0D00-00002B000000}"/>
    <hyperlink ref="F275" r:id="rId45" xr:uid="{00000000-0004-0000-0D00-00002C000000}"/>
    <hyperlink ref="F279" r:id="rId46" xr:uid="{00000000-0004-0000-0D00-00002D000000}"/>
    <hyperlink ref="F283" r:id="rId47" xr:uid="{00000000-0004-0000-0D00-00002E000000}"/>
    <hyperlink ref="F287" r:id="rId48" xr:uid="{00000000-0004-0000-0D00-00002F000000}"/>
    <hyperlink ref="F290" r:id="rId49" xr:uid="{00000000-0004-0000-0D00-000030000000}"/>
    <hyperlink ref="F293" r:id="rId50" xr:uid="{00000000-0004-0000-0D00-000031000000}"/>
    <hyperlink ref="F295" r:id="rId51" xr:uid="{00000000-0004-0000-0D00-000032000000}"/>
    <hyperlink ref="F303" r:id="rId52" xr:uid="{00000000-0004-0000-0D00-000033000000}"/>
    <hyperlink ref="F305" r:id="rId53" xr:uid="{00000000-0004-0000-0D00-000034000000}"/>
    <hyperlink ref="F308" r:id="rId54" xr:uid="{00000000-0004-0000-0D00-000035000000}"/>
    <hyperlink ref="F310" r:id="rId55" xr:uid="{00000000-0004-0000-0D00-000036000000}"/>
    <hyperlink ref="F314" r:id="rId56" xr:uid="{00000000-0004-0000-0D00-000037000000}"/>
    <hyperlink ref="F318" r:id="rId57" xr:uid="{00000000-0004-0000-0D00-000038000000}"/>
    <hyperlink ref="F322" r:id="rId58" xr:uid="{00000000-0004-0000-0D00-000039000000}"/>
    <hyperlink ref="F327" r:id="rId59" xr:uid="{00000000-0004-0000-0D00-00003A000000}"/>
    <hyperlink ref="F334" r:id="rId60" xr:uid="{00000000-0004-0000-0D00-00003B000000}"/>
    <hyperlink ref="F337" r:id="rId61" xr:uid="{00000000-0004-0000-0D00-00003C000000}"/>
    <hyperlink ref="F342" r:id="rId62" xr:uid="{00000000-0004-0000-0D00-00003D000000}"/>
    <hyperlink ref="F346" r:id="rId63" xr:uid="{00000000-0004-0000-0D00-00003E000000}"/>
    <hyperlink ref="F349" r:id="rId64" xr:uid="{00000000-0004-0000-0D00-00003F000000}"/>
    <hyperlink ref="F352" r:id="rId65" xr:uid="{00000000-0004-0000-0D00-000040000000}"/>
    <hyperlink ref="F355" r:id="rId66" xr:uid="{00000000-0004-0000-0D00-000041000000}"/>
    <hyperlink ref="F361" r:id="rId67" xr:uid="{00000000-0004-0000-0D00-000042000000}"/>
    <hyperlink ref="F364" r:id="rId68" xr:uid="{00000000-0004-0000-0D00-000043000000}"/>
    <hyperlink ref="F370" r:id="rId69" xr:uid="{00000000-0004-0000-0D00-000044000000}"/>
    <hyperlink ref="F372" r:id="rId70" xr:uid="{00000000-0004-0000-0D00-000045000000}"/>
    <hyperlink ref="F375" r:id="rId71" xr:uid="{00000000-0004-0000-0D00-00004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360"/>
  <sheetViews>
    <sheetView showGridLines="0" topLeftCell="A78" workbookViewId="0">
      <selection activeCell="E91" sqref="E91:H9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128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2664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2980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ROUND(J99,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ROUND((SUM(BE99:BE359)),  2)</f>
        <v>0</v>
      </c>
      <c r="I35" s="93">
        <v>0.21</v>
      </c>
      <c r="J35" s="83">
        <f>ROUND(((SUM(BE99:BE359))*I35),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ROUND((SUM(BF99:BF359)),  2)</f>
        <v>0</v>
      </c>
      <c r="I36" s="93">
        <v>0.12</v>
      </c>
      <c r="J36" s="83">
        <f>ROUND(((SUM(BF99:BF359))*I36),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ROUND((SUM(BG99:BG359)),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ROUND((SUM(BH99:BH359)),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ROUND((SUM(BI99:BI359)),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4008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">
        <v>4010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J99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J100</f>
        <v>0</v>
      </c>
      <c r="L64" s="103"/>
    </row>
    <row r="65" spans="2:12" s="9" customFormat="1" ht="19.899999999999999" customHeight="1">
      <c r="B65" s="107"/>
      <c r="D65" s="108" t="s">
        <v>158</v>
      </c>
      <c r="E65" s="109"/>
      <c r="F65" s="109"/>
      <c r="G65" s="109"/>
      <c r="H65" s="109"/>
      <c r="I65" s="109"/>
      <c r="J65" s="110">
        <f>J101</f>
        <v>0</v>
      </c>
      <c r="L65" s="107"/>
    </row>
    <row r="66" spans="2:12" s="9" customFormat="1" ht="19.899999999999999" customHeight="1">
      <c r="B66" s="107"/>
      <c r="D66" s="108" t="s">
        <v>548</v>
      </c>
      <c r="E66" s="109"/>
      <c r="F66" s="109"/>
      <c r="G66" s="109"/>
      <c r="H66" s="109"/>
      <c r="I66" s="109"/>
      <c r="J66" s="110">
        <f>J175</f>
        <v>0</v>
      </c>
      <c r="L66" s="107"/>
    </row>
    <row r="67" spans="2:12" s="9" customFormat="1" ht="19.899999999999999" customHeight="1">
      <c r="B67" s="107"/>
      <c r="D67" s="108" t="s">
        <v>1878</v>
      </c>
      <c r="E67" s="109"/>
      <c r="F67" s="109"/>
      <c r="G67" s="109"/>
      <c r="H67" s="109"/>
      <c r="I67" s="109"/>
      <c r="J67" s="110">
        <f>J193</f>
        <v>0</v>
      </c>
      <c r="L67" s="107"/>
    </row>
    <row r="68" spans="2:12" s="9" customFormat="1" ht="19.899999999999999" customHeight="1">
      <c r="B68" s="107"/>
      <c r="D68" s="108" t="s">
        <v>549</v>
      </c>
      <c r="E68" s="109"/>
      <c r="F68" s="109"/>
      <c r="G68" s="109"/>
      <c r="H68" s="109"/>
      <c r="I68" s="109"/>
      <c r="J68" s="110">
        <f>J220</f>
        <v>0</v>
      </c>
      <c r="L68" s="107"/>
    </row>
    <row r="69" spans="2:12" s="9" customFormat="1" ht="19.899999999999999" customHeight="1">
      <c r="B69" s="107"/>
      <c r="D69" s="108" t="s">
        <v>2981</v>
      </c>
      <c r="E69" s="109"/>
      <c r="F69" s="109"/>
      <c r="G69" s="109"/>
      <c r="H69" s="109"/>
      <c r="I69" s="109"/>
      <c r="J69" s="110">
        <f>J237</f>
        <v>0</v>
      </c>
      <c r="L69" s="107"/>
    </row>
    <row r="70" spans="2:12" s="9" customFormat="1" ht="19.899999999999999" customHeight="1">
      <c r="B70" s="107"/>
      <c r="D70" s="108" t="s">
        <v>160</v>
      </c>
      <c r="E70" s="109"/>
      <c r="F70" s="109"/>
      <c r="G70" s="109"/>
      <c r="H70" s="109"/>
      <c r="I70" s="109"/>
      <c r="J70" s="110">
        <f>J279</f>
        <v>0</v>
      </c>
      <c r="L70" s="107"/>
    </row>
    <row r="71" spans="2:12" s="9" customFormat="1" ht="19.899999999999999" customHeight="1">
      <c r="B71" s="107"/>
      <c r="D71" s="108" t="s">
        <v>161</v>
      </c>
      <c r="E71" s="109"/>
      <c r="F71" s="109"/>
      <c r="G71" s="109"/>
      <c r="H71" s="109"/>
      <c r="I71" s="109"/>
      <c r="J71" s="110">
        <f>J291</f>
        <v>0</v>
      </c>
      <c r="L71" s="107"/>
    </row>
    <row r="72" spans="2:12" s="9" customFormat="1" ht="19.899999999999999" customHeight="1">
      <c r="B72" s="107"/>
      <c r="D72" s="108" t="s">
        <v>162</v>
      </c>
      <c r="E72" s="109"/>
      <c r="F72" s="109"/>
      <c r="G72" s="109"/>
      <c r="H72" s="109"/>
      <c r="I72" s="109"/>
      <c r="J72" s="110">
        <f>J312</f>
        <v>0</v>
      </c>
      <c r="L72" s="107"/>
    </row>
    <row r="73" spans="2:12" s="8" customFormat="1" ht="24.95" customHeight="1">
      <c r="B73" s="103"/>
      <c r="D73" s="104" t="s">
        <v>163</v>
      </c>
      <c r="E73" s="105"/>
      <c r="F73" s="105"/>
      <c r="G73" s="105"/>
      <c r="H73" s="105"/>
      <c r="I73" s="105"/>
      <c r="J73" s="106">
        <f>J315</f>
        <v>0</v>
      </c>
      <c r="L73" s="103"/>
    </row>
    <row r="74" spans="2:12" s="9" customFormat="1" ht="19.899999999999999" customHeight="1">
      <c r="B74" s="107"/>
      <c r="D74" s="108" t="s">
        <v>1880</v>
      </c>
      <c r="E74" s="109"/>
      <c r="F74" s="109"/>
      <c r="G74" s="109"/>
      <c r="H74" s="109"/>
      <c r="I74" s="109"/>
      <c r="J74" s="110">
        <f>J316</f>
        <v>0</v>
      </c>
      <c r="L74" s="107"/>
    </row>
    <row r="75" spans="2:12" s="9" customFormat="1" ht="19.899999999999999" customHeight="1">
      <c r="B75" s="107"/>
      <c r="D75" s="108" t="s">
        <v>2040</v>
      </c>
      <c r="E75" s="109"/>
      <c r="F75" s="109"/>
      <c r="G75" s="109"/>
      <c r="H75" s="109"/>
      <c r="I75" s="109"/>
      <c r="J75" s="110">
        <f>J321</f>
        <v>0</v>
      </c>
      <c r="L75" s="107"/>
    </row>
    <row r="76" spans="2:12" s="9" customFormat="1" ht="19.899999999999999" customHeight="1">
      <c r="B76" s="107"/>
      <c r="D76" s="108" t="s">
        <v>2982</v>
      </c>
      <c r="E76" s="109"/>
      <c r="F76" s="109"/>
      <c r="G76" s="109"/>
      <c r="H76" s="109"/>
      <c r="I76" s="109"/>
      <c r="J76" s="110">
        <f>J345</f>
        <v>0</v>
      </c>
      <c r="L76" s="107"/>
    </row>
    <row r="77" spans="2:12" s="8" customFormat="1" ht="24.95" customHeight="1">
      <c r="B77" s="103"/>
      <c r="D77" s="104" t="s">
        <v>554</v>
      </c>
      <c r="E77" s="105"/>
      <c r="F77" s="105"/>
      <c r="G77" s="105"/>
      <c r="H77" s="105"/>
      <c r="I77" s="105"/>
      <c r="J77" s="106">
        <f>J351</f>
        <v>0</v>
      </c>
      <c r="L77" s="103"/>
    </row>
    <row r="78" spans="2:12" s="1" customFormat="1" ht="21.75" customHeight="1">
      <c r="B78" s="32"/>
      <c r="L78" s="32"/>
    </row>
    <row r="79" spans="2:12" s="1" customFormat="1" ht="6.95" customHeight="1"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32"/>
    </row>
    <row r="83" spans="2:12" s="1" customFormat="1" ht="6.95" customHeight="1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32"/>
    </row>
    <row r="84" spans="2:12" s="1" customFormat="1" ht="24.95" customHeight="1">
      <c r="B84" s="32"/>
      <c r="C84" s="21" t="s">
        <v>165</v>
      </c>
      <c r="L84" s="32"/>
    </row>
    <row r="85" spans="2:12" s="1" customFormat="1" ht="6.95" customHeight="1">
      <c r="B85" s="32"/>
      <c r="L85" s="32"/>
    </row>
    <row r="86" spans="2:12" s="1" customFormat="1" ht="12" customHeight="1">
      <c r="B86" s="32"/>
      <c r="C86" s="27" t="s">
        <v>16</v>
      </c>
      <c r="L86" s="32"/>
    </row>
    <row r="87" spans="2:12" s="1" customFormat="1" ht="26.25" customHeight="1">
      <c r="B87" s="32"/>
      <c r="E87" s="236" t="str">
        <f>E7</f>
        <v>Soubor staveb a stavebních úprav v areálu VOP CZ, s.p. Šenov u Nového Jičína</v>
      </c>
      <c r="F87" s="237"/>
      <c r="G87" s="237"/>
      <c r="H87" s="237"/>
      <c r="L87" s="32"/>
    </row>
    <row r="88" spans="2:12" ht="12" customHeight="1">
      <c r="B88" s="20"/>
      <c r="C88" s="27" t="s">
        <v>149</v>
      </c>
      <c r="L88" s="20"/>
    </row>
    <row r="89" spans="2:12" s="1" customFormat="1" ht="16.5" customHeight="1">
      <c r="B89" s="32"/>
      <c r="E89" s="236" t="s">
        <v>4008</v>
      </c>
      <c r="F89" s="235"/>
      <c r="G89" s="235"/>
      <c r="H89" s="235"/>
      <c r="L89" s="32"/>
    </row>
    <row r="90" spans="2:12" s="1" customFormat="1" ht="12" customHeight="1">
      <c r="B90" s="32"/>
      <c r="C90" s="27" t="s">
        <v>151</v>
      </c>
      <c r="L90" s="32"/>
    </row>
    <row r="91" spans="2:12" s="1" customFormat="1" ht="16.5" customHeight="1">
      <c r="B91" s="32"/>
      <c r="E91" s="201" t="s">
        <v>4010</v>
      </c>
      <c r="F91" s="235"/>
      <c r="G91" s="235"/>
      <c r="H91" s="235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21</v>
      </c>
      <c r="F93" s="25" t="str">
        <f>F14</f>
        <v>Šenov u Nového Jičína</v>
      </c>
      <c r="I93" s="27" t="s">
        <v>23</v>
      </c>
      <c r="J93" s="49" t="str">
        <f>IF(J14="","",J14)</f>
        <v>16. 7. 2025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25</v>
      </c>
      <c r="F95" s="25" t="str">
        <f>E17</f>
        <v>VOP CZ, s.p., Dukelská 102, Šenov u Nového Jičína</v>
      </c>
      <c r="I95" s="27" t="s">
        <v>31</v>
      </c>
      <c r="J95" s="30" t="str">
        <f>E23</f>
        <v>ing. Dušan Glogar - UNIPROJEKT</v>
      </c>
      <c r="L95" s="32"/>
    </row>
    <row r="96" spans="2:12" s="1" customFormat="1" ht="15.2" customHeight="1">
      <c r="B96" s="32"/>
      <c r="C96" s="27" t="s">
        <v>29</v>
      </c>
      <c r="F96" s="25" t="str">
        <f>IF(E20="","",E20)</f>
        <v>Vyplň údaj</v>
      </c>
      <c r="I96" s="27" t="s">
        <v>34</v>
      </c>
      <c r="J96" s="30" t="str">
        <f>E26</f>
        <v xml:space="preserve"> </v>
      </c>
      <c r="L96" s="32"/>
    </row>
    <row r="97" spans="2:65" s="1" customFormat="1" ht="10.35" customHeight="1">
      <c r="B97" s="32"/>
      <c r="L97" s="32"/>
    </row>
    <row r="98" spans="2:65" s="10" customFormat="1" ht="29.25" customHeight="1">
      <c r="B98" s="111"/>
      <c r="C98" s="112" t="s">
        <v>166</v>
      </c>
      <c r="D98" s="113" t="s">
        <v>57</v>
      </c>
      <c r="E98" s="113" t="s">
        <v>53</v>
      </c>
      <c r="F98" s="113" t="s">
        <v>54</v>
      </c>
      <c r="G98" s="113" t="s">
        <v>167</v>
      </c>
      <c r="H98" s="113" t="s">
        <v>168</v>
      </c>
      <c r="I98" s="113" t="s">
        <v>169</v>
      </c>
      <c r="J98" s="113" t="s">
        <v>155</v>
      </c>
      <c r="K98" s="114" t="s">
        <v>170</v>
      </c>
      <c r="L98" s="111"/>
      <c r="M98" s="56" t="s">
        <v>19</v>
      </c>
      <c r="N98" s="57" t="s">
        <v>42</v>
      </c>
      <c r="O98" s="57" t="s">
        <v>171</v>
      </c>
      <c r="P98" s="57" t="s">
        <v>172</v>
      </c>
      <c r="Q98" s="57" t="s">
        <v>173</v>
      </c>
      <c r="R98" s="57" t="s">
        <v>174</v>
      </c>
      <c r="S98" s="57" t="s">
        <v>175</v>
      </c>
      <c r="T98" s="58" t="s">
        <v>176</v>
      </c>
    </row>
    <row r="99" spans="2:65" s="1" customFormat="1" ht="22.9" customHeight="1">
      <c r="B99" s="32"/>
      <c r="C99" s="61" t="s">
        <v>177</v>
      </c>
      <c r="J99" s="115">
        <f>BK99</f>
        <v>0</v>
      </c>
      <c r="L99" s="32"/>
      <c r="M99" s="59"/>
      <c r="N99" s="50"/>
      <c r="O99" s="50"/>
      <c r="P99" s="116">
        <f>P100+P315+P351</f>
        <v>0</v>
      </c>
      <c r="Q99" s="50"/>
      <c r="R99" s="116">
        <f>R100+R315+R351</f>
        <v>265.02533311000002</v>
      </c>
      <c r="S99" s="50"/>
      <c r="T99" s="117">
        <f>T100+T315+T351</f>
        <v>26.634999999999998</v>
      </c>
      <c r="AT99" s="17" t="s">
        <v>71</v>
      </c>
      <c r="AU99" s="17" t="s">
        <v>156</v>
      </c>
      <c r="BK99" s="118">
        <f>BK100+BK315+BK351</f>
        <v>0</v>
      </c>
    </row>
    <row r="100" spans="2:65" s="11" customFormat="1" ht="25.9" customHeight="1">
      <c r="B100" s="119"/>
      <c r="D100" s="120" t="s">
        <v>71</v>
      </c>
      <c r="E100" s="121" t="s">
        <v>178</v>
      </c>
      <c r="F100" s="121" t="s">
        <v>179</v>
      </c>
      <c r="I100" s="122"/>
      <c r="J100" s="123">
        <f>BK100</f>
        <v>0</v>
      </c>
      <c r="L100" s="119"/>
      <c r="M100" s="124"/>
      <c r="P100" s="125">
        <f>P101+P175+P193+P220+P237+P279+P291+P312</f>
        <v>0</v>
      </c>
      <c r="R100" s="125">
        <f>R101+R175+R193+R220+R237+R279+R291+R312</f>
        <v>264.83666311000002</v>
      </c>
      <c r="T100" s="126">
        <f>T101+T175+T193+T220+T237+T279+T291+T312</f>
        <v>26.634999999999998</v>
      </c>
      <c r="AR100" s="120" t="s">
        <v>79</v>
      </c>
      <c r="AT100" s="127" t="s">
        <v>71</v>
      </c>
      <c r="AU100" s="127" t="s">
        <v>72</v>
      </c>
      <c r="AY100" s="120" t="s">
        <v>180</v>
      </c>
      <c r="BK100" s="128">
        <f>BK101+BK175+BK193+BK220+BK237+BK279+BK291+BK312</f>
        <v>0</v>
      </c>
    </row>
    <row r="101" spans="2:65" s="11" customFormat="1" ht="22.9" customHeight="1">
      <c r="B101" s="119"/>
      <c r="D101" s="120" t="s">
        <v>71</v>
      </c>
      <c r="E101" s="129" t="s">
        <v>79</v>
      </c>
      <c r="F101" s="129" t="s">
        <v>181</v>
      </c>
      <c r="I101" s="122"/>
      <c r="J101" s="130">
        <f>BK101</f>
        <v>0</v>
      </c>
      <c r="L101" s="119"/>
      <c r="M101" s="124"/>
      <c r="P101" s="125">
        <f>SUM(P102:P174)</f>
        <v>0</v>
      </c>
      <c r="R101" s="125">
        <f>SUM(R102:R174)</f>
        <v>145.43430000000001</v>
      </c>
      <c r="T101" s="126">
        <f>SUM(T102:T174)</f>
        <v>25.884999999999998</v>
      </c>
      <c r="AR101" s="120" t="s">
        <v>79</v>
      </c>
      <c r="AT101" s="127" t="s">
        <v>71</v>
      </c>
      <c r="AU101" s="127" t="s">
        <v>79</v>
      </c>
      <c r="AY101" s="120" t="s">
        <v>180</v>
      </c>
      <c r="BK101" s="128">
        <f>SUM(BK102:BK174)</f>
        <v>0</v>
      </c>
    </row>
    <row r="102" spans="2:65" s="1" customFormat="1" ht="55.5" customHeight="1">
      <c r="B102" s="32"/>
      <c r="C102" s="131" t="s">
        <v>79</v>
      </c>
      <c r="D102" s="131" t="s">
        <v>182</v>
      </c>
      <c r="E102" s="132" t="s">
        <v>2983</v>
      </c>
      <c r="F102" s="133" t="s">
        <v>2984</v>
      </c>
      <c r="G102" s="134" t="s">
        <v>185</v>
      </c>
      <c r="H102" s="135">
        <v>25</v>
      </c>
      <c r="I102" s="136"/>
      <c r="J102" s="137">
        <f>ROUND(I102*H102,2)</f>
        <v>0</v>
      </c>
      <c r="K102" s="133" t="s">
        <v>186</v>
      </c>
      <c r="L102" s="32"/>
      <c r="M102" s="138" t="s">
        <v>19</v>
      </c>
      <c r="N102" s="139" t="s">
        <v>43</v>
      </c>
      <c r="P102" s="140">
        <f>O102*H102</f>
        <v>0</v>
      </c>
      <c r="Q102" s="140">
        <v>0</v>
      </c>
      <c r="R102" s="140">
        <f>Q102*H102</f>
        <v>0</v>
      </c>
      <c r="S102" s="140">
        <v>0.316</v>
      </c>
      <c r="T102" s="141">
        <f>S102*H102</f>
        <v>7.9</v>
      </c>
      <c r="AR102" s="142" t="s">
        <v>187</v>
      </c>
      <c r="AT102" s="142" t="s">
        <v>182</v>
      </c>
      <c r="AU102" s="142" t="s">
        <v>81</v>
      </c>
      <c r="AY102" s="17" t="s">
        <v>180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7" t="s">
        <v>79</v>
      </c>
      <c r="BK102" s="143">
        <f>ROUND(I102*H102,2)</f>
        <v>0</v>
      </c>
      <c r="BL102" s="17" t="s">
        <v>187</v>
      </c>
      <c r="BM102" s="142" t="s">
        <v>2985</v>
      </c>
    </row>
    <row r="103" spans="2:65" s="1" customFormat="1">
      <c r="B103" s="32"/>
      <c r="D103" s="144" t="s">
        <v>189</v>
      </c>
      <c r="F103" s="145" t="s">
        <v>2986</v>
      </c>
      <c r="I103" s="146"/>
      <c r="L103" s="32"/>
      <c r="M103" s="147"/>
      <c r="T103" s="53"/>
      <c r="AT103" s="17" t="s">
        <v>189</v>
      </c>
      <c r="AU103" s="17" t="s">
        <v>81</v>
      </c>
    </row>
    <row r="104" spans="2:65" s="1" customFormat="1" ht="66.75" customHeight="1">
      <c r="B104" s="32"/>
      <c r="C104" s="131" t="s">
        <v>81</v>
      </c>
      <c r="D104" s="131" t="s">
        <v>182</v>
      </c>
      <c r="E104" s="132" t="s">
        <v>2987</v>
      </c>
      <c r="F104" s="133" t="s">
        <v>2988</v>
      </c>
      <c r="G104" s="134" t="s">
        <v>185</v>
      </c>
      <c r="H104" s="135">
        <v>25</v>
      </c>
      <c r="I104" s="136"/>
      <c r="J104" s="137">
        <f>ROUND(I104*H104,2)</f>
        <v>0</v>
      </c>
      <c r="K104" s="133" t="s">
        <v>186</v>
      </c>
      <c r="L104" s="32"/>
      <c r="M104" s="138" t="s">
        <v>19</v>
      </c>
      <c r="N104" s="139" t="s">
        <v>43</v>
      </c>
      <c r="P104" s="140">
        <f>O104*H104</f>
        <v>0</v>
      </c>
      <c r="Q104" s="140">
        <v>0</v>
      </c>
      <c r="R104" s="140">
        <f>Q104*H104</f>
        <v>0</v>
      </c>
      <c r="S104" s="140">
        <v>0.57999999999999996</v>
      </c>
      <c r="T104" s="141">
        <f>S104*H104</f>
        <v>14.499999999999998</v>
      </c>
      <c r="AR104" s="142" t="s">
        <v>187</v>
      </c>
      <c r="AT104" s="142" t="s">
        <v>182</v>
      </c>
      <c r="AU104" s="142" t="s">
        <v>81</v>
      </c>
      <c r="AY104" s="17" t="s">
        <v>180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187</v>
      </c>
      <c r="BM104" s="142" t="s">
        <v>2989</v>
      </c>
    </row>
    <row r="105" spans="2:65" s="1" customFormat="1">
      <c r="B105" s="32"/>
      <c r="D105" s="144" t="s">
        <v>189</v>
      </c>
      <c r="F105" s="145" t="s">
        <v>2990</v>
      </c>
      <c r="I105" s="146"/>
      <c r="L105" s="32"/>
      <c r="M105" s="147"/>
      <c r="T105" s="53"/>
      <c r="AT105" s="17" t="s">
        <v>189</v>
      </c>
      <c r="AU105" s="17" t="s">
        <v>81</v>
      </c>
    </row>
    <row r="106" spans="2:65" s="1" customFormat="1" ht="49.15" customHeight="1">
      <c r="B106" s="32"/>
      <c r="C106" s="131" t="s">
        <v>198</v>
      </c>
      <c r="D106" s="131" t="s">
        <v>182</v>
      </c>
      <c r="E106" s="132" t="s">
        <v>2991</v>
      </c>
      <c r="F106" s="133" t="s">
        <v>2992</v>
      </c>
      <c r="G106" s="134" t="s">
        <v>476</v>
      </c>
      <c r="H106" s="135">
        <v>17</v>
      </c>
      <c r="I106" s="136"/>
      <c r="J106" s="137">
        <f>ROUND(I106*H106,2)</f>
        <v>0</v>
      </c>
      <c r="K106" s="133" t="s">
        <v>186</v>
      </c>
      <c r="L106" s="32"/>
      <c r="M106" s="138" t="s">
        <v>19</v>
      </c>
      <c r="N106" s="139" t="s">
        <v>43</v>
      </c>
      <c r="P106" s="140">
        <f>O106*H106</f>
        <v>0</v>
      </c>
      <c r="Q106" s="140">
        <v>0</v>
      </c>
      <c r="R106" s="140">
        <f>Q106*H106</f>
        <v>0</v>
      </c>
      <c r="S106" s="140">
        <v>0.20499999999999999</v>
      </c>
      <c r="T106" s="141">
        <f>S106*H106</f>
        <v>3.4849999999999999</v>
      </c>
      <c r="AR106" s="142" t="s">
        <v>187</v>
      </c>
      <c r="AT106" s="142" t="s">
        <v>182</v>
      </c>
      <c r="AU106" s="142" t="s">
        <v>81</v>
      </c>
      <c r="AY106" s="17" t="s">
        <v>180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7" t="s">
        <v>79</v>
      </c>
      <c r="BK106" s="143">
        <f>ROUND(I106*H106,2)</f>
        <v>0</v>
      </c>
      <c r="BL106" s="17" t="s">
        <v>187</v>
      </c>
      <c r="BM106" s="142" t="s">
        <v>2993</v>
      </c>
    </row>
    <row r="107" spans="2:65" s="1" customFormat="1">
      <c r="B107" s="32"/>
      <c r="D107" s="144" t="s">
        <v>189</v>
      </c>
      <c r="F107" s="145" t="s">
        <v>2994</v>
      </c>
      <c r="I107" s="146"/>
      <c r="L107" s="32"/>
      <c r="M107" s="147"/>
      <c r="T107" s="53"/>
      <c r="AT107" s="17" t="s">
        <v>189</v>
      </c>
      <c r="AU107" s="17" t="s">
        <v>81</v>
      </c>
    </row>
    <row r="108" spans="2:65" s="12" customFormat="1">
      <c r="B108" s="148"/>
      <c r="D108" s="149" t="s">
        <v>191</v>
      </c>
      <c r="E108" s="150" t="s">
        <v>19</v>
      </c>
      <c r="F108" s="151" t="s">
        <v>319</v>
      </c>
      <c r="H108" s="152">
        <v>17</v>
      </c>
      <c r="I108" s="153"/>
      <c r="L108" s="148"/>
      <c r="M108" s="154"/>
      <c r="T108" s="155"/>
      <c r="AT108" s="150" t="s">
        <v>191</v>
      </c>
      <c r="AU108" s="150" t="s">
        <v>81</v>
      </c>
      <c r="AV108" s="12" t="s">
        <v>81</v>
      </c>
      <c r="AW108" s="12" t="s">
        <v>33</v>
      </c>
      <c r="AX108" s="12" t="s">
        <v>79</v>
      </c>
      <c r="AY108" s="150" t="s">
        <v>180</v>
      </c>
    </row>
    <row r="109" spans="2:65" s="1" customFormat="1" ht="16.5" customHeight="1">
      <c r="B109" s="32"/>
      <c r="C109" s="131" t="s">
        <v>187</v>
      </c>
      <c r="D109" s="131" t="s">
        <v>182</v>
      </c>
      <c r="E109" s="132" t="s">
        <v>1338</v>
      </c>
      <c r="F109" s="133" t="s">
        <v>1339</v>
      </c>
      <c r="G109" s="134" t="s">
        <v>476</v>
      </c>
      <c r="H109" s="135">
        <v>30</v>
      </c>
      <c r="I109" s="136"/>
      <c r="J109" s="137">
        <f>ROUND(I109*H109,2)</f>
        <v>0</v>
      </c>
      <c r="K109" s="133" t="s">
        <v>186</v>
      </c>
      <c r="L109" s="32"/>
      <c r="M109" s="138" t="s">
        <v>19</v>
      </c>
      <c r="N109" s="139" t="s">
        <v>43</v>
      </c>
      <c r="P109" s="140">
        <f>O109*H109</f>
        <v>0</v>
      </c>
      <c r="Q109" s="140">
        <v>7.1900000000000002E-3</v>
      </c>
      <c r="R109" s="140">
        <f>Q109*H109</f>
        <v>0.2157</v>
      </c>
      <c r="S109" s="140">
        <v>0</v>
      </c>
      <c r="T109" s="141">
        <f>S109*H109</f>
        <v>0</v>
      </c>
      <c r="AR109" s="142" t="s">
        <v>187</v>
      </c>
      <c r="AT109" s="142" t="s">
        <v>182</v>
      </c>
      <c r="AU109" s="142" t="s">
        <v>81</v>
      </c>
      <c r="AY109" s="17" t="s">
        <v>180</v>
      </c>
      <c r="BE109" s="143">
        <f>IF(N109="základní",J109,0)</f>
        <v>0</v>
      </c>
      <c r="BF109" s="143">
        <f>IF(N109="snížená",J109,0)</f>
        <v>0</v>
      </c>
      <c r="BG109" s="143">
        <f>IF(N109="zákl. přenesená",J109,0)</f>
        <v>0</v>
      </c>
      <c r="BH109" s="143">
        <f>IF(N109="sníž. přenesená",J109,0)</f>
        <v>0</v>
      </c>
      <c r="BI109" s="143">
        <f>IF(N109="nulová",J109,0)</f>
        <v>0</v>
      </c>
      <c r="BJ109" s="17" t="s">
        <v>79</v>
      </c>
      <c r="BK109" s="143">
        <f>ROUND(I109*H109,2)</f>
        <v>0</v>
      </c>
      <c r="BL109" s="17" t="s">
        <v>187</v>
      </c>
      <c r="BM109" s="142" t="s">
        <v>2995</v>
      </c>
    </row>
    <row r="110" spans="2:65" s="1" customFormat="1">
      <c r="B110" s="32"/>
      <c r="D110" s="144" t="s">
        <v>189</v>
      </c>
      <c r="F110" s="145" t="s">
        <v>1341</v>
      </c>
      <c r="I110" s="146"/>
      <c r="L110" s="32"/>
      <c r="M110" s="147"/>
      <c r="T110" s="53"/>
      <c r="AT110" s="17" t="s">
        <v>189</v>
      </c>
      <c r="AU110" s="17" t="s">
        <v>81</v>
      </c>
    </row>
    <row r="111" spans="2:65" s="1" customFormat="1" ht="24.2" customHeight="1">
      <c r="B111" s="32"/>
      <c r="C111" s="131" t="s">
        <v>218</v>
      </c>
      <c r="D111" s="131" t="s">
        <v>182</v>
      </c>
      <c r="E111" s="132" t="s">
        <v>1342</v>
      </c>
      <c r="F111" s="133" t="s">
        <v>1343</v>
      </c>
      <c r="G111" s="134" t="s">
        <v>1014</v>
      </c>
      <c r="H111" s="135">
        <v>20</v>
      </c>
      <c r="I111" s="136"/>
      <c r="J111" s="137">
        <f>ROUND(I111*H111,2)</f>
        <v>0</v>
      </c>
      <c r="K111" s="133" t="s">
        <v>186</v>
      </c>
      <c r="L111" s="32"/>
      <c r="M111" s="138" t="s">
        <v>19</v>
      </c>
      <c r="N111" s="139" t="s">
        <v>43</v>
      </c>
      <c r="P111" s="140">
        <f>O111*H111</f>
        <v>0</v>
      </c>
      <c r="Q111" s="140">
        <v>3.0000000000000001E-5</v>
      </c>
      <c r="R111" s="140">
        <f>Q111*H111</f>
        <v>6.0000000000000006E-4</v>
      </c>
      <c r="S111" s="140">
        <v>0</v>
      </c>
      <c r="T111" s="141">
        <f>S111*H111</f>
        <v>0</v>
      </c>
      <c r="AR111" s="142" t="s">
        <v>187</v>
      </c>
      <c r="AT111" s="142" t="s">
        <v>182</v>
      </c>
      <c r="AU111" s="142" t="s">
        <v>81</v>
      </c>
      <c r="AY111" s="17" t="s">
        <v>180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7" t="s">
        <v>79</v>
      </c>
      <c r="BK111" s="143">
        <f>ROUND(I111*H111,2)</f>
        <v>0</v>
      </c>
      <c r="BL111" s="17" t="s">
        <v>187</v>
      </c>
      <c r="BM111" s="142" t="s">
        <v>2996</v>
      </c>
    </row>
    <row r="112" spans="2:65" s="1" customFormat="1">
      <c r="B112" s="32"/>
      <c r="D112" s="144" t="s">
        <v>189</v>
      </c>
      <c r="F112" s="145" t="s">
        <v>1345</v>
      </c>
      <c r="I112" s="146"/>
      <c r="L112" s="32"/>
      <c r="M112" s="147"/>
      <c r="T112" s="53"/>
      <c r="AT112" s="17" t="s">
        <v>189</v>
      </c>
      <c r="AU112" s="17" t="s">
        <v>81</v>
      </c>
    </row>
    <row r="113" spans="2:65" s="1" customFormat="1" ht="37.9" customHeight="1">
      <c r="B113" s="32"/>
      <c r="C113" s="131" t="s">
        <v>205</v>
      </c>
      <c r="D113" s="131" t="s">
        <v>182</v>
      </c>
      <c r="E113" s="132" t="s">
        <v>1347</v>
      </c>
      <c r="F113" s="133" t="s">
        <v>1348</v>
      </c>
      <c r="G113" s="134" t="s">
        <v>221</v>
      </c>
      <c r="H113" s="135">
        <v>10</v>
      </c>
      <c r="I113" s="136"/>
      <c r="J113" s="137">
        <f>ROUND(I113*H113,2)</f>
        <v>0</v>
      </c>
      <c r="K113" s="133" t="s">
        <v>186</v>
      </c>
      <c r="L113" s="32"/>
      <c r="M113" s="138" t="s">
        <v>19</v>
      </c>
      <c r="N113" s="139" t="s">
        <v>43</v>
      </c>
      <c r="P113" s="140">
        <f>O113*H113</f>
        <v>0</v>
      </c>
      <c r="Q113" s="140">
        <v>0</v>
      </c>
      <c r="R113" s="140">
        <f>Q113*H113</f>
        <v>0</v>
      </c>
      <c r="S113" s="140">
        <v>0</v>
      </c>
      <c r="T113" s="141">
        <f>S113*H113</f>
        <v>0</v>
      </c>
      <c r="AR113" s="142" t="s">
        <v>187</v>
      </c>
      <c r="AT113" s="142" t="s">
        <v>182</v>
      </c>
      <c r="AU113" s="142" t="s">
        <v>81</v>
      </c>
      <c r="AY113" s="17" t="s">
        <v>180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7" t="s">
        <v>79</v>
      </c>
      <c r="BK113" s="143">
        <f>ROUND(I113*H113,2)</f>
        <v>0</v>
      </c>
      <c r="BL113" s="17" t="s">
        <v>187</v>
      </c>
      <c r="BM113" s="142" t="s">
        <v>2997</v>
      </c>
    </row>
    <row r="114" spans="2:65" s="1" customFormat="1">
      <c r="B114" s="32"/>
      <c r="D114" s="144" t="s">
        <v>189</v>
      </c>
      <c r="F114" s="145" t="s">
        <v>1350</v>
      </c>
      <c r="I114" s="146"/>
      <c r="L114" s="32"/>
      <c r="M114" s="147"/>
      <c r="T114" s="53"/>
      <c r="AT114" s="17" t="s">
        <v>189</v>
      </c>
      <c r="AU114" s="17" t="s">
        <v>81</v>
      </c>
    </row>
    <row r="115" spans="2:65" s="1" customFormat="1" ht="49.15" customHeight="1">
      <c r="B115" s="32"/>
      <c r="C115" s="131" t="s">
        <v>229</v>
      </c>
      <c r="D115" s="131" t="s">
        <v>182</v>
      </c>
      <c r="E115" s="132" t="s">
        <v>2671</v>
      </c>
      <c r="F115" s="133" t="s">
        <v>2672</v>
      </c>
      <c r="G115" s="134" t="s">
        <v>209</v>
      </c>
      <c r="H115" s="135">
        <v>172.19</v>
      </c>
      <c r="I115" s="136"/>
      <c r="J115" s="137">
        <f>ROUND(I115*H115,2)</f>
        <v>0</v>
      </c>
      <c r="K115" s="133" t="s">
        <v>186</v>
      </c>
      <c r="L115" s="32"/>
      <c r="M115" s="138" t="s">
        <v>19</v>
      </c>
      <c r="N115" s="139" t="s">
        <v>43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187</v>
      </c>
      <c r="AT115" s="142" t="s">
        <v>182</v>
      </c>
      <c r="AU115" s="142" t="s">
        <v>81</v>
      </c>
      <c r="AY115" s="17" t="s">
        <v>180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187</v>
      </c>
      <c r="BM115" s="142" t="s">
        <v>2998</v>
      </c>
    </row>
    <row r="116" spans="2:65" s="1" customFormat="1">
      <c r="B116" s="32"/>
      <c r="D116" s="144" t="s">
        <v>189</v>
      </c>
      <c r="F116" s="145" t="s">
        <v>2674</v>
      </c>
      <c r="I116" s="146"/>
      <c r="L116" s="32"/>
      <c r="M116" s="147"/>
      <c r="T116" s="53"/>
      <c r="AT116" s="17" t="s">
        <v>189</v>
      </c>
      <c r="AU116" s="17" t="s">
        <v>81</v>
      </c>
    </row>
    <row r="117" spans="2:65" s="12" customFormat="1">
      <c r="B117" s="148"/>
      <c r="D117" s="149" t="s">
        <v>191</v>
      </c>
      <c r="E117" s="150" t="s">
        <v>19</v>
      </c>
      <c r="F117" s="151" t="s">
        <v>2999</v>
      </c>
      <c r="H117" s="152">
        <v>172.19</v>
      </c>
      <c r="I117" s="153"/>
      <c r="L117" s="148"/>
      <c r="M117" s="154"/>
      <c r="T117" s="155"/>
      <c r="AT117" s="150" t="s">
        <v>191</v>
      </c>
      <c r="AU117" s="150" t="s">
        <v>81</v>
      </c>
      <c r="AV117" s="12" t="s">
        <v>81</v>
      </c>
      <c r="AW117" s="12" t="s">
        <v>33</v>
      </c>
      <c r="AX117" s="12" t="s">
        <v>79</v>
      </c>
      <c r="AY117" s="150" t="s">
        <v>180</v>
      </c>
    </row>
    <row r="118" spans="2:65" s="1" customFormat="1" ht="44.25" customHeight="1">
      <c r="B118" s="32"/>
      <c r="C118" s="131" t="s">
        <v>235</v>
      </c>
      <c r="D118" s="131" t="s">
        <v>182</v>
      </c>
      <c r="E118" s="132" t="s">
        <v>3000</v>
      </c>
      <c r="F118" s="133" t="s">
        <v>3001</v>
      </c>
      <c r="G118" s="134" t="s">
        <v>209</v>
      </c>
      <c r="H118" s="135">
        <v>40.98</v>
      </c>
      <c r="I118" s="136"/>
      <c r="J118" s="137">
        <f>ROUND(I118*H118,2)</f>
        <v>0</v>
      </c>
      <c r="K118" s="133" t="s">
        <v>186</v>
      </c>
      <c r="L118" s="32"/>
      <c r="M118" s="138" t="s">
        <v>19</v>
      </c>
      <c r="N118" s="139" t="s">
        <v>43</v>
      </c>
      <c r="P118" s="140">
        <f>O118*H118</f>
        <v>0</v>
      </c>
      <c r="Q118" s="140">
        <v>0</v>
      </c>
      <c r="R118" s="140">
        <f>Q118*H118</f>
        <v>0</v>
      </c>
      <c r="S118" s="140">
        <v>0</v>
      </c>
      <c r="T118" s="141">
        <f>S118*H118</f>
        <v>0</v>
      </c>
      <c r="AR118" s="142" t="s">
        <v>187</v>
      </c>
      <c r="AT118" s="142" t="s">
        <v>182</v>
      </c>
      <c r="AU118" s="142" t="s">
        <v>81</v>
      </c>
      <c r="AY118" s="17" t="s">
        <v>180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7" t="s">
        <v>79</v>
      </c>
      <c r="BK118" s="143">
        <f>ROUND(I118*H118,2)</f>
        <v>0</v>
      </c>
      <c r="BL118" s="17" t="s">
        <v>187</v>
      </c>
      <c r="BM118" s="142" t="s">
        <v>3002</v>
      </c>
    </row>
    <row r="119" spans="2:65" s="1" customFormat="1">
      <c r="B119" s="32"/>
      <c r="D119" s="144" t="s">
        <v>189</v>
      </c>
      <c r="F119" s="145" t="s">
        <v>3003</v>
      </c>
      <c r="I119" s="146"/>
      <c r="L119" s="32"/>
      <c r="M119" s="147"/>
      <c r="T119" s="53"/>
      <c r="AT119" s="17" t="s">
        <v>189</v>
      </c>
      <c r="AU119" s="17" t="s">
        <v>81</v>
      </c>
    </row>
    <row r="120" spans="2:65" s="12" customFormat="1">
      <c r="B120" s="148"/>
      <c r="D120" s="149" t="s">
        <v>191</v>
      </c>
      <c r="E120" s="150" t="s">
        <v>19</v>
      </c>
      <c r="F120" s="151" t="s">
        <v>3004</v>
      </c>
      <c r="H120" s="152">
        <v>28.8</v>
      </c>
      <c r="I120" s="153"/>
      <c r="L120" s="148"/>
      <c r="M120" s="154"/>
      <c r="T120" s="155"/>
      <c r="AT120" s="150" t="s">
        <v>191</v>
      </c>
      <c r="AU120" s="150" t="s">
        <v>81</v>
      </c>
      <c r="AV120" s="12" t="s">
        <v>81</v>
      </c>
      <c r="AW120" s="12" t="s">
        <v>33</v>
      </c>
      <c r="AX120" s="12" t="s">
        <v>72</v>
      </c>
      <c r="AY120" s="150" t="s">
        <v>180</v>
      </c>
    </row>
    <row r="121" spans="2:65" s="12" customFormat="1">
      <c r="B121" s="148"/>
      <c r="D121" s="149" t="s">
        <v>191</v>
      </c>
      <c r="E121" s="150" t="s">
        <v>19</v>
      </c>
      <c r="F121" s="151" t="s">
        <v>3005</v>
      </c>
      <c r="H121" s="152">
        <v>2.73</v>
      </c>
      <c r="I121" s="153"/>
      <c r="L121" s="148"/>
      <c r="M121" s="154"/>
      <c r="T121" s="155"/>
      <c r="AT121" s="150" t="s">
        <v>191</v>
      </c>
      <c r="AU121" s="150" t="s">
        <v>81</v>
      </c>
      <c r="AV121" s="12" t="s">
        <v>81</v>
      </c>
      <c r="AW121" s="12" t="s">
        <v>33</v>
      </c>
      <c r="AX121" s="12" t="s">
        <v>72</v>
      </c>
      <c r="AY121" s="150" t="s">
        <v>180</v>
      </c>
    </row>
    <row r="122" spans="2:65" s="12" customFormat="1">
      <c r="B122" s="148"/>
      <c r="D122" s="149" t="s">
        <v>191</v>
      </c>
      <c r="E122" s="150" t="s">
        <v>19</v>
      </c>
      <c r="F122" s="151" t="s">
        <v>3006</v>
      </c>
      <c r="H122" s="152">
        <v>4.2</v>
      </c>
      <c r="I122" s="153"/>
      <c r="L122" s="148"/>
      <c r="M122" s="154"/>
      <c r="T122" s="155"/>
      <c r="AT122" s="150" t="s">
        <v>191</v>
      </c>
      <c r="AU122" s="150" t="s">
        <v>81</v>
      </c>
      <c r="AV122" s="12" t="s">
        <v>81</v>
      </c>
      <c r="AW122" s="12" t="s">
        <v>33</v>
      </c>
      <c r="AX122" s="12" t="s">
        <v>72</v>
      </c>
      <c r="AY122" s="150" t="s">
        <v>180</v>
      </c>
    </row>
    <row r="123" spans="2:65" s="12" customFormat="1">
      <c r="B123" s="148"/>
      <c r="D123" s="149" t="s">
        <v>191</v>
      </c>
      <c r="E123" s="150" t="s">
        <v>19</v>
      </c>
      <c r="F123" s="151" t="s">
        <v>3007</v>
      </c>
      <c r="H123" s="152">
        <v>1.8</v>
      </c>
      <c r="I123" s="153"/>
      <c r="L123" s="148"/>
      <c r="M123" s="154"/>
      <c r="T123" s="155"/>
      <c r="AT123" s="150" t="s">
        <v>191</v>
      </c>
      <c r="AU123" s="150" t="s">
        <v>81</v>
      </c>
      <c r="AV123" s="12" t="s">
        <v>81</v>
      </c>
      <c r="AW123" s="12" t="s">
        <v>33</v>
      </c>
      <c r="AX123" s="12" t="s">
        <v>72</v>
      </c>
      <c r="AY123" s="150" t="s">
        <v>180</v>
      </c>
    </row>
    <row r="124" spans="2:65" s="12" customFormat="1">
      <c r="B124" s="148"/>
      <c r="D124" s="149" t="s">
        <v>191</v>
      </c>
      <c r="E124" s="150" t="s">
        <v>19</v>
      </c>
      <c r="F124" s="151" t="s">
        <v>3008</v>
      </c>
      <c r="H124" s="152">
        <v>3.45</v>
      </c>
      <c r="I124" s="153"/>
      <c r="L124" s="148"/>
      <c r="M124" s="154"/>
      <c r="T124" s="155"/>
      <c r="AT124" s="150" t="s">
        <v>191</v>
      </c>
      <c r="AU124" s="150" t="s">
        <v>81</v>
      </c>
      <c r="AV124" s="12" t="s">
        <v>81</v>
      </c>
      <c r="AW124" s="12" t="s">
        <v>33</v>
      </c>
      <c r="AX124" s="12" t="s">
        <v>72</v>
      </c>
      <c r="AY124" s="150" t="s">
        <v>180</v>
      </c>
    </row>
    <row r="125" spans="2:65" s="14" customFormat="1">
      <c r="B125" s="162"/>
      <c r="D125" s="149" t="s">
        <v>191</v>
      </c>
      <c r="E125" s="163" t="s">
        <v>19</v>
      </c>
      <c r="F125" s="164" t="s">
        <v>215</v>
      </c>
      <c r="H125" s="165">
        <v>40.98</v>
      </c>
      <c r="I125" s="166"/>
      <c r="L125" s="162"/>
      <c r="M125" s="167"/>
      <c r="T125" s="168"/>
      <c r="AT125" s="163" t="s">
        <v>191</v>
      </c>
      <c r="AU125" s="163" t="s">
        <v>81</v>
      </c>
      <c r="AV125" s="14" t="s">
        <v>187</v>
      </c>
      <c r="AW125" s="14" t="s">
        <v>33</v>
      </c>
      <c r="AX125" s="14" t="s">
        <v>79</v>
      </c>
      <c r="AY125" s="163" t="s">
        <v>180</v>
      </c>
    </row>
    <row r="126" spans="2:65" s="1" customFormat="1" ht="62.65" customHeight="1">
      <c r="B126" s="32"/>
      <c r="C126" s="131" t="s">
        <v>216</v>
      </c>
      <c r="D126" s="131" t="s">
        <v>182</v>
      </c>
      <c r="E126" s="132" t="s">
        <v>2681</v>
      </c>
      <c r="F126" s="133" t="s">
        <v>2682</v>
      </c>
      <c r="G126" s="134" t="s">
        <v>209</v>
      </c>
      <c r="H126" s="135">
        <v>102.658</v>
      </c>
      <c r="I126" s="136"/>
      <c r="J126" s="137">
        <f>ROUND(I126*H126,2)</f>
        <v>0</v>
      </c>
      <c r="K126" s="133" t="s">
        <v>186</v>
      </c>
      <c r="L126" s="32"/>
      <c r="M126" s="138" t="s">
        <v>19</v>
      </c>
      <c r="N126" s="139" t="s">
        <v>43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187</v>
      </c>
      <c r="AT126" s="142" t="s">
        <v>182</v>
      </c>
      <c r="AU126" s="142" t="s">
        <v>81</v>
      </c>
      <c r="AY126" s="17" t="s">
        <v>180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7" t="s">
        <v>79</v>
      </c>
      <c r="BK126" s="143">
        <f>ROUND(I126*H126,2)</f>
        <v>0</v>
      </c>
      <c r="BL126" s="17" t="s">
        <v>187</v>
      </c>
      <c r="BM126" s="142" t="s">
        <v>3009</v>
      </c>
    </row>
    <row r="127" spans="2:65" s="1" customFormat="1">
      <c r="B127" s="32"/>
      <c r="D127" s="144" t="s">
        <v>189</v>
      </c>
      <c r="F127" s="145" t="s">
        <v>2684</v>
      </c>
      <c r="I127" s="146"/>
      <c r="L127" s="32"/>
      <c r="M127" s="147"/>
      <c r="T127" s="53"/>
      <c r="AT127" s="17" t="s">
        <v>189</v>
      </c>
      <c r="AU127" s="17" t="s">
        <v>81</v>
      </c>
    </row>
    <row r="128" spans="2:65" s="13" customFormat="1">
      <c r="B128" s="156"/>
      <c r="D128" s="149" t="s">
        <v>191</v>
      </c>
      <c r="E128" s="157" t="s">
        <v>19</v>
      </c>
      <c r="F128" s="158" t="s">
        <v>2685</v>
      </c>
      <c r="H128" s="157" t="s">
        <v>19</v>
      </c>
      <c r="I128" s="159"/>
      <c r="L128" s="156"/>
      <c r="M128" s="160"/>
      <c r="T128" s="161"/>
      <c r="AT128" s="157" t="s">
        <v>191</v>
      </c>
      <c r="AU128" s="157" t="s">
        <v>81</v>
      </c>
      <c r="AV128" s="13" t="s">
        <v>79</v>
      </c>
      <c r="AW128" s="13" t="s">
        <v>33</v>
      </c>
      <c r="AX128" s="13" t="s">
        <v>72</v>
      </c>
      <c r="AY128" s="157" t="s">
        <v>180</v>
      </c>
    </row>
    <row r="129" spans="2:65" s="12" customFormat="1">
      <c r="B129" s="148"/>
      <c r="D129" s="149" t="s">
        <v>191</v>
      </c>
      <c r="E129" s="150" t="s">
        <v>19</v>
      </c>
      <c r="F129" s="151" t="s">
        <v>3010</v>
      </c>
      <c r="H129" s="152">
        <v>80.597999999999999</v>
      </c>
      <c r="I129" s="153"/>
      <c r="L129" s="148"/>
      <c r="M129" s="154"/>
      <c r="T129" s="155"/>
      <c r="AT129" s="150" t="s">
        <v>191</v>
      </c>
      <c r="AU129" s="150" t="s">
        <v>81</v>
      </c>
      <c r="AV129" s="12" t="s">
        <v>81</v>
      </c>
      <c r="AW129" s="12" t="s">
        <v>33</v>
      </c>
      <c r="AX129" s="12" t="s">
        <v>72</v>
      </c>
      <c r="AY129" s="150" t="s">
        <v>180</v>
      </c>
    </row>
    <row r="130" spans="2:65" s="12" customFormat="1">
      <c r="B130" s="148"/>
      <c r="D130" s="149" t="s">
        <v>191</v>
      </c>
      <c r="E130" s="150" t="s">
        <v>19</v>
      </c>
      <c r="F130" s="151" t="s">
        <v>3011</v>
      </c>
      <c r="H130" s="152">
        <v>22.06</v>
      </c>
      <c r="I130" s="153"/>
      <c r="L130" s="148"/>
      <c r="M130" s="154"/>
      <c r="T130" s="155"/>
      <c r="AT130" s="150" t="s">
        <v>191</v>
      </c>
      <c r="AU130" s="150" t="s">
        <v>81</v>
      </c>
      <c r="AV130" s="12" t="s">
        <v>81</v>
      </c>
      <c r="AW130" s="12" t="s">
        <v>33</v>
      </c>
      <c r="AX130" s="12" t="s">
        <v>72</v>
      </c>
      <c r="AY130" s="150" t="s">
        <v>180</v>
      </c>
    </row>
    <row r="131" spans="2:65" s="14" customFormat="1">
      <c r="B131" s="162"/>
      <c r="D131" s="149" t="s">
        <v>191</v>
      </c>
      <c r="E131" s="163" t="s">
        <v>19</v>
      </c>
      <c r="F131" s="164" t="s">
        <v>215</v>
      </c>
      <c r="H131" s="165">
        <v>102.658</v>
      </c>
      <c r="I131" s="166"/>
      <c r="L131" s="162"/>
      <c r="M131" s="167"/>
      <c r="T131" s="168"/>
      <c r="AT131" s="163" t="s">
        <v>191</v>
      </c>
      <c r="AU131" s="163" t="s">
        <v>81</v>
      </c>
      <c r="AV131" s="14" t="s">
        <v>187</v>
      </c>
      <c r="AW131" s="14" t="s">
        <v>33</v>
      </c>
      <c r="AX131" s="14" t="s">
        <v>79</v>
      </c>
      <c r="AY131" s="163" t="s">
        <v>180</v>
      </c>
    </row>
    <row r="132" spans="2:65" s="1" customFormat="1" ht="62.65" customHeight="1">
      <c r="B132" s="32"/>
      <c r="C132" s="131" t="s">
        <v>245</v>
      </c>
      <c r="D132" s="131" t="s">
        <v>182</v>
      </c>
      <c r="E132" s="132" t="s">
        <v>1386</v>
      </c>
      <c r="F132" s="133" t="s">
        <v>1387</v>
      </c>
      <c r="G132" s="134" t="s">
        <v>209</v>
      </c>
      <c r="H132" s="135">
        <v>110.512</v>
      </c>
      <c r="I132" s="136"/>
      <c r="J132" s="137">
        <f>ROUND(I132*H132,2)</f>
        <v>0</v>
      </c>
      <c r="K132" s="133" t="s">
        <v>186</v>
      </c>
      <c r="L132" s="32"/>
      <c r="M132" s="138" t="s">
        <v>19</v>
      </c>
      <c r="N132" s="139" t="s">
        <v>43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187</v>
      </c>
      <c r="AT132" s="142" t="s">
        <v>182</v>
      </c>
      <c r="AU132" s="142" t="s">
        <v>81</v>
      </c>
      <c r="AY132" s="17" t="s">
        <v>180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7" t="s">
        <v>79</v>
      </c>
      <c r="BK132" s="143">
        <f>ROUND(I132*H132,2)</f>
        <v>0</v>
      </c>
      <c r="BL132" s="17" t="s">
        <v>187</v>
      </c>
      <c r="BM132" s="142" t="s">
        <v>3012</v>
      </c>
    </row>
    <row r="133" spans="2:65" s="1" customFormat="1">
      <c r="B133" s="32"/>
      <c r="D133" s="144" t="s">
        <v>189</v>
      </c>
      <c r="F133" s="145" t="s">
        <v>1389</v>
      </c>
      <c r="I133" s="146"/>
      <c r="L133" s="32"/>
      <c r="M133" s="147"/>
      <c r="T133" s="53"/>
      <c r="AT133" s="17" t="s">
        <v>189</v>
      </c>
      <c r="AU133" s="17" t="s">
        <v>81</v>
      </c>
    </row>
    <row r="134" spans="2:65" s="12" customFormat="1">
      <c r="B134" s="148"/>
      <c r="D134" s="149" t="s">
        <v>191</v>
      </c>
      <c r="E134" s="150" t="s">
        <v>19</v>
      </c>
      <c r="F134" s="151" t="s">
        <v>3013</v>
      </c>
      <c r="H134" s="152">
        <v>213.17</v>
      </c>
      <c r="I134" s="153"/>
      <c r="L134" s="148"/>
      <c r="M134" s="154"/>
      <c r="T134" s="155"/>
      <c r="AT134" s="150" t="s">
        <v>191</v>
      </c>
      <c r="AU134" s="150" t="s">
        <v>81</v>
      </c>
      <c r="AV134" s="12" t="s">
        <v>81</v>
      </c>
      <c r="AW134" s="12" t="s">
        <v>33</v>
      </c>
      <c r="AX134" s="12" t="s">
        <v>72</v>
      </c>
      <c r="AY134" s="150" t="s">
        <v>180</v>
      </c>
    </row>
    <row r="135" spans="2:65" s="12" customFormat="1">
      <c r="B135" s="148"/>
      <c r="D135" s="149" t="s">
        <v>191</v>
      </c>
      <c r="E135" s="150" t="s">
        <v>19</v>
      </c>
      <c r="F135" s="151" t="s">
        <v>3014</v>
      </c>
      <c r="H135" s="152">
        <v>-102.658</v>
      </c>
      <c r="I135" s="153"/>
      <c r="L135" s="148"/>
      <c r="M135" s="154"/>
      <c r="T135" s="155"/>
      <c r="AT135" s="150" t="s">
        <v>191</v>
      </c>
      <c r="AU135" s="150" t="s">
        <v>81</v>
      </c>
      <c r="AV135" s="12" t="s">
        <v>81</v>
      </c>
      <c r="AW135" s="12" t="s">
        <v>33</v>
      </c>
      <c r="AX135" s="12" t="s">
        <v>72</v>
      </c>
      <c r="AY135" s="150" t="s">
        <v>180</v>
      </c>
    </row>
    <row r="136" spans="2:65" s="14" customFormat="1">
      <c r="B136" s="162"/>
      <c r="D136" s="149" t="s">
        <v>191</v>
      </c>
      <c r="E136" s="163" t="s">
        <v>19</v>
      </c>
      <c r="F136" s="164" t="s">
        <v>215</v>
      </c>
      <c r="H136" s="165">
        <v>110.512</v>
      </c>
      <c r="I136" s="166"/>
      <c r="L136" s="162"/>
      <c r="M136" s="167"/>
      <c r="T136" s="168"/>
      <c r="AT136" s="163" t="s">
        <v>191</v>
      </c>
      <c r="AU136" s="163" t="s">
        <v>81</v>
      </c>
      <c r="AV136" s="14" t="s">
        <v>187</v>
      </c>
      <c r="AW136" s="14" t="s">
        <v>33</v>
      </c>
      <c r="AX136" s="14" t="s">
        <v>79</v>
      </c>
      <c r="AY136" s="163" t="s">
        <v>180</v>
      </c>
    </row>
    <row r="137" spans="2:65" s="1" customFormat="1" ht="66.75" customHeight="1">
      <c r="B137" s="32"/>
      <c r="C137" s="131" t="s">
        <v>254</v>
      </c>
      <c r="D137" s="131" t="s">
        <v>182</v>
      </c>
      <c r="E137" s="132" t="s">
        <v>1391</v>
      </c>
      <c r="F137" s="133" t="s">
        <v>1392</v>
      </c>
      <c r="G137" s="134" t="s">
        <v>209</v>
      </c>
      <c r="H137" s="135">
        <v>552.55999999999995</v>
      </c>
      <c r="I137" s="136"/>
      <c r="J137" s="137">
        <f>ROUND(I137*H137,2)</f>
        <v>0</v>
      </c>
      <c r="K137" s="133" t="s">
        <v>186</v>
      </c>
      <c r="L137" s="32"/>
      <c r="M137" s="138" t="s">
        <v>19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187</v>
      </c>
      <c r="AT137" s="142" t="s">
        <v>182</v>
      </c>
      <c r="AU137" s="142" t="s">
        <v>81</v>
      </c>
      <c r="AY137" s="17" t="s">
        <v>180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187</v>
      </c>
      <c r="BM137" s="142" t="s">
        <v>3015</v>
      </c>
    </row>
    <row r="138" spans="2:65" s="1" customFormat="1">
      <c r="B138" s="32"/>
      <c r="D138" s="144" t="s">
        <v>189</v>
      </c>
      <c r="F138" s="145" t="s">
        <v>1394</v>
      </c>
      <c r="I138" s="146"/>
      <c r="L138" s="32"/>
      <c r="M138" s="147"/>
      <c r="T138" s="53"/>
      <c r="AT138" s="17" t="s">
        <v>189</v>
      </c>
      <c r="AU138" s="17" t="s">
        <v>81</v>
      </c>
    </row>
    <row r="139" spans="2:65" s="12" customFormat="1">
      <c r="B139" s="148"/>
      <c r="D139" s="149" t="s">
        <v>191</v>
      </c>
      <c r="E139" s="150" t="s">
        <v>19</v>
      </c>
      <c r="F139" s="151" t="s">
        <v>3016</v>
      </c>
      <c r="H139" s="152">
        <v>552.55999999999995</v>
      </c>
      <c r="I139" s="153"/>
      <c r="L139" s="148"/>
      <c r="M139" s="154"/>
      <c r="T139" s="155"/>
      <c r="AT139" s="150" t="s">
        <v>191</v>
      </c>
      <c r="AU139" s="150" t="s">
        <v>81</v>
      </c>
      <c r="AV139" s="12" t="s">
        <v>81</v>
      </c>
      <c r="AW139" s="12" t="s">
        <v>33</v>
      </c>
      <c r="AX139" s="12" t="s">
        <v>79</v>
      </c>
      <c r="AY139" s="150" t="s">
        <v>180</v>
      </c>
    </row>
    <row r="140" spans="2:65" s="1" customFormat="1" ht="37.9" customHeight="1">
      <c r="B140" s="32"/>
      <c r="C140" s="131" t="s">
        <v>8</v>
      </c>
      <c r="D140" s="131" t="s">
        <v>182</v>
      </c>
      <c r="E140" s="132" t="s">
        <v>2692</v>
      </c>
      <c r="F140" s="133" t="s">
        <v>2693</v>
      </c>
      <c r="G140" s="134" t="s">
        <v>209</v>
      </c>
      <c r="H140" s="135">
        <v>51.329000000000001</v>
      </c>
      <c r="I140" s="136"/>
      <c r="J140" s="137">
        <f>ROUND(I140*H140,2)</f>
        <v>0</v>
      </c>
      <c r="K140" s="133" t="s">
        <v>186</v>
      </c>
      <c r="L140" s="32"/>
      <c r="M140" s="138" t="s">
        <v>19</v>
      </c>
      <c r="N140" s="139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187</v>
      </c>
      <c r="AT140" s="142" t="s">
        <v>182</v>
      </c>
      <c r="AU140" s="142" t="s">
        <v>81</v>
      </c>
      <c r="AY140" s="17" t="s">
        <v>180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79</v>
      </c>
      <c r="BK140" s="143">
        <f>ROUND(I140*H140,2)</f>
        <v>0</v>
      </c>
      <c r="BL140" s="17" t="s">
        <v>187</v>
      </c>
      <c r="BM140" s="142" t="s">
        <v>3017</v>
      </c>
    </row>
    <row r="141" spans="2:65" s="1" customFormat="1">
      <c r="B141" s="32"/>
      <c r="D141" s="144" t="s">
        <v>189</v>
      </c>
      <c r="F141" s="145" t="s">
        <v>2695</v>
      </c>
      <c r="I141" s="146"/>
      <c r="L141" s="32"/>
      <c r="M141" s="147"/>
      <c r="T141" s="53"/>
      <c r="AT141" s="17" t="s">
        <v>189</v>
      </c>
      <c r="AU141" s="17" t="s">
        <v>81</v>
      </c>
    </row>
    <row r="142" spans="2:65" s="13" customFormat="1">
      <c r="B142" s="156"/>
      <c r="D142" s="149" t="s">
        <v>191</v>
      </c>
      <c r="E142" s="157" t="s">
        <v>19</v>
      </c>
      <c r="F142" s="158" t="s">
        <v>2696</v>
      </c>
      <c r="H142" s="157" t="s">
        <v>19</v>
      </c>
      <c r="I142" s="159"/>
      <c r="L142" s="156"/>
      <c r="M142" s="160"/>
      <c r="T142" s="161"/>
      <c r="AT142" s="157" t="s">
        <v>191</v>
      </c>
      <c r="AU142" s="157" t="s">
        <v>81</v>
      </c>
      <c r="AV142" s="13" t="s">
        <v>79</v>
      </c>
      <c r="AW142" s="13" t="s">
        <v>33</v>
      </c>
      <c r="AX142" s="13" t="s">
        <v>72</v>
      </c>
      <c r="AY142" s="157" t="s">
        <v>180</v>
      </c>
    </row>
    <row r="143" spans="2:65" s="12" customFormat="1">
      <c r="B143" s="148"/>
      <c r="D143" s="149" t="s">
        <v>191</v>
      </c>
      <c r="E143" s="150" t="s">
        <v>19</v>
      </c>
      <c r="F143" s="151" t="s">
        <v>3018</v>
      </c>
      <c r="H143" s="152">
        <v>40.298999999999999</v>
      </c>
      <c r="I143" s="153"/>
      <c r="L143" s="148"/>
      <c r="M143" s="154"/>
      <c r="T143" s="155"/>
      <c r="AT143" s="150" t="s">
        <v>191</v>
      </c>
      <c r="AU143" s="150" t="s">
        <v>81</v>
      </c>
      <c r="AV143" s="12" t="s">
        <v>81</v>
      </c>
      <c r="AW143" s="12" t="s">
        <v>33</v>
      </c>
      <c r="AX143" s="12" t="s">
        <v>72</v>
      </c>
      <c r="AY143" s="150" t="s">
        <v>180</v>
      </c>
    </row>
    <row r="144" spans="2:65" s="12" customFormat="1">
      <c r="B144" s="148"/>
      <c r="D144" s="149" t="s">
        <v>191</v>
      </c>
      <c r="E144" s="150" t="s">
        <v>19</v>
      </c>
      <c r="F144" s="151" t="s">
        <v>3019</v>
      </c>
      <c r="H144" s="152">
        <v>11.03</v>
      </c>
      <c r="I144" s="153"/>
      <c r="L144" s="148"/>
      <c r="M144" s="154"/>
      <c r="T144" s="155"/>
      <c r="AT144" s="150" t="s">
        <v>191</v>
      </c>
      <c r="AU144" s="150" t="s">
        <v>81</v>
      </c>
      <c r="AV144" s="12" t="s">
        <v>81</v>
      </c>
      <c r="AW144" s="12" t="s">
        <v>33</v>
      </c>
      <c r="AX144" s="12" t="s">
        <v>72</v>
      </c>
      <c r="AY144" s="150" t="s">
        <v>180</v>
      </c>
    </row>
    <row r="145" spans="2:65" s="14" customFormat="1">
      <c r="B145" s="162"/>
      <c r="D145" s="149" t="s">
        <v>191</v>
      </c>
      <c r="E145" s="163" t="s">
        <v>19</v>
      </c>
      <c r="F145" s="164" t="s">
        <v>215</v>
      </c>
      <c r="H145" s="165">
        <v>51.329000000000001</v>
      </c>
      <c r="I145" s="166"/>
      <c r="L145" s="162"/>
      <c r="M145" s="167"/>
      <c r="T145" s="168"/>
      <c r="AT145" s="163" t="s">
        <v>191</v>
      </c>
      <c r="AU145" s="163" t="s">
        <v>81</v>
      </c>
      <c r="AV145" s="14" t="s">
        <v>187</v>
      </c>
      <c r="AW145" s="14" t="s">
        <v>33</v>
      </c>
      <c r="AX145" s="14" t="s">
        <v>79</v>
      </c>
      <c r="AY145" s="163" t="s">
        <v>180</v>
      </c>
    </row>
    <row r="146" spans="2:65" s="1" customFormat="1" ht="44.25" customHeight="1">
      <c r="B146" s="32"/>
      <c r="C146" s="131" t="s">
        <v>286</v>
      </c>
      <c r="D146" s="131" t="s">
        <v>182</v>
      </c>
      <c r="E146" s="132" t="s">
        <v>1396</v>
      </c>
      <c r="F146" s="133" t="s">
        <v>335</v>
      </c>
      <c r="G146" s="134" t="s">
        <v>257</v>
      </c>
      <c r="H146" s="135">
        <v>198.922</v>
      </c>
      <c r="I146" s="136"/>
      <c r="J146" s="137">
        <f>ROUND(I146*H146,2)</f>
        <v>0</v>
      </c>
      <c r="K146" s="133" t="s">
        <v>186</v>
      </c>
      <c r="L146" s="32"/>
      <c r="M146" s="138" t="s">
        <v>19</v>
      </c>
      <c r="N146" s="139" t="s">
        <v>43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187</v>
      </c>
      <c r="AT146" s="142" t="s">
        <v>182</v>
      </c>
      <c r="AU146" s="142" t="s">
        <v>81</v>
      </c>
      <c r="AY146" s="17" t="s">
        <v>180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7" t="s">
        <v>79</v>
      </c>
      <c r="BK146" s="143">
        <f>ROUND(I146*H146,2)</f>
        <v>0</v>
      </c>
      <c r="BL146" s="17" t="s">
        <v>187</v>
      </c>
      <c r="BM146" s="142" t="s">
        <v>3020</v>
      </c>
    </row>
    <row r="147" spans="2:65" s="1" customFormat="1">
      <c r="B147" s="32"/>
      <c r="D147" s="144" t="s">
        <v>189</v>
      </c>
      <c r="F147" s="145" t="s">
        <v>1398</v>
      </c>
      <c r="I147" s="146"/>
      <c r="L147" s="32"/>
      <c r="M147" s="147"/>
      <c r="T147" s="53"/>
      <c r="AT147" s="17" t="s">
        <v>189</v>
      </c>
      <c r="AU147" s="17" t="s">
        <v>81</v>
      </c>
    </row>
    <row r="148" spans="2:65" s="12" customFormat="1">
      <c r="B148" s="148"/>
      <c r="D148" s="149" t="s">
        <v>191</v>
      </c>
      <c r="E148" s="150" t="s">
        <v>19</v>
      </c>
      <c r="F148" s="151" t="s">
        <v>3021</v>
      </c>
      <c r="H148" s="152">
        <v>198.922</v>
      </c>
      <c r="I148" s="153"/>
      <c r="L148" s="148"/>
      <c r="M148" s="154"/>
      <c r="T148" s="155"/>
      <c r="AT148" s="150" t="s">
        <v>191</v>
      </c>
      <c r="AU148" s="150" t="s">
        <v>81</v>
      </c>
      <c r="AV148" s="12" t="s">
        <v>81</v>
      </c>
      <c r="AW148" s="12" t="s">
        <v>33</v>
      </c>
      <c r="AX148" s="12" t="s">
        <v>79</v>
      </c>
      <c r="AY148" s="150" t="s">
        <v>180</v>
      </c>
    </row>
    <row r="149" spans="2:65" s="1" customFormat="1" ht="44.25" customHeight="1">
      <c r="B149" s="32"/>
      <c r="C149" s="131" t="s">
        <v>294</v>
      </c>
      <c r="D149" s="131" t="s">
        <v>182</v>
      </c>
      <c r="E149" s="132" t="s">
        <v>1400</v>
      </c>
      <c r="F149" s="133" t="s">
        <v>1401</v>
      </c>
      <c r="G149" s="134" t="s">
        <v>209</v>
      </c>
      <c r="H149" s="135">
        <v>100.748</v>
      </c>
      <c r="I149" s="136"/>
      <c r="J149" s="137">
        <f>ROUND(I149*H149,2)</f>
        <v>0</v>
      </c>
      <c r="K149" s="133" t="s">
        <v>186</v>
      </c>
      <c r="L149" s="32"/>
      <c r="M149" s="138" t="s">
        <v>19</v>
      </c>
      <c r="N149" s="139" t="s">
        <v>43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187</v>
      </c>
      <c r="AT149" s="142" t="s">
        <v>182</v>
      </c>
      <c r="AU149" s="142" t="s">
        <v>81</v>
      </c>
      <c r="AY149" s="17" t="s">
        <v>180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79</v>
      </c>
      <c r="BK149" s="143">
        <f>ROUND(I149*H149,2)</f>
        <v>0</v>
      </c>
      <c r="BL149" s="17" t="s">
        <v>187</v>
      </c>
      <c r="BM149" s="142" t="s">
        <v>3022</v>
      </c>
    </row>
    <row r="150" spans="2:65" s="1" customFormat="1">
      <c r="B150" s="32"/>
      <c r="D150" s="144" t="s">
        <v>189</v>
      </c>
      <c r="F150" s="145" t="s">
        <v>1403</v>
      </c>
      <c r="I150" s="146"/>
      <c r="L150" s="32"/>
      <c r="M150" s="147"/>
      <c r="T150" s="53"/>
      <c r="AT150" s="17" t="s">
        <v>189</v>
      </c>
      <c r="AU150" s="17" t="s">
        <v>81</v>
      </c>
    </row>
    <row r="151" spans="2:65" s="12" customFormat="1">
      <c r="B151" s="148"/>
      <c r="D151" s="149" t="s">
        <v>191</v>
      </c>
      <c r="E151" s="150" t="s">
        <v>19</v>
      </c>
      <c r="F151" s="151" t="s">
        <v>3023</v>
      </c>
      <c r="H151" s="152">
        <v>172.19</v>
      </c>
      <c r="I151" s="153"/>
      <c r="L151" s="148"/>
      <c r="M151" s="154"/>
      <c r="T151" s="155"/>
      <c r="AT151" s="150" t="s">
        <v>191</v>
      </c>
      <c r="AU151" s="150" t="s">
        <v>81</v>
      </c>
      <c r="AV151" s="12" t="s">
        <v>81</v>
      </c>
      <c r="AW151" s="12" t="s">
        <v>33</v>
      </c>
      <c r="AX151" s="12" t="s">
        <v>72</v>
      </c>
      <c r="AY151" s="150" t="s">
        <v>180</v>
      </c>
    </row>
    <row r="152" spans="2:65" s="12" customFormat="1">
      <c r="B152" s="148"/>
      <c r="D152" s="149" t="s">
        <v>191</v>
      </c>
      <c r="E152" s="150" t="s">
        <v>19</v>
      </c>
      <c r="F152" s="151" t="s">
        <v>3024</v>
      </c>
      <c r="H152" s="152">
        <v>-71.441999999999993</v>
      </c>
      <c r="I152" s="153"/>
      <c r="L152" s="148"/>
      <c r="M152" s="154"/>
      <c r="T152" s="155"/>
      <c r="AT152" s="150" t="s">
        <v>191</v>
      </c>
      <c r="AU152" s="150" t="s">
        <v>81</v>
      </c>
      <c r="AV152" s="12" t="s">
        <v>81</v>
      </c>
      <c r="AW152" s="12" t="s">
        <v>33</v>
      </c>
      <c r="AX152" s="12" t="s">
        <v>72</v>
      </c>
      <c r="AY152" s="150" t="s">
        <v>180</v>
      </c>
    </row>
    <row r="153" spans="2:65" s="14" customFormat="1">
      <c r="B153" s="162"/>
      <c r="D153" s="149" t="s">
        <v>191</v>
      </c>
      <c r="E153" s="163" t="s">
        <v>19</v>
      </c>
      <c r="F153" s="164" t="s">
        <v>215</v>
      </c>
      <c r="H153" s="165">
        <v>100.748</v>
      </c>
      <c r="I153" s="166"/>
      <c r="L153" s="162"/>
      <c r="M153" s="167"/>
      <c r="T153" s="168"/>
      <c r="AT153" s="163" t="s">
        <v>191</v>
      </c>
      <c r="AU153" s="163" t="s">
        <v>81</v>
      </c>
      <c r="AV153" s="14" t="s">
        <v>187</v>
      </c>
      <c r="AW153" s="14" t="s">
        <v>33</v>
      </c>
      <c r="AX153" s="14" t="s">
        <v>79</v>
      </c>
      <c r="AY153" s="163" t="s">
        <v>180</v>
      </c>
    </row>
    <row r="154" spans="2:65" s="1" customFormat="1" ht="16.5" customHeight="1">
      <c r="B154" s="32"/>
      <c r="C154" s="181" t="s">
        <v>303</v>
      </c>
      <c r="D154" s="181" t="s">
        <v>570</v>
      </c>
      <c r="E154" s="182" t="s">
        <v>1415</v>
      </c>
      <c r="F154" s="183" t="s">
        <v>1416</v>
      </c>
      <c r="G154" s="184" t="s">
        <v>257</v>
      </c>
      <c r="H154" s="185">
        <v>120.898</v>
      </c>
      <c r="I154" s="186"/>
      <c r="J154" s="187">
        <f>ROUND(I154*H154,2)</f>
        <v>0</v>
      </c>
      <c r="K154" s="183" t="s">
        <v>186</v>
      </c>
      <c r="L154" s="188"/>
      <c r="M154" s="189" t="s">
        <v>19</v>
      </c>
      <c r="N154" s="190" t="s">
        <v>43</v>
      </c>
      <c r="P154" s="140">
        <f>O154*H154</f>
        <v>0</v>
      </c>
      <c r="Q154" s="140">
        <v>1</v>
      </c>
      <c r="R154" s="140">
        <f>Q154*H154</f>
        <v>120.898</v>
      </c>
      <c r="S154" s="140">
        <v>0</v>
      </c>
      <c r="T154" s="141">
        <f>S154*H154</f>
        <v>0</v>
      </c>
      <c r="AR154" s="142" t="s">
        <v>235</v>
      </c>
      <c r="AT154" s="142" t="s">
        <v>570</v>
      </c>
      <c r="AU154" s="142" t="s">
        <v>81</v>
      </c>
      <c r="AY154" s="17" t="s">
        <v>180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7" t="s">
        <v>79</v>
      </c>
      <c r="BK154" s="143">
        <f>ROUND(I154*H154,2)</f>
        <v>0</v>
      </c>
      <c r="BL154" s="17" t="s">
        <v>187</v>
      </c>
      <c r="BM154" s="142" t="s">
        <v>3025</v>
      </c>
    </row>
    <row r="155" spans="2:65" s="13" customFormat="1">
      <c r="B155" s="156"/>
      <c r="D155" s="149" t="s">
        <v>191</v>
      </c>
      <c r="E155" s="157" t="s">
        <v>19</v>
      </c>
      <c r="F155" s="158" t="s">
        <v>3026</v>
      </c>
      <c r="H155" s="157" t="s">
        <v>19</v>
      </c>
      <c r="I155" s="159"/>
      <c r="L155" s="156"/>
      <c r="M155" s="160"/>
      <c r="T155" s="161"/>
      <c r="AT155" s="157" t="s">
        <v>191</v>
      </c>
      <c r="AU155" s="157" t="s">
        <v>81</v>
      </c>
      <c r="AV155" s="13" t="s">
        <v>79</v>
      </c>
      <c r="AW155" s="13" t="s">
        <v>33</v>
      </c>
      <c r="AX155" s="13" t="s">
        <v>72</v>
      </c>
      <c r="AY155" s="157" t="s">
        <v>180</v>
      </c>
    </row>
    <row r="156" spans="2:65" s="12" customFormat="1">
      <c r="B156" s="148"/>
      <c r="D156" s="149" t="s">
        <v>191</v>
      </c>
      <c r="E156" s="150" t="s">
        <v>19</v>
      </c>
      <c r="F156" s="151" t="s">
        <v>3027</v>
      </c>
      <c r="H156" s="152">
        <v>120.898</v>
      </c>
      <c r="I156" s="153"/>
      <c r="L156" s="148"/>
      <c r="M156" s="154"/>
      <c r="T156" s="155"/>
      <c r="AT156" s="150" t="s">
        <v>191</v>
      </c>
      <c r="AU156" s="150" t="s">
        <v>81</v>
      </c>
      <c r="AV156" s="12" t="s">
        <v>81</v>
      </c>
      <c r="AW156" s="12" t="s">
        <v>33</v>
      </c>
      <c r="AX156" s="12" t="s">
        <v>79</v>
      </c>
      <c r="AY156" s="150" t="s">
        <v>180</v>
      </c>
    </row>
    <row r="157" spans="2:65" s="1" customFormat="1" ht="44.25" customHeight="1">
      <c r="B157" s="32"/>
      <c r="C157" s="131" t="s">
        <v>311</v>
      </c>
      <c r="D157" s="131" t="s">
        <v>182</v>
      </c>
      <c r="E157" s="132" t="s">
        <v>1400</v>
      </c>
      <c r="F157" s="133" t="s">
        <v>1401</v>
      </c>
      <c r="G157" s="134" t="s">
        <v>209</v>
      </c>
      <c r="H157" s="135">
        <v>11.03</v>
      </c>
      <c r="I157" s="136"/>
      <c r="J157" s="137">
        <f>ROUND(I157*H157,2)</f>
        <v>0</v>
      </c>
      <c r="K157" s="133" t="s">
        <v>186</v>
      </c>
      <c r="L157" s="32"/>
      <c r="M157" s="138" t="s">
        <v>19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187</v>
      </c>
      <c r="AT157" s="142" t="s">
        <v>182</v>
      </c>
      <c r="AU157" s="142" t="s">
        <v>81</v>
      </c>
      <c r="AY157" s="17" t="s">
        <v>180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79</v>
      </c>
      <c r="BK157" s="143">
        <f>ROUND(I157*H157,2)</f>
        <v>0</v>
      </c>
      <c r="BL157" s="17" t="s">
        <v>187</v>
      </c>
      <c r="BM157" s="142" t="s">
        <v>3028</v>
      </c>
    </row>
    <row r="158" spans="2:65" s="1" customFormat="1">
      <c r="B158" s="32"/>
      <c r="D158" s="144" t="s">
        <v>189</v>
      </c>
      <c r="F158" s="145" t="s">
        <v>1403</v>
      </c>
      <c r="I158" s="146"/>
      <c r="L158" s="32"/>
      <c r="M158" s="147"/>
      <c r="T158" s="53"/>
      <c r="AT158" s="17" t="s">
        <v>189</v>
      </c>
      <c r="AU158" s="17" t="s">
        <v>81</v>
      </c>
    </row>
    <row r="159" spans="2:65" s="12" customFormat="1">
      <c r="B159" s="148"/>
      <c r="D159" s="149" t="s">
        <v>191</v>
      </c>
      <c r="E159" s="150" t="s">
        <v>19</v>
      </c>
      <c r="F159" s="151" t="s">
        <v>3029</v>
      </c>
      <c r="H159" s="152">
        <v>11.03</v>
      </c>
      <c r="I159" s="153"/>
      <c r="L159" s="148"/>
      <c r="M159" s="154"/>
      <c r="T159" s="155"/>
      <c r="AT159" s="150" t="s">
        <v>191</v>
      </c>
      <c r="AU159" s="150" t="s">
        <v>81</v>
      </c>
      <c r="AV159" s="12" t="s">
        <v>81</v>
      </c>
      <c r="AW159" s="12" t="s">
        <v>33</v>
      </c>
      <c r="AX159" s="12" t="s">
        <v>79</v>
      </c>
      <c r="AY159" s="150" t="s">
        <v>180</v>
      </c>
    </row>
    <row r="160" spans="2:65" s="1" customFormat="1" ht="66.75" customHeight="1">
      <c r="B160" s="32"/>
      <c r="C160" s="131" t="s">
        <v>319</v>
      </c>
      <c r="D160" s="131" t="s">
        <v>182</v>
      </c>
      <c r="E160" s="132" t="s">
        <v>1906</v>
      </c>
      <c r="F160" s="133" t="s">
        <v>1907</v>
      </c>
      <c r="G160" s="134" t="s">
        <v>209</v>
      </c>
      <c r="H160" s="135">
        <v>24.32</v>
      </c>
      <c r="I160" s="136"/>
      <c r="J160" s="137">
        <f>ROUND(I160*H160,2)</f>
        <v>0</v>
      </c>
      <c r="K160" s="133" t="s">
        <v>186</v>
      </c>
      <c r="L160" s="32"/>
      <c r="M160" s="138" t="s">
        <v>19</v>
      </c>
      <c r="N160" s="139" t="s">
        <v>43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187</v>
      </c>
      <c r="AT160" s="142" t="s">
        <v>182</v>
      </c>
      <c r="AU160" s="142" t="s">
        <v>81</v>
      </c>
      <c r="AY160" s="17" t="s">
        <v>180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7" t="s">
        <v>79</v>
      </c>
      <c r="BK160" s="143">
        <f>ROUND(I160*H160,2)</f>
        <v>0</v>
      </c>
      <c r="BL160" s="17" t="s">
        <v>187</v>
      </c>
      <c r="BM160" s="142" t="s">
        <v>3030</v>
      </c>
    </row>
    <row r="161" spans="2:65" s="1" customFormat="1">
      <c r="B161" s="32"/>
      <c r="D161" s="144" t="s">
        <v>189</v>
      </c>
      <c r="F161" s="145" t="s">
        <v>1909</v>
      </c>
      <c r="I161" s="146"/>
      <c r="L161" s="32"/>
      <c r="M161" s="147"/>
      <c r="T161" s="53"/>
      <c r="AT161" s="17" t="s">
        <v>189</v>
      </c>
      <c r="AU161" s="17" t="s">
        <v>81</v>
      </c>
    </row>
    <row r="162" spans="2:65" s="12" customFormat="1">
      <c r="B162" s="148"/>
      <c r="D162" s="149" t="s">
        <v>191</v>
      </c>
      <c r="E162" s="150" t="s">
        <v>19</v>
      </c>
      <c r="F162" s="151" t="s">
        <v>3031</v>
      </c>
      <c r="H162" s="152">
        <v>16.2</v>
      </c>
      <c r="I162" s="153"/>
      <c r="L162" s="148"/>
      <c r="M162" s="154"/>
      <c r="T162" s="155"/>
      <c r="AT162" s="150" t="s">
        <v>191</v>
      </c>
      <c r="AU162" s="150" t="s">
        <v>81</v>
      </c>
      <c r="AV162" s="12" t="s">
        <v>81</v>
      </c>
      <c r="AW162" s="12" t="s">
        <v>33</v>
      </c>
      <c r="AX162" s="12" t="s">
        <v>72</v>
      </c>
      <c r="AY162" s="150" t="s">
        <v>180</v>
      </c>
    </row>
    <row r="163" spans="2:65" s="12" customFormat="1">
      <c r="B163" s="148"/>
      <c r="D163" s="149" t="s">
        <v>191</v>
      </c>
      <c r="E163" s="150" t="s">
        <v>19</v>
      </c>
      <c r="F163" s="151" t="s">
        <v>3032</v>
      </c>
      <c r="H163" s="152">
        <v>1.82</v>
      </c>
      <c r="I163" s="153"/>
      <c r="L163" s="148"/>
      <c r="M163" s="154"/>
      <c r="T163" s="155"/>
      <c r="AT163" s="150" t="s">
        <v>191</v>
      </c>
      <c r="AU163" s="150" t="s">
        <v>81</v>
      </c>
      <c r="AV163" s="12" t="s">
        <v>81</v>
      </c>
      <c r="AW163" s="12" t="s">
        <v>33</v>
      </c>
      <c r="AX163" s="12" t="s">
        <v>72</v>
      </c>
      <c r="AY163" s="150" t="s">
        <v>180</v>
      </c>
    </row>
    <row r="164" spans="2:65" s="12" customFormat="1">
      <c r="B164" s="148"/>
      <c r="D164" s="149" t="s">
        <v>191</v>
      </c>
      <c r="E164" s="150" t="s">
        <v>19</v>
      </c>
      <c r="F164" s="151" t="s">
        <v>3033</v>
      </c>
      <c r="H164" s="152">
        <v>2.8</v>
      </c>
      <c r="I164" s="153"/>
      <c r="L164" s="148"/>
      <c r="M164" s="154"/>
      <c r="T164" s="155"/>
      <c r="AT164" s="150" t="s">
        <v>191</v>
      </c>
      <c r="AU164" s="150" t="s">
        <v>81</v>
      </c>
      <c r="AV164" s="12" t="s">
        <v>81</v>
      </c>
      <c r="AW164" s="12" t="s">
        <v>33</v>
      </c>
      <c r="AX164" s="12" t="s">
        <v>72</v>
      </c>
      <c r="AY164" s="150" t="s">
        <v>180</v>
      </c>
    </row>
    <row r="165" spans="2:65" s="12" customFormat="1">
      <c r="B165" s="148"/>
      <c r="D165" s="149" t="s">
        <v>191</v>
      </c>
      <c r="E165" s="150" t="s">
        <v>19</v>
      </c>
      <c r="F165" s="151" t="s">
        <v>3034</v>
      </c>
      <c r="H165" s="152">
        <v>1.2</v>
      </c>
      <c r="I165" s="153"/>
      <c r="L165" s="148"/>
      <c r="M165" s="154"/>
      <c r="T165" s="155"/>
      <c r="AT165" s="150" t="s">
        <v>191</v>
      </c>
      <c r="AU165" s="150" t="s">
        <v>81</v>
      </c>
      <c r="AV165" s="12" t="s">
        <v>81</v>
      </c>
      <c r="AW165" s="12" t="s">
        <v>33</v>
      </c>
      <c r="AX165" s="12" t="s">
        <v>72</v>
      </c>
      <c r="AY165" s="150" t="s">
        <v>180</v>
      </c>
    </row>
    <row r="166" spans="2:65" s="12" customFormat="1">
      <c r="B166" s="148"/>
      <c r="D166" s="149" t="s">
        <v>191</v>
      </c>
      <c r="E166" s="150" t="s">
        <v>19</v>
      </c>
      <c r="F166" s="151" t="s">
        <v>3035</v>
      </c>
      <c r="H166" s="152">
        <v>2.2999999999999998</v>
      </c>
      <c r="I166" s="153"/>
      <c r="L166" s="148"/>
      <c r="M166" s="154"/>
      <c r="T166" s="155"/>
      <c r="AT166" s="150" t="s">
        <v>191</v>
      </c>
      <c r="AU166" s="150" t="s">
        <v>81</v>
      </c>
      <c r="AV166" s="12" t="s">
        <v>81</v>
      </c>
      <c r="AW166" s="12" t="s">
        <v>33</v>
      </c>
      <c r="AX166" s="12" t="s">
        <v>72</v>
      </c>
      <c r="AY166" s="150" t="s">
        <v>180</v>
      </c>
    </row>
    <row r="167" spans="2:65" s="14" customFormat="1">
      <c r="B167" s="162"/>
      <c r="D167" s="149" t="s">
        <v>191</v>
      </c>
      <c r="E167" s="163" t="s">
        <v>19</v>
      </c>
      <c r="F167" s="164" t="s">
        <v>215</v>
      </c>
      <c r="H167" s="165">
        <v>24.32</v>
      </c>
      <c r="I167" s="166"/>
      <c r="L167" s="162"/>
      <c r="M167" s="167"/>
      <c r="T167" s="168"/>
      <c r="AT167" s="163" t="s">
        <v>191</v>
      </c>
      <c r="AU167" s="163" t="s">
        <v>81</v>
      </c>
      <c r="AV167" s="14" t="s">
        <v>187</v>
      </c>
      <c r="AW167" s="14" t="s">
        <v>33</v>
      </c>
      <c r="AX167" s="14" t="s">
        <v>79</v>
      </c>
      <c r="AY167" s="163" t="s">
        <v>180</v>
      </c>
    </row>
    <row r="168" spans="2:65" s="1" customFormat="1" ht="16.5" customHeight="1">
      <c r="B168" s="32"/>
      <c r="C168" s="181" t="s">
        <v>326</v>
      </c>
      <c r="D168" s="181" t="s">
        <v>570</v>
      </c>
      <c r="E168" s="182" t="s">
        <v>1914</v>
      </c>
      <c r="F168" s="183" t="s">
        <v>1915</v>
      </c>
      <c r="G168" s="184" t="s">
        <v>257</v>
      </c>
      <c r="H168" s="185">
        <v>24.32</v>
      </c>
      <c r="I168" s="186"/>
      <c r="J168" s="187">
        <f>ROUND(I168*H168,2)</f>
        <v>0</v>
      </c>
      <c r="K168" s="183" t="s">
        <v>186</v>
      </c>
      <c r="L168" s="188"/>
      <c r="M168" s="189" t="s">
        <v>19</v>
      </c>
      <c r="N168" s="190" t="s">
        <v>43</v>
      </c>
      <c r="P168" s="140">
        <f>O168*H168</f>
        <v>0</v>
      </c>
      <c r="Q168" s="140">
        <v>1</v>
      </c>
      <c r="R168" s="140">
        <f>Q168*H168</f>
        <v>24.32</v>
      </c>
      <c r="S168" s="140">
        <v>0</v>
      </c>
      <c r="T168" s="141">
        <f>S168*H168</f>
        <v>0</v>
      </c>
      <c r="AR168" s="142" t="s">
        <v>235</v>
      </c>
      <c r="AT168" s="142" t="s">
        <v>570</v>
      </c>
      <c r="AU168" s="142" t="s">
        <v>81</v>
      </c>
      <c r="AY168" s="17" t="s">
        <v>180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7" t="s">
        <v>79</v>
      </c>
      <c r="BK168" s="143">
        <f>ROUND(I168*H168,2)</f>
        <v>0</v>
      </c>
      <c r="BL168" s="17" t="s">
        <v>187</v>
      </c>
      <c r="BM168" s="142" t="s">
        <v>3036</v>
      </c>
    </row>
    <row r="169" spans="2:65" s="12" customFormat="1">
      <c r="B169" s="148"/>
      <c r="D169" s="149" t="s">
        <v>191</v>
      </c>
      <c r="E169" s="150" t="s">
        <v>19</v>
      </c>
      <c r="F169" s="151" t="s">
        <v>3037</v>
      </c>
      <c r="H169" s="152">
        <v>24.32</v>
      </c>
      <c r="I169" s="153"/>
      <c r="L169" s="148"/>
      <c r="M169" s="154"/>
      <c r="T169" s="155"/>
      <c r="AT169" s="150" t="s">
        <v>191</v>
      </c>
      <c r="AU169" s="150" t="s">
        <v>81</v>
      </c>
      <c r="AV169" s="12" t="s">
        <v>81</v>
      </c>
      <c r="AW169" s="12" t="s">
        <v>33</v>
      </c>
      <c r="AX169" s="12" t="s">
        <v>79</v>
      </c>
      <c r="AY169" s="150" t="s">
        <v>180</v>
      </c>
    </row>
    <row r="170" spans="2:65" s="1" customFormat="1" ht="33" customHeight="1">
      <c r="B170" s="32"/>
      <c r="C170" s="131" t="s">
        <v>333</v>
      </c>
      <c r="D170" s="131" t="s">
        <v>182</v>
      </c>
      <c r="E170" s="132" t="s">
        <v>1438</v>
      </c>
      <c r="F170" s="133" t="s">
        <v>1439</v>
      </c>
      <c r="G170" s="134" t="s">
        <v>185</v>
      </c>
      <c r="H170" s="135">
        <v>58.88</v>
      </c>
      <c r="I170" s="136"/>
      <c r="J170" s="137">
        <f>ROUND(I170*H170,2)</f>
        <v>0</v>
      </c>
      <c r="K170" s="133" t="s">
        <v>186</v>
      </c>
      <c r="L170" s="32"/>
      <c r="M170" s="138" t="s">
        <v>19</v>
      </c>
      <c r="N170" s="139" t="s">
        <v>43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187</v>
      </c>
      <c r="AT170" s="142" t="s">
        <v>182</v>
      </c>
      <c r="AU170" s="142" t="s">
        <v>81</v>
      </c>
      <c r="AY170" s="17" t="s">
        <v>180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7" t="s">
        <v>79</v>
      </c>
      <c r="BK170" s="143">
        <f>ROUND(I170*H170,2)</f>
        <v>0</v>
      </c>
      <c r="BL170" s="17" t="s">
        <v>187</v>
      </c>
      <c r="BM170" s="142" t="s">
        <v>3038</v>
      </c>
    </row>
    <row r="171" spans="2:65" s="1" customFormat="1">
      <c r="B171" s="32"/>
      <c r="D171" s="144" t="s">
        <v>189</v>
      </c>
      <c r="F171" s="145" t="s">
        <v>1441</v>
      </c>
      <c r="I171" s="146"/>
      <c r="L171" s="32"/>
      <c r="M171" s="147"/>
      <c r="T171" s="53"/>
      <c r="AT171" s="17" t="s">
        <v>189</v>
      </c>
      <c r="AU171" s="17" t="s">
        <v>81</v>
      </c>
    </row>
    <row r="172" spans="2:65" s="12" customFormat="1">
      <c r="B172" s="148"/>
      <c r="D172" s="149" t="s">
        <v>191</v>
      </c>
      <c r="E172" s="150" t="s">
        <v>19</v>
      </c>
      <c r="F172" s="151" t="s">
        <v>3039</v>
      </c>
      <c r="H172" s="152">
        <v>33.880000000000003</v>
      </c>
      <c r="I172" s="153"/>
      <c r="L172" s="148"/>
      <c r="M172" s="154"/>
      <c r="T172" s="155"/>
      <c r="AT172" s="150" t="s">
        <v>191</v>
      </c>
      <c r="AU172" s="150" t="s">
        <v>81</v>
      </c>
      <c r="AV172" s="12" t="s">
        <v>81</v>
      </c>
      <c r="AW172" s="12" t="s">
        <v>33</v>
      </c>
      <c r="AX172" s="12" t="s">
        <v>72</v>
      </c>
      <c r="AY172" s="150" t="s">
        <v>180</v>
      </c>
    </row>
    <row r="173" spans="2:65" s="12" customFormat="1">
      <c r="B173" s="148"/>
      <c r="D173" s="149" t="s">
        <v>191</v>
      </c>
      <c r="E173" s="150" t="s">
        <v>19</v>
      </c>
      <c r="F173" s="151" t="s">
        <v>500</v>
      </c>
      <c r="H173" s="152">
        <v>25</v>
      </c>
      <c r="I173" s="153"/>
      <c r="L173" s="148"/>
      <c r="M173" s="154"/>
      <c r="T173" s="155"/>
      <c r="AT173" s="150" t="s">
        <v>191</v>
      </c>
      <c r="AU173" s="150" t="s">
        <v>81</v>
      </c>
      <c r="AV173" s="12" t="s">
        <v>81</v>
      </c>
      <c r="AW173" s="12" t="s">
        <v>33</v>
      </c>
      <c r="AX173" s="12" t="s">
        <v>72</v>
      </c>
      <c r="AY173" s="150" t="s">
        <v>180</v>
      </c>
    </row>
    <row r="174" spans="2:65" s="14" customFormat="1">
      <c r="B174" s="162"/>
      <c r="D174" s="149" t="s">
        <v>191</v>
      </c>
      <c r="E174" s="163" t="s">
        <v>19</v>
      </c>
      <c r="F174" s="164" t="s">
        <v>215</v>
      </c>
      <c r="H174" s="165">
        <v>58.88</v>
      </c>
      <c r="I174" s="166"/>
      <c r="L174" s="162"/>
      <c r="M174" s="167"/>
      <c r="T174" s="168"/>
      <c r="AT174" s="163" t="s">
        <v>191</v>
      </c>
      <c r="AU174" s="163" t="s">
        <v>81</v>
      </c>
      <c r="AV174" s="14" t="s">
        <v>187</v>
      </c>
      <c r="AW174" s="14" t="s">
        <v>33</v>
      </c>
      <c r="AX174" s="14" t="s">
        <v>79</v>
      </c>
      <c r="AY174" s="163" t="s">
        <v>180</v>
      </c>
    </row>
    <row r="175" spans="2:65" s="11" customFormat="1" ht="22.9" customHeight="1">
      <c r="B175" s="119"/>
      <c r="D175" s="120" t="s">
        <v>71</v>
      </c>
      <c r="E175" s="129" t="s">
        <v>198</v>
      </c>
      <c r="F175" s="129" t="s">
        <v>576</v>
      </c>
      <c r="I175" s="122"/>
      <c r="J175" s="130">
        <f>BK175</f>
        <v>0</v>
      </c>
      <c r="L175" s="119"/>
      <c r="M175" s="124"/>
      <c r="P175" s="125">
        <f>SUM(P176:P192)</f>
        <v>0</v>
      </c>
      <c r="R175" s="125">
        <f>SUM(R176:R192)</f>
        <v>43.114215999999999</v>
      </c>
      <c r="T175" s="126">
        <f>SUM(T176:T192)</f>
        <v>0</v>
      </c>
      <c r="AR175" s="120" t="s">
        <v>79</v>
      </c>
      <c r="AT175" s="127" t="s">
        <v>71</v>
      </c>
      <c r="AU175" s="127" t="s">
        <v>79</v>
      </c>
      <c r="AY175" s="120" t="s">
        <v>180</v>
      </c>
      <c r="BK175" s="128">
        <f>SUM(BK176:BK192)</f>
        <v>0</v>
      </c>
    </row>
    <row r="176" spans="2:65" s="1" customFormat="1" ht="44.25" customHeight="1">
      <c r="B176" s="32"/>
      <c r="C176" s="131" t="s">
        <v>339</v>
      </c>
      <c r="D176" s="131" t="s">
        <v>182</v>
      </c>
      <c r="E176" s="132" t="s">
        <v>3040</v>
      </c>
      <c r="F176" s="133" t="s">
        <v>3041</v>
      </c>
      <c r="G176" s="134" t="s">
        <v>226</v>
      </c>
      <c r="H176" s="135">
        <v>1</v>
      </c>
      <c r="I176" s="136"/>
      <c r="J176" s="137">
        <f>ROUND(I176*H176,2)</f>
        <v>0</v>
      </c>
      <c r="K176" s="133" t="s">
        <v>186</v>
      </c>
      <c r="L176" s="32"/>
      <c r="M176" s="138" t="s">
        <v>19</v>
      </c>
      <c r="N176" s="139" t="s">
        <v>43</v>
      </c>
      <c r="P176" s="140">
        <f>O176*H176</f>
        <v>0</v>
      </c>
      <c r="Q176" s="140">
        <v>1.6899999999999998E-2</v>
      </c>
      <c r="R176" s="140">
        <f>Q176*H176</f>
        <v>1.6899999999999998E-2</v>
      </c>
      <c r="S176" s="140">
        <v>0</v>
      </c>
      <c r="T176" s="141">
        <f>S176*H176</f>
        <v>0</v>
      </c>
      <c r="AR176" s="142" t="s">
        <v>187</v>
      </c>
      <c r="AT176" s="142" t="s">
        <v>182</v>
      </c>
      <c r="AU176" s="142" t="s">
        <v>81</v>
      </c>
      <c r="AY176" s="17" t="s">
        <v>180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7" t="s">
        <v>79</v>
      </c>
      <c r="BK176" s="143">
        <f>ROUND(I176*H176,2)</f>
        <v>0</v>
      </c>
      <c r="BL176" s="17" t="s">
        <v>187</v>
      </c>
      <c r="BM176" s="142" t="s">
        <v>3042</v>
      </c>
    </row>
    <row r="177" spans="2:65" s="1" customFormat="1">
      <c r="B177" s="32"/>
      <c r="D177" s="144" t="s">
        <v>189</v>
      </c>
      <c r="F177" s="145" t="s">
        <v>3043</v>
      </c>
      <c r="I177" s="146"/>
      <c r="L177" s="32"/>
      <c r="M177" s="147"/>
      <c r="T177" s="53"/>
      <c r="AT177" s="17" t="s">
        <v>189</v>
      </c>
      <c r="AU177" s="17" t="s">
        <v>81</v>
      </c>
    </row>
    <row r="178" spans="2:65" s="1" customFormat="1" ht="24.2" customHeight="1">
      <c r="B178" s="32"/>
      <c r="C178" s="181" t="s">
        <v>7</v>
      </c>
      <c r="D178" s="181" t="s">
        <v>570</v>
      </c>
      <c r="E178" s="182" t="s">
        <v>3044</v>
      </c>
      <c r="F178" s="183" t="s">
        <v>3045</v>
      </c>
      <c r="G178" s="184" t="s">
        <v>226</v>
      </c>
      <c r="H178" s="185">
        <v>1</v>
      </c>
      <c r="I178" s="186"/>
      <c r="J178" s="187">
        <f>ROUND(I178*H178,2)</f>
        <v>0</v>
      </c>
      <c r="K178" s="183" t="s">
        <v>186</v>
      </c>
      <c r="L178" s="188"/>
      <c r="M178" s="189" t="s">
        <v>19</v>
      </c>
      <c r="N178" s="190" t="s">
        <v>43</v>
      </c>
      <c r="P178" s="140">
        <f>O178*H178</f>
        <v>0</v>
      </c>
      <c r="Q178" s="140">
        <v>8.3699999999999992</v>
      </c>
      <c r="R178" s="140">
        <f>Q178*H178</f>
        <v>8.3699999999999992</v>
      </c>
      <c r="S178" s="140">
        <v>0</v>
      </c>
      <c r="T178" s="141">
        <f>S178*H178</f>
        <v>0</v>
      </c>
      <c r="AR178" s="142" t="s">
        <v>235</v>
      </c>
      <c r="AT178" s="142" t="s">
        <v>570</v>
      </c>
      <c r="AU178" s="142" t="s">
        <v>81</v>
      </c>
      <c r="AY178" s="17" t="s">
        <v>180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7" t="s">
        <v>79</v>
      </c>
      <c r="BK178" s="143">
        <f>ROUND(I178*H178,2)</f>
        <v>0</v>
      </c>
      <c r="BL178" s="17" t="s">
        <v>187</v>
      </c>
      <c r="BM178" s="142" t="s">
        <v>3046</v>
      </c>
    </row>
    <row r="179" spans="2:65" s="1" customFormat="1" ht="19.5">
      <c r="B179" s="32"/>
      <c r="D179" s="149" t="s">
        <v>250</v>
      </c>
      <c r="F179" s="169" t="s">
        <v>3047</v>
      </c>
      <c r="I179" s="146"/>
      <c r="L179" s="32"/>
      <c r="M179" s="147"/>
      <c r="T179" s="53"/>
      <c r="AT179" s="17" t="s">
        <v>250</v>
      </c>
      <c r="AU179" s="17" t="s">
        <v>81</v>
      </c>
    </row>
    <row r="180" spans="2:65" s="1" customFormat="1" ht="49.15" customHeight="1">
      <c r="B180" s="32"/>
      <c r="C180" s="131" t="s">
        <v>351</v>
      </c>
      <c r="D180" s="131" t="s">
        <v>182</v>
      </c>
      <c r="E180" s="132" t="s">
        <v>3048</v>
      </c>
      <c r="F180" s="133" t="s">
        <v>3049</v>
      </c>
      <c r="G180" s="134" t="s">
        <v>226</v>
      </c>
      <c r="H180" s="135">
        <v>1</v>
      </c>
      <c r="I180" s="136"/>
      <c r="J180" s="137">
        <f>ROUND(I180*H180,2)</f>
        <v>0</v>
      </c>
      <c r="K180" s="133" t="s">
        <v>186</v>
      </c>
      <c r="L180" s="32"/>
      <c r="M180" s="138" t="s">
        <v>19</v>
      </c>
      <c r="N180" s="139" t="s">
        <v>43</v>
      </c>
      <c r="P180" s="140">
        <f>O180*H180</f>
        <v>0</v>
      </c>
      <c r="Q180" s="140">
        <v>3.2919999999999998E-2</v>
      </c>
      <c r="R180" s="140">
        <f>Q180*H180</f>
        <v>3.2919999999999998E-2</v>
      </c>
      <c r="S180" s="140">
        <v>0</v>
      </c>
      <c r="T180" s="141">
        <f>S180*H180</f>
        <v>0</v>
      </c>
      <c r="AR180" s="142" t="s">
        <v>187</v>
      </c>
      <c r="AT180" s="142" t="s">
        <v>182</v>
      </c>
      <c r="AU180" s="142" t="s">
        <v>81</v>
      </c>
      <c r="AY180" s="17" t="s">
        <v>180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7" t="s">
        <v>79</v>
      </c>
      <c r="BK180" s="143">
        <f>ROUND(I180*H180,2)</f>
        <v>0</v>
      </c>
      <c r="BL180" s="17" t="s">
        <v>187</v>
      </c>
      <c r="BM180" s="142" t="s">
        <v>3050</v>
      </c>
    </row>
    <row r="181" spans="2:65" s="1" customFormat="1">
      <c r="B181" s="32"/>
      <c r="D181" s="144" t="s">
        <v>189</v>
      </c>
      <c r="F181" s="145" t="s">
        <v>3051</v>
      </c>
      <c r="I181" s="146"/>
      <c r="L181" s="32"/>
      <c r="M181" s="147"/>
      <c r="T181" s="53"/>
      <c r="AT181" s="17" t="s">
        <v>189</v>
      </c>
      <c r="AU181" s="17" t="s">
        <v>81</v>
      </c>
    </row>
    <row r="182" spans="2:65" s="1" customFormat="1" ht="33" customHeight="1">
      <c r="B182" s="32"/>
      <c r="C182" s="181" t="s">
        <v>357</v>
      </c>
      <c r="D182" s="181" t="s">
        <v>570</v>
      </c>
      <c r="E182" s="182" t="s">
        <v>3052</v>
      </c>
      <c r="F182" s="183" t="s">
        <v>3053</v>
      </c>
      <c r="G182" s="184" t="s">
        <v>226</v>
      </c>
      <c r="H182" s="185">
        <v>1</v>
      </c>
      <c r="I182" s="186"/>
      <c r="J182" s="187">
        <f>ROUND(I182*H182,2)</f>
        <v>0</v>
      </c>
      <c r="K182" s="183" t="s">
        <v>186</v>
      </c>
      <c r="L182" s="188"/>
      <c r="M182" s="189" t="s">
        <v>19</v>
      </c>
      <c r="N182" s="190" t="s">
        <v>43</v>
      </c>
      <c r="P182" s="140">
        <f>O182*H182</f>
        <v>0</v>
      </c>
      <c r="Q182" s="140">
        <v>23.21</v>
      </c>
      <c r="R182" s="140">
        <f>Q182*H182</f>
        <v>23.21</v>
      </c>
      <c r="S182" s="140">
        <v>0</v>
      </c>
      <c r="T182" s="141">
        <f>S182*H182</f>
        <v>0</v>
      </c>
      <c r="AR182" s="142" t="s">
        <v>235</v>
      </c>
      <c r="AT182" s="142" t="s">
        <v>570</v>
      </c>
      <c r="AU182" s="142" t="s">
        <v>81</v>
      </c>
      <c r="AY182" s="17" t="s">
        <v>180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7" t="s">
        <v>79</v>
      </c>
      <c r="BK182" s="143">
        <f>ROUND(I182*H182,2)</f>
        <v>0</v>
      </c>
      <c r="BL182" s="17" t="s">
        <v>187</v>
      </c>
      <c r="BM182" s="142" t="s">
        <v>3054</v>
      </c>
    </row>
    <row r="183" spans="2:65" s="13" customFormat="1">
      <c r="B183" s="156"/>
      <c r="D183" s="149" t="s">
        <v>191</v>
      </c>
      <c r="E183" s="157" t="s">
        <v>19</v>
      </c>
      <c r="F183" s="158" t="s">
        <v>3055</v>
      </c>
      <c r="H183" s="157" t="s">
        <v>19</v>
      </c>
      <c r="I183" s="159"/>
      <c r="L183" s="156"/>
      <c r="M183" s="160"/>
      <c r="T183" s="161"/>
      <c r="AT183" s="157" t="s">
        <v>191</v>
      </c>
      <c r="AU183" s="157" t="s">
        <v>81</v>
      </c>
      <c r="AV183" s="13" t="s">
        <v>79</v>
      </c>
      <c r="AW183" s="13" t="s">
        <v>33</v>
      </c>
      <c r="AX183" s="13" t="s">
        <v>72</v>
      </c>
      <c r="AY183" s="157" t="s">
        <v>180</v>
      </c>
    </row>
    <row r="184" spans="2:65" s="12" customFormat="1">
      <c r="B184" s="148"/>
      <c r="D184" s="149" t="s">
        <v>191</v>
      </c>
      <c r="E184" s="150" t="s">
        <v>19</v>
      </c>
      <c r="F184" s="151" t="s">
        <v>79</v>
      </c>
      <c r="H184" s="152">
        <v>1</v>
      </c>
      <c r="I184" s="153"/>
      <c r="L184" s="148"/>
      <c r="M184" s="154"/>
      <c r="T184" s="155"/>
      <c r="AT184" s="150" t="s">
        <v>191</v>
      </c>
      <c r="AU184" s="150" t="s">
        <v>81</v>
      </c>
      <c r="AV184" s="12" t="s">
        <v>81</v>
      </c>
      <c r="AW184" s="12" t="s">
        <v>33</v>
      </c>
      <c r="AX184" s="12" t="s">
        <v>79</v>
      </c>
      <c r="AY184" s="150" t="s">
        <v>180</v>
      </c>
    </row>
    <row r="185" spans="2:65" s="1" customFormat="1" ht="37.9" customHeight="1">
      <c r="B185" s="32"/>
      <c r="C185" s="131" t="s">
        <v>365</v>
      </c>
      <c r="D185" s="131" t="s">
        <v>182</v>
      </c>
      <c r="E185" s="132" t="s">
        <v>3056</v>
      </c>
      <c r="F185" s="133" t="s">
        <v>3057</v>
      </c>
      <c r="G185" s="134" t="s">
        <v>226</v>
      </c>
      <c r="H185" s="135">
        <v>1</v>
      </c>
      <c r="I185" s="136"/>
      <c r="J185" s="137">
        <f>ROUND(I185*H185,2)</f>
        <v>0</v>
      </c>
      <c r="K185" s="133" t="s">
        <v>186</v>
      </c>
      <c r="L185" s="32"/>
      <c r="M185" s="138" t="s">
        <v>19</v>
      </c>
      <c r="N185" s="139" t="s">
        <v>43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187</v>
      </c>
      <c r="AT185" s="142" t="s">
        <v>182</v>
      </c>
      <c r="AU185" s="142" t="s">
        <v>81</v>
      </c>
      <c r="AY185" s="17" t="s">
        <v>180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7" t="s">
        <v>79</v>
      </c>
      <c r="BK185" s="143">
        <f>ROUND(I185*H185,2)</f>
        <v>0</v>
      </c>
      <c r="BL185" s="17" t="s">
        <v>187</v>
      </c>
      <c r="BM185" s="142" t="s">
        <v>3058</v>
      </c>
    </row>
    <row r="186" spans="2:65" s="1" customFormat="1">
      <c r="B186" s="32"/>
      <c r="D186" s="144" t="s">
        <v>189</v>
      </c>
      <c r="F186" s="145" t="s">
        <v>3059</v>
      </c>
      <c r="I186" s="146"/>
      <c r="L186" s="32"/>
      <c r="M186" s="147"/>
      <c r="T186" s="53"/>
      <c r="AT186" s="17" t="s">
        <v>189</v>
      </c>
      <c r="AU186" s="17" t="s">
        <v>81</v>
      </c>
    </row>
    <row r="187" spans="2:65" s="1" customFormat="1" ht="24.2" customHeight="1">
      <c r="B187" s="32"/>
      <c r="C187" s="181" t="s">
        <v>500</v>
      </c>
      <c r="D187" s="181" t="s">
        <v>570</v>
      </c>
      <c r="E187" s="182" t="s">
        <v>3060</v>
      </c>
      <c r="F187" s="183" t="s">
        <v>3061</v>
      </c>
      <c r="G187" s="184" t="s">
        <v>226</v>
      </c>
      <c r="H187" s="185">
        <v>1</v>
      </c>
      <c r="I187" s="186"/>
      <c r="J187" s="187">
        <f>ROUND(I187*H187,2)</f>
        <v>0</v>
      </c>
      <c r="K187" s="183" t="s">
        <v>186</v>
      </c>
      <c r="L187" s="188"/>
      <c r="M187" s="189" t="s">
        <v>19</v>
      </c>
      <c r="N187" s="190" t="s">
        <v>43</v>
      </c>
      <c r="P187" s="140">
        <f>O187*H187</f>
        <v>0</v>
      </c>
      <c r="Q187" s="140">
        <v>11.34</v>
      </c>
      <c r="R187" s="140">
        <f>Q187*H187</f>
        <v>11.34</v>
      </c>
      <c r="S187" s="140">
        <v>0</v>
      </c>
      <c r="T187" s="141">
        <f>S187*H187</f>
        <v>0</v>
      </c>
      <c r="AR187" s="142" t="s">
        <v>235</v>
      </c>
      <c r="AT187" s="142" t="s">
        <v>570</v>
      </c>
      <c r="AU187" s="142" t="s">
        <v>81</v>
      </c>
      <c r="AY187" s="17" t="s">
        <v>180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7" t="s">
        <v>79</v>
      </c>
      <c r="BK187" s="143">
        <f>ROUND(I187*H187,2)</f>
        <v>0</v>
      </c>
      <c r="BL187" s="17" t="s">
        <v>187</v>
      </c>
      <c r="BM187" s="142" t="s">
        <v>3062</v>
      </c>
    </row>
    <row r="188" spans="2:65" s="1" customFormat="1" ht="16.5" customHeight="1">
      <c r="B188" s="32"/>
      <c r="C188" s="131" t="s">
        <v>505</v>
      </c>
      <c r="D188" s="131" t="s">
        <v>182</v>
      </c>
      <c r="E188" s="132" t="s">
        <v>3063</v>
      </c>
      <c r="F188" s="133" t="s">
        <v>3064</v>
      </c>
      <c r="G188" s="134" t="s">
        <v>226</v>
      </c>
      <c r="H188" s="135">
        <v>2</v>
      </c>
      <c r="I188" s="136"/>
      <c r="J188" s="137">
        <f>ROUND(I188*H188,2)</f>
        <v>0</v>
      </c>
      <c r="K188" s="133" t="s">
        <v>186</v>
      </c>
      <c r="L188" s="32"/>
      <c r="M188" s="138" t="s">
        <v>19</v>
      </c>
      <c r="N188" s="139" t="s">
        <v>43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187</v>
      </c>
      <c r="AT188" s="142" t="s">
        <v>182</v>
      </c>
      <c r="AU188" s="142" t="s">
        <v>81</v>
      </c>
      <c r="AY188" s="17" t="s">
        <v>180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7" t="s">
        <v>79</v>
      </c>
      <c r="BK188" s="143">
        <f>ROUND(I188*H188,2)</f>
        <v>0</v>
      </c>
      <c r="BL188" s="17" t="s">
        <v>187</v>
      </c>
      <c r="BM188" s="142" t="s">
        <v>3065</v>
      </c>
    </row>
    <row r="189" spans="2:65" s="1" customFormat="1">
      <c r="B189" s="32"/>
      <c r="D189" s="144" t="s">
        <v>189</v>
      </c>
      <c r="F189" s="145" t="s">
        <v>3066</v>
      </c>
      <c r="I189" s="146"/>
      <c r="L189" s="32"/>
      <c r="M189" s="147"/>
      <c r="T189" s="53"/>
      <c r="AT189" s="17" t="s">
        <v>189</v>
      </c>
      <c r="AU189" s="17" t="s">
        <v>81</v>
      </c>
    </row>
    <row r="190" spans="2:65" s="1" customFormat="1" ht="24.2" customHeight="1">
      <c r="B190" s="32"/>
      <c r="C190" s="131" t="s">
        <v>511</v>
      </c>
      <c r="D190" s="131" t="s">
        <v>182</v>
      </c>
      <c r="E190" s="132" t="s">
        <v>3067</v>
      </c>
      <c r="F190" s="133" t="s">
        <v>3068</v>
      </c>
      <c r="G190" s="134" t="s">
        <v>476</v>
      </c>
      <c r="H190" s="135">
        <v>26.74</v>
      </c>
      <c r="I190" s="136"/>
      <c r="J190" s="137">
        <f>ROUND(I190*H190,2)</f>
        <v>0</v>
      </c>
      <c r="K190" s="133" t="s">
        <v>186</v>
      </c>
      <c r="L190" s="32"/>
      <c r="M190" s="138" t="s">
        <v>19</v>
      </c>
      <c r="N190" s="139" t="s">
        <v>43</v>
      </c>
      <c r="P190" s="140">
        <f>O190*H190</f>
        <v>0</v>
      </c>
      <c r="Q190" s="140">
        <v>5.4000000000000003E-3</v>
      </c>
      <c r="R190" s="140">
        <f>Q190*H190</f>
        <v>0.144396</v>
      </c>
      <c r="S190" s="140">
        <v>0</v>
      </c>
      <c r="T190" s="141">
        <f>S190*H190</f>
        <v>0</v>
      </c>
      <c r="AR190" s="142" t="s">
        <v>187</v>
      </c>
      <c r="AT190" s="142" t="s">
        <v>182</v>
      </c>
      <c r="AU190" s="142" t="s">
        <v>81</v>
      </c>
      <c r="AY190" s="17" t="s">
        <v>180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7" t="s">
        <v>79</v>
      </c>
      <c r="BK190" s="143">
        <f>ROUND(I190*H190,2)</f>
        <v>0</v>
      </c>
      <c r="BL190" s="17" t="s">
        <v>187</v>
      </c>
      <c r="BM190" s="142" t="s">
        <v>3069</v>
      </c>
    </row>
    <row r="191" spans="2:65" s="1" customFormat="1">
      <c r="B191" s="32"/>
      <c r="D191" s="144" t="s">
        <v>189</v>
      </c>
      <c r="F191" s="145" t="s">
        <v>3070</v>
      </c>
      <c r="I191" s="146"/>
      <c r="L191" s="32"/>
      <c r="M191" s="147"/>
      <c r="T191" s="53"/>
      <c r="AT191" s="17" t="s">
        <v>189</v>
      </c>
      <c r="AU191" s="17" t="s">
        <v>81</v>
      </c>
    </row>
    <row r="192" spans="2:65" s="12" customFormat="1">
      <c r="B192" s="148"/>
      <c r="D192" s="149" t="s">
        <v>191</v>
      </c>
      <c r="E192" s="150" t="s">
        <v>19</v>
      </c>
      <c r="F192" s="151" t="s">
        <v>3071</v>
      </c>
      <c r="H192" s="152">
        <v>26.74</v>
      </c>
      <c r="I192" s="153"/>
      <c r="L192" s="148"/>
      <c r="M192" s="154"/>
      <c r="T192" s="155"/>
      <c r="AT192" s="150" t="s">
        <v>191</v>
      </c>
      <c r="AU192" s="150" t="s">
        <v>81</v>
      </c>
      <c r="AV192" s="12" t="s">
        <v>81</v>
      </c>
      <c r="AW192" s="12" t="s">
        <v>33</v>
      </c>
      <c r="AX192" s="12" t="s">
        <v>79</v>
      </c>
      <c r="AY192" s="150" t="s">
        <v>180</v>
      </c>
    </row>
    <row r="193" spans="2:65" s="11" customFormat="1" ht="22.9" customHeight="1">
      <c r="B193" s="119"/>
      <c r="D193" s="120" t="s">
        <v>71</v>
      </c>
      <c r="E193" s="129" t="s">
        <v>187</v>
      </c>
      <c r="F193" s="129" t="s">
        <v>1918</v>
      </c>
      <c r="I193" s="122"/>
      <c r="J193" s="130">
        <f>BK193</f>
        <v>0</v>
      </c>
      <c r="L193" s="119"/>
      <c r="M193" s="124"/>
      <c r="P193" s="125">
        <f>SUM(P194:P219)</f>
        <v>0</v>
      </c>
      <c r="R193" s="125">
        <f>SUM(R194:R219)</f>
        <v>32.506343559999998</v>
      </c>
      <c r="T193" s="126">
        <f>SUM(T194:T219)</f>
        <v>0</v>
      </c>
      <c r="AR193" s="120" t="s">
        <v>79</v>
      </c>
      <c r="AT193" s="127" t="s">
        <v>71</v>
      </c>
      <c r="AU193" s="127" t="s">
        <v>79</v>
      </c>
      <c r="AY193" s="120" t="s">
        <v>180</v>
      </c>
      <c r="BK193" s="128">
        <f>SUM(BK194:BK219)</f>
        <v>0</v>
      </c>
    </row>
    <row r="194" spans="2:65" s="1" customFormat="1" ht="24.2" customHeight="1">
      <c r="B194" s="32"/>
      <c r="C194" s="131" t="s">
        <v>515</v>
      </c>
      <c r="D194" s="131" t="s">
        <v>182</v>
      </c>
      <c r="E194" s="132" t="s">
        <v>3072</v>
      </c>
      <c r="F194" s="133" t="s">
        <v>3073</v>
      </c>
      <c r="G194" s="134" t="s">
        <v>209</v>
      </c>
      <c r="H194" s="135">
        <v>4.9329999999999998</v>
      </c>
      <c r="I194" s="136"/>
      <c r="J194" s="137">
        <f>ROUND(I194*H194,2)</f>
        <v>0</v>
      </c>
      <c r="K194" s="133" t="s">
        <v>186</v>
      </c>
      <c r="L194" s="32"/>
      <c r="M194" s="138" t="s">
        <v>19</v>
      </c>
      <c r="N194" s="139" t="s">
        <v>43</v>
      </c>
      <c r="P194" s="140">
        <f>O194*H194</f>
        <v>0</v>
      </c>
      <c r="Q194" s="140">
        <v>1.7034</v>
      </c>
      <c r="R194" s="140">
        <f>Q194*H194</f>
        <v>8.4028721999999991</v>
      </c>
      <c r="S194" s="140">
        <v>0</v>
      </c>
      <c r="T194" s="141">
        <f>S194*H194</f>
        <v>0</v>
      </c>
      <c r="AR194" s="142" t="s">
        <v>187</v>
      </c>
      <c r="AT194" s="142" t="s">
        <v>182</v>
      </c>
      <c r="AU194" s="142" t="s">
        <v>81</v>
      </c>
      <c r="AY194" s="17" t="s">
        <v>180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7" t="s">
        <v>79</v>
      </c>
      <c r="BK194" s="143">
        <f>ROUND(I194*H194,2)</f>
        <v>0</v>
      </c>
      <c r="BL194" s="17" t="s">
        <v>187</v>
      </c>
      <c r="BM194" s="142" t="s">
        <v>3074</v>
      </c>
    </row>
    <row r="195" spans="2:65" s="1" customFormat="1">
      <c r="B195" s="32"/>
      <c r="D195" s="144" t="s">
        <v>189</v>
      </c>
      <c r="F195" s="145" t="s">
        <v>3075</v>
      </c>
      <c r="I195" s="146"/>
      <c r="L195" s="32"/>
      <c r="M195" s="147"/>
      <c r="T195" s="53"/>
      <c r="AT195" s="17" t="s">
        <v>189</v>
      </c>
      <c r="AU195" s="17" t="s">
        <v>81</v>
      </c>
    </row>
    <row r="196" spans="2:65" s="12" customFormat="1">
      <c r="B196" s="148"/>
      <c r="D196" s="149" t="s">
        <v>191</v>
      </c>
      <c r="E196" s="150" t="s">
        <v>19</v>
      </c>
      <c r="F196" s="151" t="s">
        <v>3076</v>
      </c>
      <c r="H196" s="152">
        <v>4.9329999999999998</v>
      </c>
      <c r="I196" s="153"/>
      <c r="L196" s="148"/>
      <c r="M196" s="154"/>
      <c r="T196" s="155"/>
      <c r="AT196" s="150" t="s">
        <v>191</v>
      </c>
      <c r="AU196" s="150" t="s">
        <v>81</v>
      </c>
      <c r="AV196" s="12" t="s">
        <v>81</v>
      </c>
      <c r="AW196" s="12" t="s">
        <v>33</v>
      </c>
      <c r="AX196" s="12" t="s">
        <v>79</v>
      </c>
      <c r="AY196" s="150" t="s">
        <v>180</v>
      </c>
    </row>
    <row r="197" spans="2:65" s="1" customFormat="1" ht="33" customHeight="1">
      <c r="B197" s="32"/>
      <c r="C197" s="131" t="s">
        <v>699</v>
      </c>
      <c r="D197" s="131" t="s">
        <v>182</v>
      </c>
      <c r="E197" s="132" t="s">
        <v>1919</v>
      </c>
      <c r="F197" s="133" t="s">
        <v>1920</v>
      </c>
      <c r="G197" s="134" t="s">
        <v>209</v>
      </c>
      <c r="H197" s="135">
        <v>5.63</v>
      </c>
      <c r="I197" s="136"/>
      <c r="J197" s="137">
        <f>ROUND(I197*H197,2)</f>
        <v>0</v>
      </c>
      <c r="K197" s="133" t="s">
        <v>186</v>
      </c>
      <c r="L197" s="32"/>
      <c r="M197" s="138" t="s">
        <v>19</v>
      </c>
      <c r="N197" s="139" t="s">
        <v>43</v>
      </c>
      <c r="P197" s="140">
        <f>O197*H197</f>
        <v>0</v>
      </c>
      <c r="Q197" s="140">
        <v>1.8907700000000001</v>
      </c>
      <c r="R197" s="140">
        <f>Q197*H197</f>
        <v>10.645035099999999</v>
      </c>
      <c r="S197" s="140">
        <v>0</v>
      </c>
      <c r="T197" s="141">
        <f>S197*H197</f>
        <v>0</v>
      </c>
      <c r="AR197" s="142" t="s">
        <v>187</v>
      </c>
      <c r="AT197" s="142" t="s">
        <v>182</v>
      </c>
      <c r="AU197" s="142" t="s">
        <v>81</v>
      </c>
      <c r="AY197" s="17" t="s">
        <v>180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7" t="s">
        <v>79</v>
      </c>
      <c r="BK197" s="143">
        <f>ROUND(I197*H197,2)</f>
        <v>0</v>
      </c>
      <c r="BL197" s="17" t="s">
        <v>187</v>
      </c>
      <c r="BM197" s="142" t="s">
        <v>3077</v>
      </c>
    </row>
    <row r="198" spans="2:65" s="1" customFormat="1">
      <c r="B198" s="32"/>
      <c r="D198" s="144" t="s">
        <v>189</v>
      </c>
      <c r="F198" s="145" t="s">
        <v>1922</v>
      </c>
      <c r="I198" s="146"/>
      <c r="L198" s="32"/>
      <c r="M198" s="147"/>
      <c r="T198" s="53"/>
      <c r="AT198" s="17" t="s">
        <v>189</v>
      </c>
      <c r="AU198" s="17" t="s">
        <v>81</v>
      </c>
    </row>
    <row r="199" spans="2:65" s="12" customFormat="1">
      <c r="B199" s="148"/>
      <c r="D199" s="149" t="s">
        <v>191</v>
      </c>
      <c r="E199" s="150" t="s">
        <v>19</v>
      </c>
      <c r="F199" s="151" t="s">
        <v>3078</v>
      </c>
      <c r="H199" s="152">
        <v>3.6</v>
      </c>
      <c r="I199" s="153"/>
      <c r="L199" s="148"/>
      <c r="M199" s="154"/>
      <c r="T199" s="155"/>
      <c r="AT199" s="150" t="s">
        <v>191</v>
      </c>
      <c r="AU199" s="150" t="s">
        <v>81</v>
      </c>
      <c r="AV199" s="12" t="s">
        <v>81</v>
      </c>
      <c r="AW199" s="12" t="s">
        <v>33</v>
      </c>
      <c r="AX199" s="12" t="s">
        <v>72</v>
      </c>
      <c r="AY199" s="150" t="s">
        <v>180</v>
      </c>
    </row>
    <row r="200" spans="2:65" s="12" customFormat="1">
      <c r="B200" s="148"/>
      <c r="D200" s="149" t="s">
        <v>191</v>
      </c>
      <c r="E200" s="150" t="s">
        <v>19</v>
      </c>
      <c r="F200" s="151" t="s">
        <v>3079</v>
      </c>
      <c r="H200" s="152">
        <v>0.45500000000000002</v>
      </c>
      <c r="I200" s="153"/>
      <c r="L200" s="148"/>
      <c r="M200" s="154"/>
      <c r="T200" s="155"/>
      <c r="AT200" s="150" t="s">
        <v>191</v>
      </c>
      <c r="AU200" s="150" t="s">
        <v>81</v>
      </c>
      <c r="AV200" s="12" t="s">
        <v>81</v>
      </c>
      <c r="AW200" s="12" t="s">
        <v>33</v>
      </c>
      <c r="AX200" s="12" t="s">
        <v>72</v>
      </c>
      <c r="AY200" s="150" t="s">
        <v>180</v>
      </c>
    </row>
    <row r="201" spans="2:65" s="12" customFormat="1">
      <c r="B201" s="148"/>
      <c r="D201" s="149" t="s">
        <v>191</v>
      </c>
      <c r="E201" s="150" t="s">
        <v>19</v>
      </c>
      <c r="F201" s="151" t="s">
        <v>3080</v>
      </c>
      <c r="H201" s="152">
        <v>0.7</v>
      </c>
      <c r="I201" s="153"/>
      <c r="L201" s="148"/>
      <c r="M201" s="154"/>
      <c r="T201" s="155"/>
      <c r="AT201" s="150" t="s">
        <v>191</v>
      </c>
      <c r="AU201" s="150" t="s">
        <v>81</v>
      </c>
      <c r="AV201" s="12" t="s">
        <v>81</v>
      </c>
      <c r="AW201" s="12" t="s">
        <v>33</v>
      </c>
      <c r="AX201" s="12" t="s">
        <v>72</v>
      </c>
      <c r="AY201" s="150" t="s">
        <v>180</v>
      </c>
    </row>
    <row r="202" spans="2:65" s="12" customFormat="1">
      <c r="B202" s="148"/>
      <c r="D202" s="149" t="s">
        <v>191</v>
      </c>
      <c r="E202" s="150" t="s">
        <v>19</v>
      </c>
      <c r="F202" s="151" t="s">
        <v>3081</v>
      </c>
      <c r="H202" s="152">
        <v>0.3</v>
      </c>
      <c r="I202" s="153"/>
      <c r="L202" s="148"/>
      <c r="M202" s="154"/>
      <c r="T202" s="155"/>
      <c r="AT202" s="150" t="s">
        <v>191</v>
      </c>
      <c r="AU202" s="150" t="s">
        <v>81</v>
      </c>
      <c r="AV202" s="12" t="s">
        <v>81</v>
      </c>
      <c r="AW202" s="12" t="s">
        <v>33</v>
      </c>
      <c r="AX202" s="12" t="s">
        <v>72</v>
      </c>
      <c r="AY202" s="150" t="s">
        <v>180</v>
      </c>
    </row>
    <row r="203" spans="2:65" s="12" customFormat="1">
      <c r="B203" s="148"/>
      <c r="D203" s="149" t="s">
        <v>191</v>
      </c>
      <c r="E203" s="150" t="s">
        <v>19</v>
      </c>
      <c r="F203" s="151" t="s">
        <v>3082</v>
      </c>
      <c r="H203" s="152">
        <v>0.57499999999999996</v>
      </c>
      <c r="I203" s="153"/>
      <c r="L203" s="148"/>
      <c r="M203" s="154"/>
      <c r="T203" s="155"/>
      <c r="AT203" s="150" t="s">
        <v>191</v>
      </c>
      <c r="AU203" s="150" t="s">
        <v>81</v>
      </c>
      <c r="AV203" s="12" t="s">
        <v>81</v>
      </c>
      <c r="AW203" s="12" t="s">
        <v>33</v>
      </c>
      <c r="AX203" s="12" t="s">
        <v>72</v>
      </c>
      <c r="AY203" s="150" t="s">
        <v>180</v>
      </c>
    </row>
    <row r="204" spans="2:65" s="14" customFormat="1">
      <c r="B204" s="162"/>
      <c r="D204" s="149" t="s">
        <v>191</v>
      </c>
      <c r="E204" s="163" t="s">
        <v>19</v>
      </c>
      <c r="F204" s="164" t="s">
        <v>215</v>
      </c>
      <c r="H204" s="165">
        <v>5.63</v>
      </c>
      <c r="I204" s="166"/>
      <c r="L204" s="162"/>
      <c r="M204" s="167"/>
      <c r="T204" s="168"/>
      <c r="AT204" s="163" t="s">
        <v>191</v>
      </c>
      <c r="AU204" s="163" t="s">
        <v>81</v>
      </c>
      <c r="AV204" s="14" t="s">
        <v>187</v>
      </c>
      <c r="AW204" s="14" t="s">
        <v>33</v>
      </c>
      <c r="AX204" s="14" t="s">
        <v>79</v>
      </c>
      <c r="AY204" s="163" t="s">
        <v>180</v>
      </c>
    </row>
    <row r="205" spans="2:65" s="1" customFormat="1" ht="24.2" customHeight="1">
      <c r="B205" s="32"/>
      <c r="C205" s="131" t="s">
        <v>704</v>
      </c>
      <c r="D205" s="131" t="s">
        <v>182</v>
      </c>
      <c r="E205" s="132" t="s">
        <v>3083</v>
      </c>
      <c r="F205" s="133" t="s">
        <v>3084</v>
      </c>
      <c r="G205" s="134" t="s">
        <v>226</v>
      </c>
      <c r="H205" s="135">
        <v>3</v>
      </c>
      <c r="I205" s="136"/>
      <c r="J205" s="137">
        <f>ROUND(I205*H205,2)</f>
        <v>0</v>
      </c>
      <c r="K205" s="133" t="s">
        <v>186</v>
      </c>
      <c r="L205" s="32"/>
      <c r="M205" s="138" t="s">
        <v>19</v>
      </c>
      <c r="N205" s="139" t="s">
        <v>43</v>
      </c>
      <c r="P205" s="140">
        <f>O205*H205</f>
        <v>0</v>
      </c>
      <c r="Q205" s="140">
        <v>8.7419999999999998E-2</v>
      </c>
      <c r="R205" s="140">
        <f>Q205*H205</f>
        <v>0.26225999999999999</v>
      </c>
      <c r="S205" s="140">
        <v>0</v>
      </c>
      <c r="T205" s="141">
        <f>S205*H205</f>
        <v>0</v>
      </c>
      <c r="AR205" s="142" t="s">
        <v>187</v>
      </c>
      <c r="AT205" s="142" t="s">
        <v>182</v>
      </c>
      <c r="AU205" s="142" t="s">
        <v>81</v>
      </c>
      <c r="AY205" s="17" t="s">
        <v>180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7" t="s">
        <v>79</v>
      </c>
      <c r="BK205" s="143">
        <f>ROUND(I205*H205,2)</f>
        <v>0</v>
      </c>
      <c r="BL205" s="17" t="s">
        <v>187</v>
      </c>
      <c r="BM205" s="142" t="s">
        <v>3085</v>
      </c>
    </row>
    <row r="206" spans="2:65" s="1" customFormat="1">
      <c r="B206" s="32"/>
      <c r="D206" s="144" t="s">
        <v>189</v>
      </c>
      <c r="F206" s="145" t="s">
        <v>3086</v>
      </c>
      <c r="I206" s="146"/>
      <c r="L206" s="32"/>
      <c r="M206" s="147"/>
      <c r="T206" s="53"/>
      <c r="AT206" s="17" t="s">
        <v>189</v>
      </c>
      <c r="AU206" s="17" t="s">
        <v>81</v>
      </c>
    </row>
    <row r="207" spans="2:65" s="1" customFormat="1" ht="24.2" customHeight="1">
      <c r="B207" s="32"/>
      <c r="C207" s="181" t="s">
        <v>709</v>
      </c>
      <c r="D207" s="181" t="s">
        <v>570</v>
      </c>
      <c r="E207" s="182" t="s">
        <v>3087</v>
      </c>
      <c r="F207" s="183" t="s">
        <v>3088</v>
      </c>
      <c r="G207" s="184" t="s">
        <v>226</v>
      </c>
      <c r="H207" s="185">
        <v>2</v>
      </c>
      <c r="I207" s="186"/>
      <c r="J207" s="187">
        <f>ROUND(I207*H207,2)</f>
        <v>0</v>
      </c>
      <c r="K207" s="183" t="s">
        <v>186</v>
      </c>
      <c r="L207" s="188"/>
      <c r="M207" s="189" t="s">
        <v>19</v>
      </c>
      <c r="N207" s="190" t="s">
        <v>43</v>
      </c>
      <c r="P207" s="140">
        <f>O207*H207</f>
        <v>0</v>
      </c>
      <c r="Q207" s="140">
        <v>0.04</v>
      </c>
      <c r="R207" s="140">
        <f>Q207*H207</f>
        <v>0.08</v>
      </c>
      <c r="S207" s="140">
        <v>0</v>
      </c>
      <c r="T207" s="141">
        <f>S207*H207</f>
        <v>0</v>
      </c>
      <c r="AR207" s="142" t="s">
        <v>235</v>
      </c>
      <c r="AT207" s="142" t="s">
        <v>570</v>
      </c>
      <c r="AU207" s="142" t="s">
        <v>81</v>
      </c>
      <c r="AY207" s="17" t="s">
        <v>180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7" t="s">
        <v>79</v>
      </c>
      <c r="BK207" s="143">
        <f>ROUND(I207*H207,2)</f>
        <v>0</v>
      </c>
      <c r="BL207" s="17" t="s">
        <v>187</v>
      </c>
      <c r="BM207" s="142" t="s">
        <v>3089</v>
      </c>
    </row>
    <row r="208" spans="2:65" s="1" customFormat="1" ht="24.2" customHeight="1">
      <c r="B208" s="32"/>
      <c r="C208" s="181" t="s">
        <v>715</v>
      </c>
      <c r="D208" s="181" t="s">
        <v>570</v>
      </c>
      <c r="E208" s="182" t="s">
        <v>3090</v>
      </c>
      <c r="F208" s="183" t="s">
        <v>3091</v>
      </c>
      <c r="G208" s="184" t="s">
        <v>226</v>
      </c>
      <c r="H208" s="185">
        <v>1</v>
      </c>
      <c r="I208" s="186"/>
      <c r="J208" s="187">
        <f>ROUND(I208*H208,2)</f>
        <v>0</v>
      </c>
      <c r="K208" s="183" t="s">
        <v>186</v>
      </c>
      <c r="L208" s="188"/>
      <c r="M208" s="189" t="s">
        <v>19</v>
      </c>
      <c r="N208" s="190" t="s">
        <v>43</v>
      </c>
      <c r="P208" s="140">
        <f>O208*H208</f>
        <v>0</v>
      </c>
      <c r="Q208" s="140">
        <v>0.61499999999999999</v>
      </c>
      <c r="R208" s="140">
        <f>Q208*H208</f>
        <v>0.61499999999999999</v>
      </c>
      <c r="S208" s="140">
        <v>0</v>
      </c>
      <c r="T208" s="141">
        <f>S208*H208</f>
        <v>0</v>
      </c>
      <c r="AR208" s="142" t="s">
        <v>235</v>
      </c>
      <c r="AT208" s="142" t="s">
        <v>570</v>
      </c>
      <c r="AU208" s="142" t="s">
        <v>81</v>
      </c>
      <c r="AY208" s="17" t="s">
        <v>180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7" t="s">
        <v>79</v>
      </c>
      <c r="BK208" s="143">
        <f>ROUND(I208*H208,2)</f>
        <v>0</v>
      </c>
      <c r="BL208" s="17" t="s">
        <v>187</v>
      </c>
      <c r="BM208" s="142" t="s">
        <v>3092</v>
      </c>
    </row>
    <row r="209" spans="2:65" s="1" customFormat="1" ht="49.15" customHeight="1">
      <c r="B209" s="32"/>
      <c r="C209" s="131" t="s">
        <v>720</v>
      </c>
      <c r="D209" s="131" t="s">
        <v>182</v>
      </c>
      <c r="E209" s="132" t="s">
        <v>3093</v>
      </c>
      <c r="F209" s="133" t="s">
        <v>3094</v>
      </c>
      <c r="G209" s="134" t="s">
        <v>209</v>
      </c>
      <c r="H209" s="135">
        <v>4.9329999999999998</v>
      </c>
      <c r="I209" s="136"/>
      <c r="J209" s="137">
        <f>ROUND(I209*H209,2)</f>
        <v>0</v>
      </c>
      <c r="K209" s="133" t="s">
        <v>186</v>
      </c>
      <c r="L209" s="32"/>
      <c r="M209" s="138" t="s">
        <v>19</v>
      </c>
      <c r="N209" s="139" t="s">
        <v>43</v>
      </c>
      <c r="P209" s="140">
        <f>O209*H209</f>
        <v>0</v>
      </c>
      <c r="Q209" s="140">
        <v>2.5018699999999998</v>
      </c>
      <c r="R209" s="140">
        <f>Q209*H209</f>
        <v>12.341724709999999</v>
      </c>
      <c r="S209" s="140">
        <v>0</v>
      </c>
      <c r="T209" s="141">
        <f>S209*H209</f>
        <v>0</v>
      </c>
      <c r="AR209" s="142" t="s">
        <v>187</v>
      </c>
      <c r="AT209" s="142" t="s">
        <v>182</v>
      </c>
      <c r="AU209" s="142" t="s">
        <v>81</v>
      </c>
      <c r="AY209" s="17" t="s">
        <v>180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7" t="s">
        <v>79</v>
      </c>
      <c r="BK209" s="143">
        <f>ROUND(I209*H209,2)</f>
        <v>0</v>
      </c>
      <c r="BL209" s="17" t="s">
        <v>187</v>
      </c>
      <c r="BM209" s="142" t="s">
        <v>3095</v>
      </c>
    </row>
    <row r="210" spans="2:65" s="1" customFormat="1">
      <c r="B210" s="32"/>
      <c r="D210" s="144" t="s">
        <v>189</v>
      </c>
      <c r="F210" s="145" t="s">
        <v>3096</v>
      </c>
      <c r="I210" s="146"/>
      <c r="L210" s="32"/>
      <c r="M210" s="147"/>
      <c r="T210" s="53"/>
      <c r="AT210" s="17" t="s">
        <v>189</v>
      </c>
      <c r="AU210" s="17" t="s">
        <v>81</v>
      </c>
    </row>
    <row r="211" spans="2:65" s="12" customFormat="1">
      <c r="B211" s="148"/>
      <c r="D211" s="149" t="s">
        <v>191</v>
      </c>
      <c r="E211" s="150" t="s">
        <v>19</v>
      </c>
      <c r="F211" s="151" t="s">
        <v>3076</v>
      </c>
      <c r="H211" s="152">
        <v>4.9329999999999998</v>
      </c>
      <c r="I211" s="153"/>
      <c r="L211" s="148"/>
      <c r="M211" s="154"/>
      <c r="T211" s="155"/>
      <c r="AT211" s="150" t="s">
        <v>191</v>
      </c>
      <c r="AU211" s="150" t="s">
        <v>81</v>
      </c>
      <c r="AV211" s="12" t="s">
        <v>81</v>
      </c>
      <c r="AW211" s="12" t="s">
        <v>33</v>
      </c>
      <c r="AX211" s="12" t="s">
        <v>79</v>
      </c>
      <c r="AY211" s="150" t="s">
        <v>180</v>
      </c>
    </row>
    <row r="212" spans="2:65" s="1" customFormat="1" ht="37.9" customHeight="1">
      <c r="B212" s="32"/>
      <c r="C212" s="131" t="s">
        <v>727</v>
      </c>
      <c r="D212" s="131" t="s">
        <v>182</v>
      </c>
      <c r="E212" s="132" t="s">
        <v>3097</v>
      </c>
      <c r="F212" s="133" t="s">
        <v>3098</v>
      </c>
      <c r="G212" s="134" t="s">
        <v>185</v>
      </c>
      <c r="H212" s="135">
        <v>4.7249999999999996</v>
      </c>
      <c r="I212" s="136"/>
      <c r="J212" s="137">
        <f>ROUND(I212*H212,2)</f>
        <v>0</v>
      </c>
      <c r="K212" s="133" t="s">
        <v>186</v>
      </c>
      <c r="L212" s="32"/>
      <c r="M212" s="138" t="s">
        <v>19</v>
      </c>
      <c r="N212" s="139" t="s">
        <v>43</v>
      </c>
      <c r="P212" s="140">
        <f>O212*H212</f>
        <v>0</v>
      </c>
      <c r="Q212" s="140">
        <v>7.8799999999999999E-3</v>
      </c>
      <c r="R212" s="140">
        <f>Q212*H212</f>
        <v>3.7232999999999995E-2</v>
      </c>
      <c r="S212" s="140">
        <v>0</v>
      </c>
      <c r="T212" s="141">
        <f>S212*H212</f>
        <v>0</v>
      </c>
      <c r="AR212" s="142" t="s">
        <v>187</v>
      </c>
      <c r="AT212" s="142" t="s">
        <v>182</v>
      </c>
      <c r="AU212" s="142" t="s">
        <v>81</v>
      </c>
      <c r="AY212" s="17" t="s">
        <v>180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7" t="s">
        <v>79</v>
      </c>
      <c r="BK212" s="143">
        <f>ROUND(I212*H212,2)</f>
        <v>0</v>
      </c>
      <c r="BL212" s="17" t="s">
        <v>187</v>
      </c>
      <c r="BM212" s="142" t="s">
        <v>3099</v>
      </c>
    </row>
    <row r="213" spans="2:65" s="1" customFormat="1">
      <c r="B213" s="32"/>
      <c r="D213" s="144" t="s">
        <v>189</v>
      </c>
      <c r="F213" s="145" t="s">
        <v>3100</v>
      </c>
      <c r="I213" s="146"/>
      <c r="L213" s="32"/>
      <c r="M213" s="147"/>
      <c r="T213" s="53"/>
      <c r="AT213" s="17" t="s">
        <v>189</v>
      </c>
      <c r="AU213" s="17" t="s">
        <v>81</v>
      </c>
    </row>
    <row r="214" spans="2:65" s="12" customFormat="1">
      <c r="B214" s="148"/>
      <c r="D214" s="149" t="s">
        <v>191</v>
      </c>
      <c r="E214" s="150" t="s">
        <v>19</v>
      </c>
      <c r="F214" s="151" t="s">
        <v>3101</v>
      </c>
      <c r="H214" s="152">
        <v>4.7249999999999996</v>
      </c>
      <c r="I214" s="153"/>
      <c r="L214" s="148"/>
      <c r="M214" s="154"/>
      <c r="T214" s="155"/>
      <c r="AT214" s="150" t="s">
        <v>191</v>
      </c>
      <c r="AU214" s="150" t="s">
        <v>81</v>
      </c>
      <c r="AV214" s="12" t="s">
        <v>81</v>
      </c>
      <c r="AW214" s="12" t="s">
        <v>33</v>
      </c>
      <c r="AX214" s="12" t="s">
        <v>79</v>
      </c>
      <c r="AY214" s="150" t="s">
        <v>180</v>
      </c>
    </row>
    <row r="215" spans="2:65" s="1" customFormat="1" ht="37.9" customHeight="1">
      <c r="B215" s="32"/>
      <c r="C215" s="131" t="s">
        <v>732</v>
      </c>
      <c r="D215" s="131" t="s">
        <v>182</v>
      </c>
      <c r="E215" s="132" t="s">
        <v>3102</v>
      </c>
      <c r="F215" s="133" t="s">
        <v>3103</v>
      </c>
      <c r="G215" s="134" t="s">
        <v>185</v>
      </c>
      <c r="H215" s="135">
        <v>4.7249999999999996</v>
      </c>
      <c r="I215" s="136"/>
      <c r="J215" s="137">
        <f>ROUND(I215*H215,2)</f>
        <v>0</v>
      </c>
      <c r="K215" s="133" t="s">
        <v>186</v>
      </c>
      <c r="L215" s="32"/>
      <c r="M215" s="138" t="s">
        <v>19</v>
      </c>
      <c r="N215" s="139" t="s">
        <v>43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187</v>
      </c>
      <c r="AT215" s="142" t="s">
        <v>182</v>
      </c>
      <c r="AU215" s="142" t="s">
        <v>81</v>
      </c>
      <c r="AY215" s="17" t="s">
        <v>180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7" t="s">
        <v>79</v>
      </c>
      <c r="BK215" s="143">
        <f>ROUND(I215*H215,2)</f>
        <v>0</v>
      </c>
      <c r="BL215" s="17" t="s">
        <v>187</v>
      </c>
      <c r="BM215" s="142" t="s">
        <v>3104</v>
      </c>
    </row>
    <row r="216" spans="2:65" s="1" customFormat="1">
      <c r="B216" s="32"/>
      <c r="D216" s="144" t="s">
        <v>189</v>
      </c>
      <c r="F216" s="145" t="s">
        <v>3105</v>
      </c>
      <c r="I216" s="146"/>
      <c r="L216" s="32"/>
      <c r="M216" s="147"/>
      <c r="T216" s="53"/>
      <c r="AT216" s="17" t="s">
        <v>189</v>
      </c>
      <c r="AU216" s="17" t="s">
        <v>81</v>
      </c>
    </row>
    <row r="217" spans="2:65" s="1" customFormat="1" ht="24.2" customHeight="1">
      <c r="B217" s="32"/>
      <c r="C217" s="131" t="s">
        <v>737</v>
      </c>
      <c r="D217" s="131" t="s">
        <v>182</v>
      </c>
      <c r="E217" s="132" t="s">
        <v>3106</v>
      </c>
      <c r="F217" s="133" t="s">
        <v>3107</v>
      </c>
      <c r="G217" s="134" t="s">
        <v>257</v>
      </c>
      <c r="H217" s="135">
        <v>0.115</v>
      </c>
      <c r="I217" s="136"/>
      <c r="J217" s="137">
        <f>ROUND(I217*H217,2)</f>
        <v>0</v>
      </c>
      <c r="K217" s="133" t="s">
        <v>186</v>
      </c>
      <c r="L217" s="32"/>
      <c r="M217" s="138" t="s">
        <v>19</v>
      </c>
      <c r="N217" s="139" t="s">
        <v>43</v>
      </c>
      <c r="P217" s="140">
        <f>O217*H217</f>
        <v>0</v>
      </c>
      <c r="Q217" s="140">
        <v>1.06277</v>
      </c>
      <c r="R217" s="140">
        <f>Q217*H217</f>
        <v>0.12221855000000001</v>
      </c>
      <c r="S217" s="140">
        <v>0</v>
      </c>
      <c r="T217" s="141">
        <f>S217*H217</f>
        <v>0</v>
      </c>
      <c r="AR217" s="142" t="s">
        <v>187</v>
      </c>
      <c r="AT217" s="142" t="s">
        <v>182</v>
      </c>
      <c r="AU217" s="142" t="s">
        <v>81</v>
      </c>
      <c r="AY217" s="17" t="s">
        <v>180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7" t="s">
        <v>79</v>
      </c>
      <c r="BK217" s="143">
        <f>ROUND(I217*H217,2)</f>
        <v>0</v>
      </c>
      <c r="BL217" s="17" t="s">
        <v>187</v>
      </c>
      <c r="BM217" s="142" t="s">
        <v>3108</v>
      </c>
    </row>
    <row r="218" spans="2:65" s="1" customFormat="1">
      <c r="B218" s="32"/>
      <c r="D218" s="144" t="s">
        <v>189</v>
      </c>
      <c r="F218" s="145" t="s">
        <v>3109</v>
      </c>
      <c r="I218" s="146"/>
      <c r="L218" s="32"/>
      <c r="M218" s="147"/>
      <c r="T218" s="53"/>
      <c r="AT218" s="17" t="s">
        <v>189</v>
      </c>
      <c r="AU218" s="17" t="s">
        <v>81</v>
      </c>
    </row>
    <row r="219" spans="2:65" s="12" customFormat="1">
      <c r="B219" s="148"/>
      <c r="D219" s="149" t="s">
        <v>191</v>
      </c>
      <c r="E219" s="150" t="s">
        <v>19</v>
      </c>
      <c r="F219" s="151" t="s">
        <v>3110</v>
      </c>
      <c r="H219" s="152">
        <v>0.115</v>
      </c>
      <c r="I219" s="153"/>
      <c r="L219" s="148"/>
      <c r="M219" s="154"/>
      <c r="T219" s="155"/>
      <c r="AT219" s="150" t="s">
        <v>191</v>
      </c>
      <c r="AU219" s="150" t="s">
        <v>81</v>
      </c>
      <c r="AV219" s="12" t="s">
        <v>81</v>
      </c>
      <c r="AW219" s="12" t="s">
        <v>33</v>
      </c>
      <c r="AX219" s="12" t="s">
        <v>79</v>
      </c>
      <c r="AY219" s="150" t="s">
        <v>180</v>
      </c>
    </row>
    <row r="220" spans="2:65" s="11" customFormat="1" ht="22.9" customHeight="1">
      <c r="B220" s="119"/>
      <c r="D220" s="120" t="s">
        <v>71</v>
      </c>
      <c r="E220" s="129" t="s">
        <v>218</v>
      </c>
      <c r="F220" s="129" t="s">
        <v>594</v>
      </c>
      <c r="I220" s="122"/>
      <c r="J220" s="130">
        <f>BK220</f>
        <v>0</v>
      </c>
      <c r="L220" s="119"/>
      <c r="M220" s="124"/>
      <c r="P220" s="125">
        <f>SUM(P221:P236)</f>
        <v>0</v>
      </c>
      <c r="R220" s="125">
        <f>SUM(R221:R236)</f>
        <v>42.672499999999999</v>
      </c>
      <c r="T220" s="126">
        <f>SUM(T221:T236)</f>
        <v>0</v>
      </c>
      <c r="AR220" s="120" t="s">
        <v>79</v>
      </c>
      <c r="AT220" s="127" t="s">
        <v>71</v>
      </c>
      <c r="AU220" s="127" t="s">
        <v>79</v>
      </c>
      <c r="AY220" s="120" t="s">
        <v>180</v>
      </c>
      <c r="BK220" s="128">
        <f>SUM(BK221:BK236)</f>
        <v>0</v>
      </c>
    </row>
    <row r="221" spans="2:65" s="1" customFormat="1" ht="37.9" customHeight="1">
      <c r="B221" s="32"/>
      <c r="C221" s="131" t="s">
        <v>744</v>
      </c>
      <c r="D221" s="131" t="s">
        <v>182</v>
      </c>
      <c r="E221" s="132" t="s">
        <v>3111</v>
      </c>
      <c r="F221" s="133" t="s">
        <v>3112</v>
      </c>
      <c r="G221" s="134" t="s">
        <v>185</v>
      </c>
      <c r="H221" s="135">
        <v>25</v>
      </c>
      <c r="I221" s="136"/>
      <c r="J221" s="137">
        <f>ROUND(I221*H221,2)</f>
        <v>0</v>
      </c>
      <c r="K221" s="133" t="s">
        <v>186</v>
      </c>
      <c r="L221" s="32"/>
      <c r="M221" s="138" t="s">
        <v>19</v>
      </c>
      <c r="N221" s="139" t="s">
        <v>43</v>
      </c>
      <c r="P221" s="140">
        <f>O221*H221</f>
        <v>0</v>
      </c>
      <c r="Q221" s="140">
        <v>0.46</v>
      </c>
      <c r="R221" s="140">
        <f>Q221*H221</f>
        <v>11.5</v>
      </c>
      <c r="S221" s="140">
        <v>0</v>
      </c>
      <c r="T221" s="141">
        <f>S221*H221</f>
        <v>0</v>
      </c>
      <c r="AR221" s="142" t="s">
        <v>187</v>
      </c>
      <c r="AT221" s="142" t="s">
        <v>182</v>
      </c>
      <c r="AU221" s="142" t="s">
        <v>81</v>
      </c>
      <c r="AY221" s="17" t="s">
        <v>180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7" t="s">
        <v>79</v>
      </c>
      <c r="BK221" s="143">
        <f>ROUND(I221*H221,2)</f>
        <v>0</v>
      </c>
      <c r="BL221" s="17" t="s">
        <v>187</v>
      </c>
      <c r="BM221" s="142" t="s">
        <v>3113</v>
      </c>
    </row>
    <row r="222" spans="2:65" s="1" customFormat="1">
      <c r="B222" s="32"/>
      <c r="D222" s="144" t="s">
        <v>189</v>
      </c>
      <c r="F222" s="145" t="s">
        <v>3114</v>
      </c>
      <c r="I222" s="146"/>
      <c r="L222" s="32"/>
      <c r="M222" s="147"/>
      <c r="T222" s="53"/>
      <c r="AT222" s="17" t="s">
        <v>189</v>
      </c>
      <c r="AU222" s="17" t="s">
        <v>81</v>
      </c>
    </row>
    <row r="223" spans="2:65" s="1" customFormat="1" ht="37.9" customHeight="1">
      <c r="B223" s="32"/>
      <c r="C223" s="131" t="s">
        <v>749</v>
      </c>
      <c r="D223" s="131" t="s">
        <v>182</v>
      </c>
      <c r="E223" s="132" t="s">
        <v>3115</v>
      </c>
      <c r="F223" s="133" t="s">
        <v>3116</v>
      </c>
      <c r="G223" s="134" t="s">
        <v>185</v>
      </c>
      <c r="H223" s="135">
        <v>25</v>
      </c>
      <c r="I223" s="136"/>
      <c r="J223" s="137">
        <f>ROUND(I223*H223,2)</f>
        <v>0</v>
      </c>
      <c r="K223" s="133" t="s">
        <v>186</v>
      </c>
      <c r="L223" s="32"/>
      <c r="M223" s="138" t="s">
        <v>19</v>
      </c>
      <c r="N223" s="139" t="s">
        <v>43</v>
      </c>
      <c r="P223" s="140">
        <f>O223*H223</f>
        <v>0</v>
      </c>
      <c r="Q223" s="140">
        <v>0.57499999999999996</v>
      </c>
      <c r="R223" s="140">
        <f>Q223*H223</f>
        <v>14.374999999999998</v>
      </c>
      <c r="S223" s="140">
        <v>0</v>
      </c>
      <c r="T223" s="141">
        <f>S223*H223</f>
        <v>0</v>
      </c>
      <c r="AR223" s="142" t="s">
        <v>187</v>
      </c>
      <c r="AT223" s="142" t="s">
        <v>182</v>
      </c>
      <c r="AU223" s="142" t="s">
        <v>81</v>
      </c>
      <c r="AY223" s="17" t="s">
        <v>180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7" t="s">
        <v>79</v>
      </c>
      <c r="BK223" s="143">
        <f>ROUND(I223*H223,2)</f>
        <v>0</v>
      </c>
      <c r="BL223" s="17" t="s">
        <v>187</v>
      </c>
      <c r="BM223" s="142" t="s">
        <v>3117</v>
      </c>
    </row>
    <row r="224" spans="2:65" s="1" customFormat="1">
      <c r="B224" s="32"/>
      <c r="D224" s="144" t="s">
        <v>189</v>
      </c>
      <c r="F224" s="145" t="s">
        <v>3118</v>
      </c>
      <c r="I224" s="146"/>
      <c r="L224" s="32"/>
      <c r="M224" s="147"/>
      <c r="T224" s="53"/>
      <c r="AT224" s="17" t="s">
        <v>189</v>
      </c>
      <c r="AU224" s="17" t="s">
        <v>81</v>
      </c>
    </row>
    <row r="225" spans="2:65" s="1" customFormat="1" ht="37.9" customHeight="1">
      <c r="B225" s="32"/>
      <c r="C225" s="131" t="s">
        <v>754</v>
      </c>
      <c r="D225" s="131" t="s">
        <v>182</v>
      </c>
      <c r="E225" s="132" t="s">
        <v>3119</v>
      </c>
      <c r="F225" s="133" t="s">
        <v>3120</v>
      </c>
      <c r="G225" s="134" t="s">
        <v>185</v>
      </c>
      <c r="H225" s="135">
        <v>25</v>
      </c>
      <c r="I225" s="136"/>
      <c r="J225" s="137">
        <f>ROUND(I225*H225,2)</f>
        <v>0</v>
      </c>
      <c r="K225" s="133" t="s">
        <v>186</v>
      </c>
      <c r="L225" s="32"/>
      <c r="M225" s="138" t="s">
        <v>19</v>
      </c>
      <c r="N225" s="139" t="s">
        <v>43</v>
      </c>
      <c r="P225" s="140">
        <f>O225*H225</f>
        <v>0</v>
      </c>
      <c r="Q225" s="140">
        <v>0.26375999999999999</v>
      </c>
      <c r="R225" s="140">
        <f>Q225*H225</f>
        <v>6.5939999999999994</v>
      </c>
      <c r="S225" s="140">
        <v>0</v>
      </c>
      <c r="T225" s="141">
        <f>S225*H225</f>
        <v>0</v>
      </c>
      <c r="AR225" s="142" t="s">
        <v>187</v>
      </c>
      <c r="AT225" s="142" t="s">
        <v>182</v>
      </c>
      <c r="AU225" s="142" t="s">
        <v>81</v>
      </c>
      <c r="AY225" s="17" t="s">
        <v>180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7" t="s">
        <v>79</v>
      </c>
      <c r="BK225" s="143">
        <f>ROUND(I225*H225,2)</f>
        <v>0</v>
      </c>
      <c r="BL225" s="17" t="s">
        <v>187</v>
      </c>
      <c r="BM225" s="142" t="s">
        <v>3121</v>
      </c>
    </row>
    <row r="226" spans="2:65" s="1" customFormat="1">
      <c r="B226" s="32"/>
      <c r="D226" s="144" t="s">
        <v>189</v>
      </c>
      <c r="F226" s="145" t="s">
        <v>3122</v>
      </c>
      <c r="I226" s="146"/>
      <c r="L226" s="32"/>
      <c r="M226" s="147"/>
      <c r="T226" s="53"/>
      <c r="AT226" s="17" t="s">
        <v>189</v>
      </c>
      <c r="AU226" s="17" t="s">
        <v>81</v>
      </c>
    </row>
    <row r="227" spans="2:65" s="13" customFormat="1">
      <c r="B227" s="156"/>
      <c r="D227" s="149" t="s">
        <v>191</v>
      </c>
      <c r="E227" s="157" t="s">
        <v>19</v>
      </c>
      <c r="F227" s="158" t="s">
        <v>3123</v>
      </c>
      <c r="H227" s="157" t="s">
        <v>19</v>
      </c>
      <c r="I227" s="159"/>
      <c r="L227" s="156"/>
      <c r="M227" s="160"/>
      <c r="T227" s="161"/>
      <c r="AT227" s="157" t="s">
        <v>191</v>
      </c>
      <c r="AU227" s="157" t="s">
        <v>81</v>
      </c>
      <c r="AV227" s="13" t="s">
        <v>79</v>
      </c>
      <c r="AW227" s="13" t="s">
        <v>33</v>
      </c>
      <c r="AX227" s="13" t="s">
        <v>72</v>
      </c>
      <c r="AY227" s="157" t="s">
        <v>180</v>
      </c>
    </row>
    <row r="228" spans="2:65" s="12" customFormat="1">
      <c r="B228" s="148"/>
      <c r="D228" s="149" t="s">
        <v>191</v>
      </c>
      <c r="E228" s="150" t="s">
        <v>19</v>
      </c>
      <c r="F228" s="151" t="s">
        <v>500</v>
      </c>
      <c r="H228" s="152">
        <v>25</v>
      </c>
      <c r="I228" s="153"/>
      <c r="L228" s="148"/>
      <c r="M228" s="154"/>
      <c r="T228" s="155"/>
      <c r="AT228" s="150" t="s">
        <v>191</v>
      </c>
      <c r="AU228" s="150" t="s">
        <v>81</v>
      </c>
      <c r="AV228" s="12" t="s">
        <v>81</v>
      </c>
      <c r="AW228" s="12" t="s">
        <v>33</v>
      </c>
      <c r="AX228" s="12" t="s">
        <v>79</v>
      </c>
      <c r="AY228" s="150" t="s">
        <v>180</v>
      </c>
    </row>
    <row r="229" spans="2:65" s="1" customFormat="1" ht="37.9" customHeight="1">
      <c r="B229" s="32"/>
      <c r="C229" s="131" t="s">
        <v>760</v>
      </c>
      <c r="D229" s="131" t="s">
        <v>182</v>
      </c>
      <c r="E229" s="132" t="s">
        <v>3124</v>
      </c>
      <c r="F229" s="133" t="s">
        <v>3125</v>
      </c>
      <c r="G229" s="134" t="s">
        <v>185</v>
      </c>
      <c r="H229" s="135">
        <v>25</v>
      </c>
      <c r="I229" s="136"/>
      <c r="J229" s="137">
        <f>ROUND(I229*H229,2)</f>
        <v>0</v>
      </c>
      <c r="K229" s="133" t="s">
        <v>186</v>
      </c>
      <c r="L229" s="32"/>
      <c r="M229" s="138" t="s">
        <v>19</v>
      </c>
      <c r="N229" s="139" t="s">
        <v>43</v>
      </c>
      <c r="P229" s="140">
        <f>O229*H229</f>
        <v>0</v>
      </c>
      <c r="Q229" s="140">
        <v>0.39561000000000002</v>
      </c>
      <c r="R229" s="140">
        <f>Q229*H229</f>
        <v>9.89025</v>
      </c>
      <c r="S229" s="140">
        <v>0</v>
      </c>
      <c r="T229" s="141">
        <f>S229*H229</f>
        <v>0</v>
      </c>
      <c r="AR229" s="142" t="s">
        <v>187</v>
      </c>
      <c r="AT229" s="142" t="s">
        <v>182</v>
      </c>
      <c r="AU229" s="142" t="s">
        <v>81</v>
      </c>
      <c r="AY229" s="17" t="s">
        <v>180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7" t="s">
        <v>79</v>
      </c>
      <c r="BK229" s="143">
        <f>ROUND(I229*H229,2)</f>
        <v>0</v>
      </c>
      <c r="BL229" s="17" t="s">
        <v>187</v>
      </c>
      <c r="BM229" s="142" t="s">
        <v>3126</v>
      </c>
    </row>
    <row r="230" spans="2:65" s="1" customFormat="1">
      <c r="B230" s="32"/>
      <c r="D230" s="144" t="s">
        <v>189</v>
      </c>
      <c r="F230" s="145" t="s">
        <v>3127</v>
      </c>
      <c r="I230" s="146"/>
      <c r="L230" s="32"/>
      <c r="M230" s="147"/>
      <c r="T230" s="53"/>
      <c r="AT230" s="17" t="s">
        <v>189</v>
      </c>
      <c r="AU230" s="17" t="s">
        <v>81</v>
      </c>
    </row>
    <row r="231" spans="2:65" s="13" customFormat="1">
      <c r="B231" s="156"/>
      <c r="D231" s="149" t="s">
        <v>191</v>
      </c>
      <c r="E231" s="157" t="s">
        <v>19</v>
      </c>
      <c r="F231" s="158" t="s">
        <v>3128</v>
      </c>
      <c r="H231" s="157" t="s">
        <v>19</v>
      </c>
      <c r="I231" s="159"/>
      <c r="L231" s="156"/>
      <c r="M231" s="160"/>
      <c r="T231" s="161"/>
      <c r="AT231" s="157" t="s">
        <v>191</v>
      </c>
      <c r="AU231" s="157" t="s">
        <v>81</v>
      </c>
      <c r="AV231" s="13" t="s">
        <v>79</v>
      </c>
      <c r="AW231" s="13" t="s">
        <v>33</v>
      </c>
      <c r="AX231" s="13" t="s">
        <v>72</v>
      </c>
      <c r="AY231" s="157" t="s">
        <v>180</v>
      </c>
    </row>
    <row r="232" spans="2:65" s="12" customFormat="1">
      <c r="B232" s="148"/>
      <c r="D232" s="149" t="s">
        <v>191</v>
      </c>
      <c r="E232" s="150" t="s">
        <v>19</v>
      </c>
      <c r="F232" s="151" t="s">
        <v>500</v>
      </c>
      <c r="H232" s="152">
        <v>25</v>
      </c>
      <c r="I232" s="153"/>
      <c r="L232" s="148"/>
      <c r="M232" s="154"/>
      <c r="T232" s="155"/>
      <c r="AT232" s="150" t="s">
        <v>191</v>
      </c>
      <c r="AU232" s="150" t="s">
        <v>81</v>
      </c>
      <c r="AV232" s="12" t="s">
        <v>81</v>
      </c>
      <c r="AW232" s="12" t="s">
        <v>33</v>
      </c>
      <c r="AX232" s="12" t="s">
        <v>79</v>
      </c>
      <c r="AY232" s="150" t="s">
        <v>180</v>
      </c>
    </row>
    <row r="233" spans="2:65" s="1" customFormat="1" ht="24.2" customHeight="1">
      <c r="B233" s="32"/>
      <c r="C233" s="131" t="s">
        <v>766</v>
      </c>
      <c r="D233" s="131" t="s">
        <v>182</v>
      </c>
      <c r="E233" s="132" t="s">
        <v>3129</v>
      </c>
      <c r="F233" s="133" t="s">
        <v>3130</v>
      </c>
      <c r="G233" s="134" t="s">
        <v>185</v>
      </c>
      <c r="H233" s="135">
        <v>25</v>
      </c>
      <c r="I233" s="136"/>
      <c r="J233" s="137">
        <f>ROUND(I233*H233,2)</f>
        <v>0</v>
      </c>
      <c r="K233" s="133" t="s">
        <v>186</v>
      </c>
      <c r="L233" s="32"/>
      <c r="M233" s="138" t="s">
        <v>19</v>
      </c>
      <c r="N233" s="139" t="s">
        <v>43</v>
      </c>
      <c r="P233" s="140">
        <f>O233*H233</f>
        <v>0</v>
      </c>
      <c r="Q233" s="140">
        <v>6.0099999999999997E-3</v>
      </c>
      <c r="R233" s="140">
        <f>Q233*H233</f>
        <v>0.15024999999999999</v>
      </c>
      <c r="S233" s="140">
        <v>0</v>
      </c>
      <c r="T233" s="141">
        <f>S233*H233</f>
        <v>0</v>
      </c>
      <c r="AR233" s="142" t="s">
        <v>187</v>
      </c>
      <c r="AT233" s="142" t="s">
        <v>182</v>
      </c>
      <c r="AU233" s="142" t="s">
        <v>81</v>
      </c>
      <c r="AY233" s="17" t="s">
        <v>180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7" t="s">
        <v>79</v>
      </c>
      <c r="BK233" s="143">
        <f>ROUND(I233*H233,2)</f>
        <v>0</v>
      </c>
      <c r="BL233" s="17" t="s">
        <v>187</v>
      </c>
      <c r="BM233" s="142" t="s">
        <v>3131</v>
      </c>
    </row>
    <row r="234" spans="2:65" s="1" customFormat="1">
      <c r="B234" s="32"/>
      <c r="D234" s="144" t="s">
        <v>189</v>
      </c>
      <c r="F234" s="145" t="s">
        <v>3132</v>
      </c>
      <c r="I234" s="146"/>
      <c r="L234" s="32"/>
      <c r="M234" s="147"/>
      <c r="T234" s="53"/>
      <c r="AT234" s="17" t="s">
        <v>189</v>
      </c>
      <c r="AU234" s="17" t="s">
        <v>81</v>
      </c>
    </row>
    <row r="235" spans="2:65" s="1" customFormat="1" ht="24.2" customHeight="1">
      <c r="B235" s="32"/>
      <c r="C235" s="131" t="s">
        <v>772</v>
      </c>
      <c r="D235" s="131" t="s">
        <v>182</v>
      </c>
      <c r="E235" s="132" t="s">
        <v>3133</v>
      </c>
      <c r="F235" s="133" t="s">
        <v>3134</v>
      </c>
      <c r="G235" s="134" t="s">
        <v>185</v>
      </c>
      <c r="H235" s="135">
        <v>25</v>
      </c>
      <c r="I235" s="136"/>
      <c r="J235" s="137">
        <f>ROUND(I235*H235,2)</f>
        <v>0</v>
      </c>
      <c r="K235" s="133" t="s">
        <v>186</v>
      </c>
      <c r="L235" s="32"/>
      <c r="M235" s="138" t="s">
        <v>19</v>
      </c>
      <c r="N235" s="139" t="s">
        <v>43</v>
      </c>
      <c r="P235" s="140">
        <f>O235*H235</f>
        <v>0</v>
      </c>
      <c r="Q235" s="140">
        <v>6.5199999999999998E-3</v>
      </c>
      <c r="R235" s="140">
        <f>Q235*H235</f>
        <v>0.16300000000000001</v>
      </c>
      <c r="S235" s="140">
        <v>0</v>
      </c>
      <c r="T235" s="141">
        <f>S235*H235</f>
        <v>0</v>
      </c>
      <c r="AR235" s="142" t="s">
        <v>187</v>
      </c>
      <c r="AT235" s="142" t="s">
        <v>182</v>
      </c>
      <c r="AU235" s="142" t="s">
        <v>81</v>
      </c>
      <c r="AY235" s="17" t="s">
        <v>180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7" t="s">
        <v>79</v>
      </c>
      <c r="BK235" s="143">
        <f>ROUND(I235*H235,2)</f>
        <v>0</v>
      </c>
      <c r="BL235" s="17" t="s">
        <v>187</v>
      </c>
      <c r="BM235" s="142" t="s">
        <v>3135</v>
      </c>
    </row>
    <row r="236" spans="2:65" s="1" customFormat="1">
      <c r="B236" s="32"/>
      <c r="D236" s="144" t="s">
        <v>189</v>
      </c>
      <c r="F236" s="145" t="s">
        <v>3136</v>
      </c>
      <c r="I236" s="146"/>
      <c r="L236" s="32"/>
      <c r="M236" s="147"/>
      <c r="T236" s="53"/>
      <c r="AT236" s="17" t="s">
        <v>189</v>
      </c>
      <c r="AU236" s="17" t="s">
        <v>81</v>
      </c>
    </row>
    <row r="237" spans="2:65" s="11" customFormat="1" ht="22.9" customHeight="1">
      <c r="B237" s="119"/>
      <c r="D237" s="120" t="s">
        <v>71</v>
      </c>
      <c r="E237" s="129" t="s">
        <v>235</v>
      </c>
      <c r="F237" s="129" t="s">
        <v>3137</v>
      </c>
      <c r="I237" s="122"/>
      <c r="J237" s="130">
        <f>BK237</f>
        <v>0</v>
      </c>
      <c r="L237" s="119"/>
      <c r="M237" s="124"/>
      <c r="P237" s="125">
        <f>SUM(P238:P278)</f>
        <v>0</v>
      </c>
      <c r="R237" s="125">
        <f>SUM(R238:R278)</f>
        <v>1.10658105</v>
      </c>
      <c r="T237" s="126">
        <f>SUM(T238:T278)</f>
        <v>0</v>
      </c>
      <c r="AR237" s="120" t="s">
        <v>79</v>
      </c>
      <c r="AT237" s="127" t="s">
        <v>71</v>
      </c>
      <c r="AU237" s="127" t="s">
        <v>79</v>
      </c>
      <c r="AY237" s="120" t="s">
        <v>180</v>
      </c>
      <c r="BK237" s="128">
        <f>SUM(BK238:BK278)</f>
        <v>0</v>
      </c>
    </row>
    <row r="238" spans="2:65" s="1" customFormat="1" ht="37.9" customHeight="1">
      <c r="B238" s="32"/>
      <c r="C238" s="131" t="s">
        <v>778</v>
      </c>
      <c r="D238" s="131" t="s">
        <v>182</v>
      </c>
      <c r="E238" s="132" t="s">
        <v>3138</v>
      </c>
      <c r="F238" s="133" t="s">
        <v>3139</v>
      </c>
      <c r="G238" s="134" t="s">
        <v>476</v>
      </c>
      <c r="H238" s="135">
        <v>17</v>
      </c>
      <c r="I238" s="136"/>
      <c r="J238" s="137">
        <f>ROUND(I238*H238,2)</f>
        <v>0</v>
      </c>
      <c r="K238" s="133" t="s">
        <v>186</v>
      </c>
      <c r="L238" s="32"/>
      <c r="M238" s="138" t="s">
        <v>19</v>
      </c>
      <c r="N238" s="139" t="s">
        <v>43</v>
      </c>
      <c r="P238" s="140">
        <f>O238*H238</f>
        <v>0</v>
      </c>
      <c r="Q238" s="140">
        <v>0</v>
      </c>
      <c r="R238" s="140">
        <f>Q238*H238</f>
        <v>0</v>
      </c>
      <c r="S238" s="140">
        <v>0</v>
      </c>
      <c r="T238" s="141">
        <f>S238*H238</f>
        <v>0</v>
      </c>
      <c r="AR238" s="142" t="s">
        <v>187</v>
      </c>
      <c r="AT238" s="142" t="s">
        <v>182</v>
      </c>
      <c r="AU238" s="142" t="s">
        <v>81</v>
      </c>
      <c r="AY238" s="17" t="s">
        <v>180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7" t="s">
        <v>79</v>
      </c>
      <c r="BK238" s="143">
        <f>ROUND(I238*H238,2)</f>
        <v>0</v>
      </c>
      <c r="BL238" s="17" t="s">
        <v>187</v>
      </c>
      <c r="BM238" s="142" t="s">
        <v>3140</v>
      </c>
    </row>
    <row r="239" spans="2:65" s="1" customFormat="1">
      <c r="B239" s="32"/>
      <c r="D239" s="144" t="s">
        <v>189</v>
      </c>
      <c r="F239" s="145" t="s">
        <v>3141</v>
      </c>
      <c r="I239" s="146"/>
      <c r="L239" s="32"/>
      <c r="M239" s="147"/>
      <c r="T239" s="53"/>
      <c r="AT239" s="17" t="s">
        <v>189</v>
      </c>
      <c r="AU239" s="17" t="s">
        <v>81</v>
      </c>
    </row>
    <row r="240" spans="2:65" s="1" customFormat="1" ht="24.2" customHeight="1">
      <c r="B240" s="32"/>
      <c r="C240" s="181" t="s">
        <v>785</v>
      </c>
      <c r="D240" s="181" t="s">
        <v>570</v>
      </c>
      <c r="E240" s="182" t="s">
        <v>3142</v>
      </c>
      <c r="F240" s="183" t="s">
        <v>3143</v>
      </c>
      <c r="G240" s="184" t="s">
        <v>476</v>
      </c>
      <c r="H240" s="185">
        <v>17.254999999999999</v>
      </c>
      <c r="I240" s="186"/>
      <c r="J240" s="187">
        <f>ROUND(I240*H240,2)</f>
        <v>0</v>
      </c>
      <c r="K240" s="183" t="s">
        <v>186</v>
      </c>
      <c r="L240" s="188"/>
      <c r="M240" s="189" t="s">
        <v>19</v>
      </c>
      <c r="N240" s="190" t="s">
        <v>43</v>
      </c>
      <c r="P240" s="140">
        <f>O240*H240</f>
        <v>0</v>
      </c>
      <c r="Q240" s="140">
        <v>1.0499999999999999E-3</v>
      </c>
      <c r="R240" s="140">
        <f>Q240*H240</f>
        <v>1.8117749999999998E-2</v>
      </c>
      <c r="S240" s="140">
        <v>0</v>
      </c>
      <c r="T240" s="141">
        <f>S240*H240</f>
        <v>0</v>
      </c>
      <c r="AR240" s="142" t="s">
        <v>235</v>
      </c>
      <c r="AT240" s="142" t="s">
        <v>570</v>
      </c>
      <c r="AU240" s="142" t="s">
        <v>81</v>
      </c>
      <c r="AY240" s="17" t="s">
        <v>180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7" t="s">
        <v>79</v>
      </c>
      <c r="BK240" s="143">
        <f>ROUND(I240*H240,2)</f>
        <v>0</v>
      </c>
      <c r="BL240" s="17" t="s">
        <v>187</v>
      </c>
      <c r="BM240" s="142" t="s">
        <v>3144</v>
      </c>
    </row>
    <row r="241" spans="2:65" s="12" customFormat="1">
      <c r="B241" s="148"/>
      <c r="D241" s="149" t="s">
        <v>191</v>
      </c>
      <c r="E241" s="150" t="s">
        <v>19</v>
      </c>
      <c r="F241" s="151" t="s">
        <v>319</v>
      </c>
      <c r="H241" s="152">
        <v>17</v>
      </c>
      <c r="I241" s="153"/>
      <c r="L241" s="148"/>
      <c r="M241" s="154"/>
      <c r="T241" s="155"/>
      <c r="AT241" s="150" t="s">
        <v>191</v>
      </c>
      <c r="AU241" s="150" t="s">
        <v>81</v>
      </c>
      <c r="AV241" s="12" t="s">
        <v>81</v>
      </c>
      <c r="AW241" s="12" t="s">
        <v>33</v>
      </c>
      <c r="AX241" s="12" t="s">
        <v>79</v>
      </c>
      <c r="AY241" s="150" t="s">
        <v>180</v>
      </c>
    </row>
    <row r="242" spans="2:65" s="12" customFormat="1">
      <c r="B242" s="148"/>
      <c r="D242" s="149" t="s">
        <v>191</v>
      </c>
      <c r="F242" s="151" t="s">
        <v>3145</v>
      </c>
      <c r="H242" s="152">
        <v>17.254999999999999</v>
      </c>
      <c r="I242" s="153"/>
      <c r="L242" s="148"/>
      <c r="M242" s="154"/>
      <c r="T242" s="155"/>
      <c r="AT242" s="150" t="s">
        <v>191</v>
      </c>
      <c r="AU242" s="150" t="s">
        <v>81</v>
      </c>
      <c r="AV242" s="12" t="s">
        <v>81</v>
      </c>
      <c r="AW242" s="12" t="s">
        <v>4</v>
      </c>
      <c r="AX242" s="12" t="s">
        <v>79</v>
      </c>
      <c r="AY242" s="150" t="s">
        <v>180</v>
      </c>
    </row>
    <row r="243" spans="2:65" s="1" customFormat="1" ht="24.2" customHeight="1">
      <c r="B243" s="32"/>
      <c r="C243" s="131" t="s">
        <v>795</v>
      </c>
      <c r="D243" s="131" t="s">
        <v>182</v>
      </c>
      <c r="E243" s="132" t="s">
        <v>3146</v>
      </c>
      <c r="F243" s="133" t="s">
        <v>3147</v>
      </c>
      <c r="G243" s="134" t="s">
        <v>476</v>
      </c>
      <c r="H243" s="135">
        <v>29</v>
      </c>
      <c r="I243" s="136"/>
      <c r="J243" s="137">
        <f>ROUND(I243*H243,2)</f>
        <v>0</v>
      </c>
      <c r="K243" s="133" t="s">
        <v>186</v>
      </c>
      <c r="L243" s="32"/>
      <c r="M243" s="138" t="s">
        <v>19</v>
      </c>
      <c r="N243" s="139" t="s">
        <v>43</v>
      </c>
      <c r="P243" s="140">
        <f>O243*H243</f>
        <v>0</v>
      </c>
      <c r="Q243" s="140">
        <v>1.0000000000000001E-5</v>
      </c>
      <c r="R243" s="140">
        <f>Q243*H243</f>
        <v>2.9E-4</v>
      </c>
      <c r="S243" s="140">
        <v>0</v>
      </c>
      <c r="T243" s="141">
        <f>S243*H243</f>
        <v>0</v>
      </c>
      <c r="AR243" s="142" t="s">
        <v>187</v>
      </c>
      <c r="AT243" s="142" t="s">
        <v>182</v>
      </c>
      <c r="AU243" s="142" t="s">
        <v>81</v>
      </c>
      <c r="AY243" s="17" t="s">
        <v>180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7" t="s">
        <v>79</v>
      </c>
      <c r="BK243" s="143">
        <f>ROUND(I243*H243,2)</f>
        <v>0</v>
      </c>
      <c r="BL243" s="17" t="s">
        <v>187</v>
      </c>
      <c r="BM243" s="142" t="s">
        <v>3148</v>
      </c>
    </row>
    <row r="244" spans="2:65" s="1" customFormat="1">
      <c r="B244" s="32"/>
      <c r="D244" s="144" t="s">
        <v>189</v>
      </c>
      <c r="F244" s="145" t="s">
        <v>3149</v>
      </c>
      <c r="I244" s="146"/>
      <c r="L244" s="32"/>
      <c r="M244" s="147"/>
      <c r="T244" s="53"/>
      <c r="AT244" s="17" t="s">
        <v>189</v>
      </c>
      <c r="AU244" s="17" t="s">
        <v>81</v>
      </c>
    </row>
    <row r="245" spans="2:65" s="1" customFormat="1" ht="16.5" customHeight="1">
      <c r="B245" s="32"/>
      <c r="C245" s="181" t="s">
        <v>803</v>
      </c>
      <c r="D245" s="181" t="s">
        <v>570</v>
      </c>
      <c r="E245" s="182" t="s">
        <v>3150</v>
      </c>
      <c r="F245" s="183" t="s">
        <v>3151</v>
      </c>
      <c r="G245" s="184" t="s">
        <v>476</v>
      </c>
      <c r="H245" s="185">
        <v>29.87</v>
      </c>
      <c r="I245" s="186"/>
      <c r="J245" s="187">
        <f>ROUND(I245*H245,2)</f>
        <v>0</v>
      </c>
      <c r="K245" s="183" t="s">
        <v>186</v>
      </c>
      <c r="L245" s="188"/>
      <c r="M245" s="189" t="s">
        <v>19</v>
      </c>
      <c r="N245" s="190" t="s">
        <v>43</v>
      </c>
      <c r="P245" s="140">
        <f>O245*H245</f>
        <v>0</v>
      </c>
      <c r="Q245" s="140">
        <v>2.5899999999999999E-3</v>
      </c>
      <c r="R245" s="140">
        <f>Q245*H245</f>
        <v>7.7363299999999996E-2</v>
      </c>
      <c r="S245" s="140">
        <v>0</v>
      </c>
      <c r="T245" s="141">
        <f>S245*H245</f>
        <v>0</v>
      </c>
      <c r="AR245" s="142" t="s">
        <v>235</v>
      </c>
      <c r="AT245" s="142" t="s">
        <v>570</v>
      </c>
      <c r="AU245" s="142" t="s">
        <v>81</v>
      </c>
      <c r="AY245" s="17" t="s">
        <v>180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7" t="s">
        <v>79</v>
      </c>
      <c r="BK245" s="143">
        <f>ROUND(I245*H245,2)</f>
        <v>0</v>
      </c>
      <c r="BL245" s="17" t="s">
        <v>187</v>
      </c>
      <c r="BM245" s="142" t="s">
        <v>3152</v>
      </c>
    </row>
    <row r="246" spans="2:65" s="12" customFormat="1">
      <c r="B246" s="148"/>
      <c r="D246" s="149" t="s">
        <v>191</v>
      </c>
      <c r="E246" s="150" t="s">
        <v>19</v>
      </c>
      <c r="F246" s="151" t="s">
        <v>699</v>
      </c>
      <c r="H246" s="152">
        <v>29</v>
      </c>
      <c r="I246" s="153"/>
      <c r="L246" s="148"/>
      <c r="M246" s="154"/>
      <c r="T246" s="155"/>
      <c r="AT246" s="150" t="s">
        <v>191</v>
      </c>
      <c r="AU246" s="150" t="s">
        <v>81</v>
      </c>
      <c r="AV246" s="12" t="s">
        <v>81</v>
      </c>
      <c r="AW246" s="12" t="s">
        <v>33</v>
      </c>
      <c r="AX246" s="12" t="s">
        <v>79</v>
      </c>
      <c r="AY246" s="150" t="s">
        <v>180</v>
      </c>
    </row>
    <row r="247" spans="2:65" s="12" customFormat="1">
      <c r="B247" s="148"/>
      <c r="D247" s="149" t="s">
        <v>191</v>
      </c>
      <c r="F247" s="151" t="s">
        <v>3153</v>
      </c>
      <c r="H247" s="152">
        <v>29.87</v>
      </c>
      <c r="I247" s="153"/>
      <c r="L247" s="148"/>
      <c r="M247" s="154"/>
      <c r="T247" s="155"/>
      <c r="AT247" s="150" t="s">
        <v>191</v>
      </c>
      <c r="AU247" s="150" t="s">
        <v>81</v>
      </c>
      <c r="AV247" s="12" t="s">
        <v>81</v>
      </c>
      <c r="AW247" s="12" t="s">
        <v>4</v>
      </c>
      <c r="AX247" s="12" t="s">
        <v>79</v>
      </c>
      <c r="AY247" s="150" t="s">
        <v>180</v>
      </c>
    </row>
    <row r="248" spans="2:65" s="1" customFormat="1" ht="44.25" customHeight="1">
      <c r="B248" s="32"/>
      <c r="C248" s="131" t="s">
        <v>810</v>
      </c>
      <c r="D248" s="131" t="s">
        <v>182</v>
      </c>
      <c r="E248" s="132" t="s">
        <v>3154</v>
      </c>
      <c r="F248" s="133" t="s">
        <v>3155</v>
      </c>
      <c r="G248" s="134" t="s">
        <v>226</v>
      </c>
      <c r="H248" s="135">
        <v>3</v>
      </c>
      <c r="I248" s="136"/>
      <c r="J248" s="137">
        <f>ROUND(I248*H248,2)</f>
        <v>0</v>
      </c>
      <c r="K248" s="133" t="s">
        <v>186</v>
      </c>
      <c r="L248" s="32"/>
      <c r="M248" s="138" t="s">
        <v>19</v>
      </c>
      <c r="N248" s="139" t="s">
        <v>43</v>
      </c>
      <c r="P248" s="140">
        <f>O248*H248</f>
        <v>0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187</v>
      </c>
      <c r="AT248" s="142" t="s">
        <v>182</v>
      </c>
      <c r="AU248" s="142" t="s">
        <v>81</v>
      </c>
      <c r="AY248" s="17" t="s">
        <v>180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7" t="s">
        <v>79</v>
      </c>
      <c r="BK248" s="143">
        <f>ROUND(I248*H248,2)</f>
        <v>0</v>
      </c>
      <c r="BL248" s="17" t="s">
        <v>187</v>
      </c>
      <c r="BM248" s="142" t="s">
        <v>3156</v>
      </c>
    </row>
    <row r="249" spans="2:65" s="1" customFormat="1">
      <c r="B249" s="32"/>
      <c r="D249" s="144" t="s">
        <v>189</v>
      </c>
      <c r="F249" s="145" t="s">
        <v>3157</v>
      </c>
      <c r="I249" s="146"/>
      <c r="L249" s="32"/>
      <c r="M249" s="147"/>
      <c r="T249" s="53"/>
      <c r="AT249" s="17" t="s">
        <v>189</v>
      </c>
      <c r="AU249" s="17" t="s">
        <v>81</v>
      </c>
    </row>
    <row r="250" spans="2:65" s="1" customFormat="1" ht="16.5" customHeight="1">
      <c r="B250" s="32"/>
      <c r="C250" s="181" t="s">
        <v>816</v>
      </c>
      <c r="D250" s="181" t="s">
        <v>570</v>
      </c>
      <c r="E250" s="182" t="s">
        <v>3158</v>
      </c>
      <c r="F250" s="183" t="s">
        <v>3159</v>
      </c>
      <c r="G250" s="184" t="s">
        <v>226</v>
      </c>
      <c r="H250" s="185">
        <v>1</v>
      </c>
      <c r="I250" s="186"/>
      <c r="J250" s="187">
        <f>ROUND(I250*H250,2)</f>
        <v>0</v>
      </c>
      <c r="K250" s="183" t="s">
        <v>186</v>
      </c>
      <c r="L250" s="188"/>
      <c r="M250" s="189" t="s">
        <v>19</v>
      </c>
      <c r="N250" s="190" t="s">
        <v>43</v>
      </c>
      <c r="P250" s="140">
        <f>O250*H250</f>
        <v>0</v>
      </c>
      <c r="Q250" s="140">
        <v>5.4000000000000001E-4</v>
      </c>
      <c r="R250" s="140">
        <f>Q250*H250</f>
        <v>5.4000000000000001E-4</v>
      </c>
      <c r="S250" s="140">
        <v>0</v>
      </c>
      <c r="T250" s="141">
        <f>S250*H250</f>
        <v>0</v>
      </c>
      <c r="AR250" s="142" t="s">
        <v>235</v>
      </c>
      <c r="AT250" s="142" t="s">
        <v>570</v>
      </c>
      <c r="AU250" s="142" t="s">
        <v>81</v>
      </c>
      <c r="AY250" s="17" t="s">
        <v>180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7" t="s">
        <v>79</v>
      </c>
      <c r="BK250" s="143">
        <f>ROUND(I250*H250,2)</f>
        <v>0</v>
      </c>
      <c r="BL250" s="17" t="s">
        <v>187</v>
      </c>
      <c r="BM250" s="142" t="s">
        <v>3160</v>
      </c>
    </row>
    <row r="251" spans="2:65" s="1" customFormat="1" ht="16.5" customHeight="1">
      <c r="B251" s="32"/>
      <c r="C251" s="181" t="s">
        <v>822</v>
      </c>
      <c r="D251" s="181" t="s">
        <v>570</v>
      </c>
      <c r="E251" s="182" t="s">
        <v>3161</v>
      </c>
      <c r="F251" s="183" t="s">
        <v>3162</v>
      </c>
      <c r="G251" s="184" t="s">
        <v>226</v>
      </c>
      <c r="H251" s="185">
        <v>2</v>
      </c>
      <c r="I251" s="186"/>
      <c r="J251" s="187">
        <f>ROUND(I251*H251,2)</f>
        <v>0</v>
      </c>
      <c r="K251" s="183" t="s">
        <v>186</v>
      </c>
      <c r="L251" s="188"/>
      <c r="M251" s="189" t="s">
        <v>19</v>
      </c>
      <c r="N251" s="190" t="s">
        <v>43</v>
      </c>
      <c r="P251" s="140">
        <f>O251*H251</f>
        <v>0</v>
      </c>
      <c r="Q251" s="140">
        <v>6.4000000000000005E-4</v>
      </c>
      <c r="R251" s="140">
        <f>Q251*H251</f>
        <v>1.2800000000000001E-3</v>
      </c>
      <c r="S251" s="140">
        <v>0</v>
      </c>
      <c r="T251" s="141">
        <f>S251*H251</f>
        <v>0</v>
      </c>
      <c r="AR251" s="142" t="s">
        <v>235</v>
      </c>
      <c r="AT251" s="142" t="s">
        <v>570</v>
      </c>
      <c r="AU251" s="142" t="s">
        <v>81</v>
      </c>
      <c r="AY251" s="17" t="s">
        <v>180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7" t="s">
        <v>79</v>
      </c>
      <c r="BK251" s="143">
        <f>ROUND(I251*H251,2)</f>
        <v>0</v>
      </c>
      <c r="BL251" s="17" t="s">
        <v>187</v>
      </c>
      <c r="BM251" s="142" t="s">
        <v>3163</v>
      </c>
    </row>
    <row r="252" spans="2:65" s="1" customFormat="1" ht="16.5" customHeight="1">
      <c r="B252" s="32"/>
      <c r="C252" s="131" t="s">
        <v>828</v>
      </c>
      <c r="D252" s="131" t="s">
        <v>182</v>
      </c>
      <c r="E252" s="132" t="s">
        <v>3164</v>
      </c>
      <c r="F252" s="133" t="s">
        <v>3165</v>
      </c>
      <c r="G252" s="134" t="s">
        <v>476</v>
      </c>
      <c r="H252" s="135">
        <v>17</v>
      </c>
      <c r="I252" s="136"/>
      <c r="J252" s="137">
        <f>ROUND(I252*H252,2)</f>
        <v>0</v>
      </c>
      <c r="K252" s="133" t="s">
        <v>186</v>
      </c>
      <c r="L252" s="32"/>
      <c r="M252" s="138" t="s">
        <v>19</v>
      </c>
      <c r="N252" s="139" t="s">
        <v>43</v>
      </c>
      <c r="P252" s="140">
        <f>O252*H252</f>
        <v>0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187</v>
      </c>
      <c r="AT252" s="142" t="s">
        <v>182</v>
      </c>
      <c r="AU252" s="142" t="s">
        <v>81</v>
      </c>
      <c r="AY252" s="17" t="s">
        <v>180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7" t="s">
        <v>79</v>
      </c>
      <c r="BK252" s="143">
        <f>ROUND(I252*H252,2)</f>
        <v>0</v>
      </c>
      <c r="BL252" s="17" t="s">
        <v>187</v>
      </c>
      <c r="BM252" s="142" t="s">
        <v>3166</v>
      </c>
    </row>
    <row r="253" spans="2:65" s="1" customFormat="1">
      <c r="B253" s="32"/>
      <c r="D253" s="144" t="s">
        <v>189</v>
      </c>
      <c r="F253" s="145" t="s">
        <v>3167</v>
      </c>
      <c r="I253" s="146"/>
      <c r="L253" s="32"/>
      <c r="M253" s="147"/>
      <c r="T253" s="53"/>
      <c r="AT253" s="17" t="s">
        <v>189</v>
      </c>
      <c r="AU253" s="17" t="s">
        <v>81</v>
      </c>
    </row>
    <row r="254" spans="2:65" s="12" customFormat="1">
      <c r="B254" s="148"/>
      <c r="D254" s="149" t="s">
        <v>191</v>
      </c>
      <c r="E254" s="150" t="s">
        <v>19</v>
      </c>
      <c r="F254" s="151" t="s">
        <v>319</v>
      </c>
      <c r="H254" s="152">
        <v>17</v>
      </c>
      <c r="I254" s="153"/>
      <c r="L254" s="148"/>
      <c r="M254" s="154"/>
      <c r="T254" s="155"/>
      <c r="AT254" s="150" t="s">
        <v>191</v>
      </c>
      <c r="AU254" s="150" t="s">
        <v>81</v>
      </c>
      <c r="AV254" s="12" t="s">
        <v>81</v>
      </c>
      <c r="AW254" s="12" t="s">
        <v>33</v>
      </c>
      <c r="AX254" s="12" t="s">
        <v>79</v>
      </c>
      <c r="AY254" s="150" t="s">
        <v>180</v>
      </c>
    </row>
    <row r="255" spans="2:65" s="1" customFormat="1" ht="24.2" customHeight="1">
      <c r="B255" s="32"/>
      <c r="C255" s="131" t="s">
        <v>834</v>
      </c>
      <c r="D255" s="131" t="s">
        <v>182</v>
      </c>
      <c r="E255" s="132" t="s">
        <v>1988</v>
      </c>
      <c r="F255" s="133" t="s">
        <v>1989</v>
      </c>
      <c r="G255" s="134" t="s">
        <v>1990</v>
      </c>
      <c r="H255" s="135">
        <v>4</v>
      </c>
      <c r="I255" s="136"/>
      <c r="J255" s="137">
        <f>ROUND(I255*H255,2)</f>
        <v>0</v>
      </c>
      <c r="K255" s="133" t="s">
        <v>186</v>
      </c>
      <c r="L255" s="32"/>
      <c r="M255" s="138" t="s">
        <v>19</v>
      </c>
      <c r="N255" s="139" t="s">
        <v>43</v>
      </c>
      <c r="P255" s="140">
        <f>O255*H255</f>
        <v>0</v>
      </c>
      <c r="Q255" s="140">
        <v>1E-4</v>
      </c>
      <c r="R255" s="140">
        <f>Q255*H255</f>
        <v>4.0000000000000002E-4</v>
      </c>
      <c r="S255" s="140">
        <v>0</v>
      </c>
      <c r="T255" s="141">
        <f>S255*H255</f>
        <v>0</v>
      </c>
      <c r="AR255" s="142" t="s">
        <v>187</v>
      </c>
      <c r="AT255" s="142" t="s">
        <v>182</v>
      </c>
      <c r="AU255" s="142" t="s">
        <v>81</v>
      </c>
      <c r="AY255" s="17" t="s">
        <v>180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7" t="s">
        <v>79</v>
      </c>
      <c r="BK255" s="143">
        <f>ROUND(I255*H255,2)</f>
        <v>0</v>
      </c>
      <c r="BL255" s="17" t="s">
        <v>187</v>
      </c>
      <c r="BM255" s="142" t="s">
        <v>3168</v>
      </c>
    </row>
    <row r="256" spans="2:65" s="1" customFormat="1">
      <c r="B256" s="32"/>
      <c r="D256" s="144" t="s">
        <v>189</v>
      </c>
      <c r="F256" s="145" t="s">
        <v>1992</v>
      </c>
      <c r="I256" s="146"/>
      <c r="L256" s="32"/>
      <c r="M256" s="147"/>
      <c r="T256" s="53"/>
      <c r="AT256" s="17" t="s">
        <v>189</v>
      </c>
      <c r="AU256" s="17" t="s">
        <v>81</v>
      </c>
    </row>
    <row r="257" spans="2:65" s="1" customFormat="1" ht="24.2" customHeight="1">
      <c r="B257" s="32"/>
      <c r="C257" s="131" t="s">
        <v>839</v>
      </c>
      <c r="D257" s="131" t="s">
        <v>182</v>
      </c>
      <c r="E257" s="132" t="s">
        <v>3169</v>
      </c>
      <c r="F257" s="133" t="s">
        <v>3170</v>
      </c>
      <c r="G257" s="134" t="s">
        <v>3171</v>
      </c>
      <c r="H257" s="135">
        <v>1</v>
      </c>
      <c r="I257" s="136"/>
      <c r="J257" s="137">
        <f>ROUND(I257*H257,2)</f>
        <v>0</v>
      </c>
      <c r="K257" s="133" t="s">
        <v>186</v>
      </c>
      <c r="L257" s="32"/>
      <c r="M257" s="138" t="s">
        <v>19</v>
      </c>
      <c r="N257" s="139" t="s">
        <v>43</v>
      </c>
      <c r="P257" s="140">
        <f>O257*H257</f>
        <v>0</v>
      </c>
      <c r="Q257" s="140">
        <v>0.45937</v>
      </c>
      <c r="R257" s="140">
        <f>Q257*H257</f>
        <v>0.45937</v>
      </c>
      <c r="S257" s="140">
        <v>0</v>
      </c>
      <c r="T257" s="141">
        <f>S257*H257</f>
        <v>0</v>
      </c>
      <c r="AR257" s="142" t="s">
        <v>187</v>
      </c>
      <c r="AT257" s="142" t="s">
        <v>182</v>
      </c>
      <c r="AU257" s="142" t="s">
        <v>81</v>
      </c>
      <c r="AY257" s="17" t="s">
        <v>180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7" t="s">
        <v>79</v>
      </c>
      <c r="BK257" s="143">
        <f>ROUND(I257*H257,2)</f>
        <v>0</v>
      </c>
      <c r="BL257" s="17" t="s">
        <v>187</v>
      </c>
      <c r="BM257" s="142" t="s">
        <v>3172</v>
      </c>
    </row>
    <row r="258" spans="2:65" s="1" customFormat="1">
      <c r="B258" s="32"/>
      <c r="D258" s="144" t="s">
        <v>189</v>
      </c>
      <c r="F258" s="145" t="s">
        <v>3173</v>
      </c>
      <c r="I258" s="146"/>
      <c r="L258" s="32"/>
      <c r="M258" s="147"/>
      <c r="T258" s="53"/>
      <c r="AT258" s="17" t="s">
        <v>189</v>
      </c>
      <c r="AU258" s="17" t="s">
        <v>81</v>
      </c>
    </row>
    <row r="259" spans="2:65" s="1" customFormat="1" ht="37.9" customHeight="1">
      <c r="B259" s="32"/>
      <c r="C259" s="131" t="s">
        <v>845</v>
      </c>
      <c r="D259" s="131" t="s">
        <v>182</v>
      </c>
      <c r="E259" s="132" t="s">
        <v>3174</v>
      </c>
      <c r="F259" s="133" t="s">
        <v>3175</v>
      </c>
      <c r="G259" s="134" t="s">
        <v>226</v>
      </c>
      <c r="H259" s="135">
        <v>1</v>
      </c>
      <c r="I259" s="136"/>
      <c r="J259" s="137">
        <f>ROUND(I259*H259,2)</f>
        <v>0</v>
      </c>
      <c r="K259" s="133" t="s">
        <v>186</v>
      </c>
      <c r="L259" s="32"/>
      <c r="M259" s="138" t="s">
        <v>19</v>
      </c>
      <c r="N259" s="139" t="s">
        <v>43</v>
      </c>
      <c r="P259" s="140">
        <f>O259*H259</f>
        <v>0</v>
      </c>
      <c r="Q259" s="140">
        <v>4.0050000000000002E-2</v>
      </c>
      <c r="R259" s="140">
        <f>Q259*H259</f>
        <v>4.0050000000000002E-2</v>
      </c>
      <c r="S259" s="140">
        <v>0</v>
      </c>
      <c r="T259" s="141">
        <f>S259*H259</f>
        <v>0</v>
      </c>
      <c r="AR259" s="142" t="s">
        <v>187</v>
      </c>
      <c r="AT259" s="142" t="s">
        <v>182</v>
      </c>
      <c r="AU259" s="142" t="s">
        <v>81</v>
      </c>
      <c r="AY259" s="17" t="s">
        <v>180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7" t="s">
        <v>79</v>
      </c>
      <c r="BK259" s="143">
        <f>ROUND(I259*H259,2)</f>
        <v>0</v>
      </c>
      <c r="BL259" s="17" t="s">
        <v>187</v>
      </c>
      <c r="BM259" s="142" t="s">
        <v>3176</v>
      </c>
    </row>
    <row r="260" spans="2:65" s="1" customFormat="1">
      <c r="B260" s="32"/>
      <c r="D260" s="144" t="s">
        <v>189</v>
      </c>
      <c r="F260" s="145" t="s">
        <v>3177</v>
      </c>
      <c r="I260" s="146"/>
      <c r="L260" s="32"/>
      <c r="M260" s="147"/>
      <c r="T260" s="53"/>
      <c r="AT260" s="17" t="s">
        <v>189</v>
      </c>
      <c r="AU260" s="17" t="s">
        <v>81</v>
      </c>
    </row>
    <row r="261" spans="2:65" s="1" customFormat="1" ht="37.9" customHeight="1">
      <c r="B261" s="32"/>
      <c r="C261" s="131" t="s">
        <v>851</v>
      </c>
      <c r="D261" s="131" t="s">
        <v>182</v>
      </c>
      <c r="E261" s="132" t="s">
        <v>3178</v>
      </c>
      <c r="F261" s="133" t="s">
        <v>3179</v>
      </c>
      <c r="G261" s="134" t="s">
        <v>226</v>
      </c>
      <c r="H261" s="135">
        <v>1</v>
      </c>
      <c r="I261" s="136"/>
      <c r="J261" s="137">
        <f>ROUND(I261*H261,2)</f>
        <v>0</v>
      </c>
      <c r="K261" s="133" t="s">
        <v>186</v>
      </c>
      <c r="L261" s="32"/>
      <c r="M261" s="138" t="s">
        <v>19</v>
      </c>
      <c r="N261" s="139" t="s">
        <v>43</v>
      </c>
      <c r="P261" s="140">
        <f>O261*H261</f>
        <v>0</v>
      </c>
      <c r="Q261" s="140">
        <v>3.96E-3</v>
      </c>
      <c r="R261" s="140">
        <f>Q261*H261</f>
        <v>3.96E-3</v>
      </c>
      <c r="S261" s="140">
        <v>0</v>
      </c>
      <c r="T261" s="141">
        <f>S261*H261</f>
        <v>0</v>
      </c>
      <c r="AR261" s="142" t="s">
        <v>187</v>
      </c>
      <c r="AT261" s="142" t="s">
        <v>182</v>
      </c>
      <c r="AU261" s="142" t="s">
        <v>81</v>
      </c>
      <c r="AY261" s="17" t="s">
        <v>180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7" t="s">
        <v>79</v>
      </c>
      <c r="BK261" s="143">
        <f>ROUND(I261*H261,2)</f>
        <v>0</v>
      </c>
      <c r="BL261" s="17" t="s">
        <v>187</v>
      </c>
      <c r="BM261" s="142" t="s">
        <v>3180</v>
      </c>
    </row>
    <row r="262" spans="2:65" s="1" customFormat="1">
      <c r="B262" s="32"/>
      <c r="D262" s="144" t="s">
        <v>189</v>
      </c>
      <c r="F262" s="145" t="s">
        <v>3181</v>
      </c>
      <c r="I262" s="146"/>
      <c r="L262" s="32"/>
      <c r="M262" s="147"/>
      <c r="T262" s="53"/>
      <c r="AT262" s="17" t="s">
        <v>189</v>
      </c>
      <c r="AU262" s="17" t="s">
        <v>81</v>
      </c>
    </row>
    <row r="263" spans="2:65" s="1" customFormat="1" ht="44.25" customHeight="1">
      <c r="B263" s="32"/>
      <c r="C263" s="131" t="s">
        <v>857</v>
      </c>
      <c r="D263" s="131" t="s">
        <v>182</v>
      </c>
      <c r="E263" s="132" t="s">
        <v>3182</v>
      </c>
      <c r="F263" s="133" t="s">
        <v>3183</v>
      </c>
      <c r="G263" s="134" t="s">
        <v>226</v>
      </c>
      <c r="H263" s="135">
        <v>1</v>
      </c>
      <c r="I263" s="136"/>
      <c r="J263" s="137">
        <f>ROUND(I263*H263,2)</f>
        <v>0</v>
      </c>
      <c r="K263" s="133" t="s">
        <v>186</v>
      </c>
      <c r="L263" s="32"/>
      <c r="M263" s="138" t="s">
        <v>19</v>
      </c>
      <c r="N263" s="139" t="s">
        <v>43</v>
      </c>
      <c r="P263" s="140">
        <f>O263*H263</f>
        <v>0</v>
      </c>
      <c r="Q263" s="140">
        <v>0</v>
      </c>
      <c r="R263" s="140">
        <f>Q263*H263</f>
        <v>0</v>
      </c>
      <c r="S263" s="140">
        <v>0</v>
      </c>
      <c r="T263" s="141">
        <f>S263*H263</f>
        <v>0</v>
      </c>
      <c r="AR263" s="142" t="s">
        <v>187</v>
      </c>
      <c r="AT263" s="142" t="s">
        <v>182</v>
      </c>
      <c r="AU263" s="142" t="s">
        <v>81</v>
      </c>
      <c r="AY263" s="17" t="s">
        <v>180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7" t="s">
        <v>79</v>
      </c>
      <c r="BK263" s="143">
        <f>ROUND(I263*H263,2)</f>
        <v>0</v>
      </c>
      <c r="BL263" s="17" t="s">
        <v>187</v>
      </c>
      <c r="BM263" s="142" t="s">
        <v>3184</v>
      </c>
    </row>
    <row r="264" spans="2:65" s="1" customFormat="1">
      <c r="B264" s="32"/>
      <c r="D264" s="144" t="s">
        <v>189</v>
      </c>
      <c r="F264" s="145" t="s">
        <v>3185</v>
      </c>
      <c r="I264" s="146"/>
      <c r="L264" s="32"/>
      <c r="M264" s="147"/>
      <c r="T264" s="53"/>
      <c r="AT264" s="17" t="s">
        <v>189</v>
      </c>
      <c r="AU264" s="17" t="s">
        <v>81</v>
      </c>
    </row>
    <row r="265" spans="2:65" s="1" customFormat="1" ht="37.9" customHeight="1">
      <c r="B265" s="32"/>
      <c r="C265" s="131" t="s">
        <v>859</v>
      </c>
      <c r="D265" s="131" t="s">
        <v>182</v>
      </c>
      <c r="E265" s="132" t="s">
        <v>3186</v>
      </c>
      <c r="F265" s="133" t="s">
        <v>3187</v>
      </c>
      <c r="G265" s="134" t="s">
        <v>226</v>
      </c>
      <c r="H265" s="135">
        <v>1</v>
      </c>
      <c r="I265" s="136"/>
      <c r="J265" s="137">
        <f>ROUND(I265*H265,2)</f>
        <v>0</v>
      </c>
      <c r="K265" s="133" t="s">
        <v>186</v>
      </c>
      <c r="L265" s="32"/>
      <c r="M265" s="138" t="s">
        <v>19</v>
      </c>
      <c r="N265" s="139" t="s">
        <v>43</v>
      </c>
      <c r="P265" s="140">
        <f>O265*H265</f>
        <v>0</v>
      </c>
      <c r="Q265" s="140">
        <v>3.7249999999999998E-2</v>
      </c>
      <c r="R265" s="140">
        <f>Q265*H265</f>
        <v>3.7249999999999998E-2</v>
      </c>
      <c r="S265" s="140">
        <v>0</v>
      </c>
      <c r="T265" s="141">
        <f>S265*H265</f>
        <v>0</v>
      </c>
      <c r="AR265" s="142" t="s">
        <v>187</v>
      </c>
      <c r="AT265" s="142" t="s">
        <v>182</v>
      </c>
      <c r="AU265" s="142" t="s">
        <v>81</v>
      </c>
      <c r="AY265" s="17" t="s">
        <v>180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7" t="s">
        <v>79</v>
      </c>
      <c r="BK265" s="143">
        <f>ROUND(I265*H265,2)</f>
        <v>0</v>
      </c>
      <c r="BL265" s="17" t="s">
        <v>187</v>
      </c>
      <c r="BM265" s="142" t="s">
        <v>3188</v>
      </c>
    </row>
    <row r="266" spans="2:65" s="1" customFormat="1">
      <c r="B266" s="32"/>
      <c r="D266" s="144" t="s">
        <v>189</v>
      </c>
      <c r="F266" s="145" t="s">
        <v>3189</v>
      </c>
      <c r="I266" s="146"/>
      <c r="L266" s="32"/>
      <c r="M266" s="147"/>
      <c r="T266" s="53"/>
      <c r="AT266" s="17" t="s">
        <v>189</v>
      </c>
      <c r="AU266" s="17" t="s">
        <v>81</v>
      </c>
    </row>
    <row r="267" spans="2:65" s="1" customFormat="1" ht="19.5">
      <c r="B267" s="32"/>
      <c r="D267" s="149" t="s">
        <v>250</v>
      </c>
      <c r="F267" s="169" t="s">
        <v>3190</v>
      </c>
      <c r="I267" s="146"/>
      <c r="L267" s="32"/>
      <c r="M267" s="147"/>
      <c r="T267" s="53"/>
      <c r="AT267" s="17" t="s">
        <v>250</v>
      </c>
      <c r="AU267" s="17" t="s">
        <v>81</v>
      </c>
    </row>
    <row r="268" spans="2:65" s="1" customFormat="1" ht="37.9" customHeight="1">
      <c r="B268" s="32"/>
      <c r="C268" s="131" t="s">
        <v>862</v>
      </c>
      <c r="D268" s="131" t="s">
        <v>182</v>
      </c>
      <c r="E268" s="132" t="s">
        <v>3191</v>
      </c>
      <c r="F268" s="133" t="s">
        <v>3192</v>
      </c>
      <c r="G268" s="134" t="s">
        <v>226</v>
      </c>
      <c r="H268" s="135">
        <v>1</v>
      </c>
      <c r="I268" s="136"/>
      <c r="J268" s="137">
        <f>ROUND(I268*H268,2)</f>
        <v>0</v>
      </c>
      <c r="K268" s="133" t="s">
        <v>186</v>
      </c>
      <c r="L268" s="32"/>
      <c r="M268" s="138" t="s">
        <v>19</v>
      </c>
      <c r="N268" s="139" t="s">
        <v>43</v>
      </c>
      <c r="P268" s="140">
        <f>O268*H268</f>
        <v>0</v>
      </c>
      <c r="Q268" s="140">
        <v>0.09</v>
      </c>
      <c r="R268" s="140">
        <f>Q268*H268</f>
        <v>0.09</v>
      </c>
      <c r="S268" s="140">
        <v>0</v>
      </c>
      <c r="T268" s="141">
        <f>S268*H268</f>
        <v>0</v>
      </c>
      <c r="AR268" s="142" t="s">
        <v>187</v>
      </c>
      <c r="AT268" s="142" t="s">
        <v>182</v>
      </c>
      <c r="AU268" s="142" t="s">
        <v>81</v>
      </c>
      <c r="AY268" s="17" t="s">
        <v>180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7" t="s">
        <v>79</v>
      </c>
      <c r="BK268" s="143">
        <f>ROUND(I268*H268,2)</f>
        <v>0</v>
      </c>
      <c r="BL268" s="17" t="s">
        <v>187</v>
      </c>
      <c r="BM268" s="142" t="s">
        <v>3193</v>
      </c>
    </row>
    <row r="269" spans="2:65" s="1" customFormat="1">
      <c r="B269" s="32"/>
      <c r="D269" s="144" t="s">
        <v>189</v>
      </c>
      <c r="F269" s="145" t="s">
        <v>3194</v>
      </c>
      <c r="I269" s="146"/>
      <c r="L269" s="32"/>
      <c r="M269" s="147"/>
      <c r="T269" s="53"/>
      <c r="AT269" s="17" t="s">
        <v>189</v>
      </c>
      <c r="AU269" s="17" t="s">
        <v>81</v>
      </c>
    </row>
    <row r="270" spans="2:65" s="1" customFormat="1" ht="24.2" customHeight="1">
      <c r="B270" s="32"/>
      <c r="C270" s="181" t="s">
        <v>867</v>
      </c>
      <c r="D270" s="181" t="s">
        <v>570</v>
      </c>
      <c r="E270" s="182" t="s">
        <v>3195</v>
      </c>
      <c r="F270" s="183" t="s">
        <v>3196</v>
      </c>
      <c r="G270" s="184" t="s">
        <v>226</v>
      </c>
      <c r="H270" s="185">
        <v>1</v>
      </c>
      <c r="I270" s="186"/>
      <c r="J270" s="187">
        <f>ROUND(I270*H270,2)</f>
        <v>0</v>
      </c>
      <c r="K270" s="183" t="s">
        <v>186</v>
      </c>
      <c r="L270" s="188"/>
      <c r="M270" s="189" t="s">
        <v>19</v>
      </c>
      <c r="N270" s="190" t="s">
        <v>43</v>
      </c>
      <c r="P270" s="140">
        <f>O270*H270</f>
        <v>0</v>
      </c>
      <c r="Q270" s="140">
        <v>0.08</v>
      </c>
      <c r="R270" s="140">
        <f>Q270*H270</f>
        <v>0.08</v>
      </c>
      <c r="S270" s="140">
        <v>0</v>
      </c>
      <c r="T270" s="141">
        <f>S270*H270</f>
        <v>0</v>
      </c>
      <c r="AR270" s="142" t="s">
        <v>235</v>
      </c>
      <c r="AT270" s="142" t="s">
        <v>570</v>
      </c>
      <c r="AU270" s="142" t="s">
        <v>81</v>
      </c>
      <c r="AY270" s="17" t="s">
        <v>180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7" t="s">
        <v>79</v>
      </c>
      <c r="BK270" s="143">
        <f>ROUND(I270*H270,2)</f>
        <v>0</v>
      </c>
      <c r="BL270" s="17" t="s">
        <v>187</v>
      </c>
      <c r="BM270" s="142" t="s">
        <v>3197</v>
      </c>
    </row>
    <row r="271" spans="2:65" s="1" customFormat="1" ht="37.9" customHeight="1">
      <c r="B271" s="32"/>
      <c r="C271" s="131" t="s">
        <v>870</v>
      </c>
      <c r="D271" s="131" t="s">
        <v>182</v>
      </c>
      <c r="E271" s="132" t="s">
        <v>3198</v>
      </c>
      <c r="F271" s="133" t="s">
        <v>3199</v>
      </c>
      <c r="G271" s="134" t="s">
        <v>226</v>
      </c>
      <c r="H271" s="135">
        <v>1</v>
      </c>
      <c r="I271" s="136"/>
      <c r="J271" s="137">
        <f>ROUND(I271*H271,2)</f>
        <v>0</v>
      </c>
      <c r="K271" s="133" t="s">
        <v>186</v>
      </c>
      <c r="L271" s="32"/>
      <c r="M271" s="138" t="s">
        <v>19</v>
      </c>
      <c r="N271" s="139" t="s">
        <v>43</v>
      </c>
      <c r="P271" s="140">
        <f>O271*H271</f>
        <v>0</v>
      </c>
      <c r="Q271" s="140">
        <v>0.09</v>
      </c>
      <c r="R271" s="140">
        <f>Q271*H271</f>
        <v>0.09</v>
      </c>
      <c r="S271" s="140">
        <v>0</v>
      </c>
      <c r="T271" s="141">
        <f>S271*H271</f>
        <v>0</v>
      </c>
      <c r="AR271" s="142" t="s">
        <v>187</v>
      </c>
      <c r="AT271" s="142" t="s">
        <v>182</v>
      </c>
      <c r="AU271" s="142" t="s">
        <v>81</v>
      </c>
      <c r="AY271" s="17" t="s">
        <v>180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7" t="s">
        <v>79</v>
      </c>
      <c r="BK271" s="143">
        <f>ROUND(I271*H271,2)</f>
        <v>0</v>
      </c>
      <c r="BL271" s="17" t="s">
        <v>187</v>
      </c>
      <c r="BM271" s="142" t="s">
        <v>3200</v>
      </c>
    </row>
    <row r="272" spans="2:65" s="1" customFormat="1">
      <c r="B272" s="32"/>
      <c r="D272" s="144" t="s">
        <v>189</v>
      </c>
      <c r="F272" s="145" t="s">
        <v>3201</v>
      </c>
      <c r="I272" s="146"/>
      <c r="L272" s="32"/>
      <c r="M272" s="147"/>
      <c r="T272" s="53"/>
      <c r="AT272" s="17" t="s">
        <v>189</v>
      </c>
      <c r="AU272" s="17" t="s">
        <v>81</v>
      </c>
    </row>
    <row r="273" spans="2:65" s="1" customFormat="1" ht="21.75" customHeight="1">
      <c r="B273" s="32"/>
      <c r="C273" s="181" t="s">
        <v>876</v>
      </c>
      <c r="D273" s="181" t="s">
        <v>570</v>
      </c>
      <c r="E273" s="182" t="s">
        <v>3202</v>
      </c>
      <c r="F273" s="183" t="s">
        <v>3203</v>
      </c>
      <c r="G273" s="184" t="s">
        <v>226</v>
      </c>
      <c r="H273" s="185">
        <v>1</v>
      </c>
      <c r="I273" s="186"/>
      <c r="J273" s="187">
        <f>ROUND(I273*H273,2)</f>
        <v>0</v>
      </c>
      <c r="K273" s="183" t="s">
        <v>186</v>
      </c>
      <c r="L273" s="188"/>
      <c r="M273" s="189" t="s">
        <v>19</v>
      </c>
      <c r="N273" s="190" t="s">
        <v>43</v>
      </c>
      <c r="P273" s="140">
        <f>O273*H273</f>
        <v>0</v>
      </c>
      <c r="Q273" s="140">
        <v>0.19600000000000001</v>
      </c>
      <c r="R273" s="140">
        <f>Q273*H273</f>
        <v>0.19600000000000001</v>
      </c>
      <c r="S273" s="140">
        <v>0</v>
      </c>
      <c r="T273" s="141">
        <f>S273*H273</f>
        <v>0</v>
      </c>
      <c r="AR273" s="142" t="s">
        <v>235</v>
      </c>
      <c r="AT273" s="142" t="s">
        <v>570</v>
      </c>
      <c r="AU273" s="142" t="s">
        <v>81</v>
      </c>
      <c r="AY273" s="17" t="s">
        <v>180</v>
      </c>
      <c r="BE273" s="143">
        <f>IF(N273="základní",J273,0)</f>
        <v>0</v>
      </c>
      <c r="BF273" s="143">
        <f>IF(N273="snížená",J273,0)</f>
        <v>0</v>
      </c>
      <c r="BG273" s="143">
        <f>IF(N273="zákl. přenesená",J273,0)</f>
        <v>0</v>
      </c>
      <c r="BH273" s="143">
        <f>IF(N273="sníž. přenesená",J273,0)</f>
        <v>0</v>
      </c>
      <c r="BI273" s="143">
        <f>IF(N273="nulová",J273,0)</f>
        <v>0</v>
      </c>
      <c r="BJ273" s="17" t="s">
        <v>79</v>
      </c>
      <c r="BK273" s="143">
        <f>ROUND(I273*H273,2)</f>
        <v>0</v>
      </c>
      <c r="BL273" s="17" t="s">
        <v>187</v>
      </c>
      <c r="BM273" s="142" t="s">
        <v>3204</v>
      </c>
    </row>
    <row r="274" spans="2:65" s="1" customFormat="1" ht="16.5" customHeight="1">
      <c r="B274" s="32"/>
      <c r="C274" s="131" t="s">
        <v>883</v>
      </c>
      <c r="D274" s="131" t="s">
        <v>182</v>
      </c>
      <c r="E274" s="132" t="s">
        <v>3205</v>
      </c>
      <c r="F274" s="133" t="s">
        <v>3206</v>
      </c>
      <c r="G274" s="134" t="s">
        <v>476</v>
      </c>
      <c r="H274" s="135">
        <v>46</v>
      </c>
      <c r="I274" s="136"/>
      <c r="J274" s="137">
        <f>ROUND(I274*H274,2)</f>
        <v>0</v>
      </c>
      <c r="K274" s="133" t="s">
        <v>186</v>
      </c>
      <c r="L274" s="32"/>
      <c r="M274" s="138" t="s">
        <v>19</v>
      </c>
      <c r="N274" s="139" t="s">
        <v>43</v>
      </c>
      <c r="P274" s="140">
        <f>O274*H274</f>
        <v>0</v>
      </c>
      <c r="Q274" s="140">
        <v>1.9000000000000001E-4</v>
      </c>
      <c r="R274" s="140">
        <f>Q274*H274</f>
        <v>8.7400000000000012E-3</v>
      </c>
      <c r="S274" s="140">
        <v>0</v>
      </c>
      <c r="T274" s="141">
        <f>S274*H274</f>
        <v>0</v>
      </c>
      <c r="AR274" s="142" t="s">
        <v>187</v>
      </c>
      <c r="AT274" s="142" t="s">
        <v>182</v>
      </c>
      <c r="AU274" s="142" t="s">
        <v>81</v>
      </c>
      <c r="AY274" s="17" t="s">
        <v>180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7" t="s">
        <v>79</v>
      </c>
      <c r="BK274" s="143">
        <f>ROUND(I274*H274,2)</f>
        <v>0</v>
      </c>
      <c r="BL274" s="17" t="s">
        <v>187</v>
      </c>
      <c r="BM274" s="142" t="s">
        <v>3207</v>
      </c>
    </row>
    <row r="275" spans="2:65" s="1" customFormat="1">
      <c r="B275" s="32"/>
      <c r="D275" s="144" t="s">
        <v>189</v>
      </c>
      <c r="F275" s="145" t="s">
        <v>3208</v>
      </c>
      <c r="I275" s="146"/>
      <c r="L275" s="32"/>
      <c r="M275" s="147"/>
      <c r="T275" s="53"/>
      <c r="AT275" s="17" t="s">
        <v>189</v>
      </c>
      <c r="AU275" s="17" t="s">
        <v>81</v>
      </c>
    </row>
    <row r="276" spans="2:65" s="1" customFormat="1" ht="24.2" customHeight="1">
      <c r="B276" s="32"/>
      <c r="C276" s="131" t="s">
        <v>891</v>
      </c>
      <c r="D276" s="131" t="s">
        <v>182</v>
      </c>
      <c r="E276" s="132" t="s">
        <v>3209</v>
      </c>
      <c r="F276" s="133" t="s">
        <v>3210</v>
      </c>
      <c r="G276" s="134" t="s">
        <v>476</v>
      </c>
      <c r="H276" s="135">
        <v>46</v>
      </c>
      <c r="I276" s="136"/>
      <c r="J276" s="137">
        <f>ROUND(I276*H276,2)</f>
        <v>0</v>
      </c>
      <c r="K276" s="133" t="s">
        <v>186</v>
      </c>
      <c r="L276" s="32"/>
      <c r="M276" s="138" t="s">
        <v>19</v>
      </c>
      <c r="N276" s="139" t="s">
        <v>43</v>
      </c>
      <c r="P276" s="140">
        <f>O276*H276</f>
        <v>0</v>
      </c>
      <c r="Q276" s="140">
        <v>6.9999999999999994E-5</v>
      </c>
      <c r="R276" s="140">
        <f>Q276*H276</f>
        <v>3.2199999999999998E-3</v>
      </c>
      <c r="S276" s="140">
        <v>0</v>
      </c>
      <c r="T276" s="141">
        <f>S276*H276</f>
        <v>0</v>
      </c>
      <c r="AR276" s="142" t="s">
        <v>187</v>
      </c>
      <c r="AT276" s="142" t="s">
        <v>182</v>
      </c>
      <c r="AU276" s="142" t="s">
        <v>81</v>
      </c>
      <c r="AY276" s="17" t="s">
        <v>180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7" t="s">
        <v>79</v>
      </c>
      <c r="BK276" s="143">
        <f>ROUND(I276*H276,2)</f>
        <v>0</v>
      </c>
      <c r="BL276" s="17" t="s">
        <v>187</v>
      </c>
      <c r="BM276" s="142" t="s">
        <v>3211</v>
      </c>
    </row>
    <row r="277" spans="2:65" s="1" customFormat="1">
      <c r="B277" s="32"/>
      <c r="D277" s="144" t="s">
        <v>189</v>
      </c>
      <c r="F277" s="145" t="s">
        <v>3212</v>
      </c>
      <c r="I277" s="146"/>
      <c r="L277" s="32"/>
      <c r="M277" s="147"/>
      <c r="T277" s="53"/>
      <c r="AT277" s="17" t="s">
        <v>189</v>
      </c>
      <c r="AU277" s="17" t="s">
        <v>81</v>
      </c>
    </row>
    <row r="278" spans="2:65" s="12" customFormat="1">
      <c r="B278" s="148"/>
      <c r="D278" s="149" t="s">
        <v>191</v>
      </c>
      <c r="E278" s="150" t="s">
        <v>19</v>
      </c>
      <c r="F278" s="151" t="s">
        <v>3213</v>
      </c>
      <c r="H278" s="152">
        <v>46</v>
      </c>
      <c r="I278" s="153"/>
      <c r="L278" s="148"/>
      <c r="M278" s="154"/>
      <c r="T278" s="155"/>
      <c r="AT278" s="150" t="s">
        <v>191</v>
      </c>
      <c r="AU278" s="150" t="s">
        <v>81</v>
      </c>
      <c r="AV278" s="12" t="s">
        <v>81</v>
      </c>
      <c r="AW278" s="12" t="s">
        <v>33</v>
      </c>
      <c r="AX278" s="12" t="s">
        <v>79</v>
      </c>
      <c r="AY278" s="150" t="s">
        <v>180</v>
      </c>
    </row>
    <row r="279" spans="2:65" s="11" customFormat="1" ht="22.9" customHeight="1">
      <c r="B279" s="119"/>
      <c r="D279" s="120" t="s">
        <v>71</v>
      </c>
      <c r="E279" s="129" t="s">
        <v>216</v>
      </c>
      <c r="F279" s="129" t="s">
        <v>217</v>
      </c>
      <c r="I279" s="122"/>
      <c r="J279" s="130">
        <f>BK279</f>
        <v>0</v>
      </c>
      <c r="L279" s="119"/>
      <c r="M279" s="124"/>
      <c r="P279" s="125">
        <f>SUM(P280:P290)</f>
        <v>0</v>
      </c>
      <c r="R279" s="125">
        <f>SUM(R280:R290)</f>
        <v>2.7224999999999997E-3</v>
      </c>
      <c r="T279" s="126">
        <f>SUM(T280:T290)</f>
        <v>0.75</v>
      </c>
      <c r="AR279" s="120" t="s">
        <v>79</v>
      </c>
      <c r="AT279" s="127" t="s">
        <v>71</v>
      </c>
      <c r="AU279" s="127" t="s">
        <v>79</v>
      </c>
      <c r="AY279" s="120" t="s">
        <v>180</v>
      </c>
      <c r="BK279" s="128">
        <f>SUM(BK280:BK290)</f>
        <v>0</v>
      </c>
    </row>
    <row r="280" spans="2:65" s="1" customFormat="1" ht="55.5" customHeight="1">
      <c r="B280" s="32"/>
      <c r="C280" s="131" t="s">
        <v>896</v>
      </c>
      <c r="D280" s="131" t="s">
        <v>182</v>
      </c>
      <c r="E280" s="132" t="s">
        <v>3214</v>
      </c>
      <c r="F280" s="133" t="s">
        <v>3215</v>
      </c>
      <c r="G280" s="134" t="s">
        <v>476</v>
      </c>
      <c r="H280" s="135">
        <v>18.149999999999999</v>
      </c>
      <c r="I280" s="136"/>
      <c r="J280" s="137">
        <f>ROUND(I280*H280,2)</f>
        <v>0</v>
      </c>
      <c r="K280" s="133" t="s">
        <v>186</v>
      </c>
      <c r="L280" s="32"/>
      <c r="M280" s="138" t="s">
        <v>19</v>
      </c>
      <c r="N280" s="139" t="s">
        <v>43</v>
      </c>
      <c r="P280" s="140">
        <f>O280*H280</f>
        <v>0</v>
      </c>
      <c r="Q280" s="140">
        <v>1.4999999999999999E-4</v>
      </c>
      <c r="R280" s="140">
        <f>Q280*H280</f>
        <v>2.7224999999999997E-3</v>
      </c>
      <c r="S280" s="140">
        <v>0</v>
      </c>
      <c r="T280" s="141">
        <f>S280*H280</f>
        <v>0</v>
      </c>
      <c r="AR280" s="142" t="s">
        <v>187</v>
      </c>
      <c r="AT280" s="142" t="s">
        <v>182</v>
      </c>
      <c r="AU280" s="142" t="s">
        <v>81</v>
      </c>
      <c r="AY280" s="17" t="s">
        <v>180</v>
      </c>
      <c r="BE280" s="143">
        <f>IF(N280="základní",J280,0)</f>
        <v>0</v>
      </c>
      <c r="BF280" s="143">
        <f>IF(N280="snížená",J280,0)</f>
        <v>0</v>
      </c>
      <c r="BG280" s="143">
        <f>IF(N280="zákl. přenesená",J280,0)</f>
        <v>0</v>
      </c>
      <c r="BH280" s="143">
        <f>IF(N280="sníž. přenesená",J280,0)</f>
        <v>0</v>
      </c>
      <c r="BI280" s="143">
        <f>IF(N280="nulová",J280,0)</f>
        <v>0</v>
      </c>
      <c r="BJ280" s="17" t="s">
        <v>79</v>
      </c>
      <c r="BK280" s="143">
        <f>ROUND(I280*H280,2)</f>
        <v>0</v>
      </c>
      <c r="BL280" s="17" t="s">
        <v>187</v>
      </c>
      <c r="BM280" s="142" t="s">
        <v>3216</v>
      </c>
    </row>
    <row r="281" spans="2:65" s="1" customFormat="1">
      <c r="B281" s="32"/>
      <c r="D281" s="144" t="s">
        <v>189</v>
      </c>
      <c r="F281" s="145" t="s">
        <v>3217</v>
      </c>
      <c r="I281" s="146"/>
      <c r="L281" s="32"/>
      <c r="M281" s="147"/>
      <c r="T281" s="53"/>
      <c r="AT281" s="17" t="s">
        <v>189</v>
      </c>
      <c r="AU281" s="17" t="s">
        <v>81</v>
      </c>
    </row>
    <row r="282" spans="2:65" s="1" customFormat="1" ht="37.9" customHeight="1">
      <c r="B282" s="32"/>
      <c r="C282" s="131" t="s">
        <v>360</v>
      </c>
      <c r="D282" s="131" t="s">
        <v>182</v>
      </c>
      <c r="E282" s="132" t="s">
        <v>3218</v>
      </c>
      <c r="F282" s="133" t="s">
        <v>3219</v>
      </c>
      <c r="G282" s="134" t="s">
        <v>476</v>
      </c>
      <c r="H282" s="135">
        <v>18.149999999999999</v>
      </c>
      <c r="I282" s="136"/>
      <c r="J282" s="137">
        <f>ROUND(I282*H282,2)</f>
        <v>0</v>
      </c>
      <c r="K282" s="133" t="s">
        <v>186</v>
      </c>
      <c r="L282" s="32"/>
      <c r="M282" s="138" t="s">
        <v>19</v>
      </c>
      <c r="N282" s="139" t="s">
        <v>43</v>
      </c>
      <c r="P282" s="140">
        <f>O282*H282</f>
        <v>0</v>
      </c>
      <c r="Q282" s="140">
        <v>0</v>
      </c>
      <c r="R282" s="140">
        <f>Q282*H282</f>
        <v>0</v>
      </c>
      <c r="S282" s="140">
        <v>0</v>
      </c>
      <c r="T282" s="141">
        <f>S282*H282</f>
        <v>0</v>
      </c>
      <c r="AR282" s="142" t="s">
        <v>187</v>
      </c>
      <c r="AT282" s="142" t="s">
        <v>182</v>
      </c>
      <c r="AU282" s="142" t="s">
        <v>81</v>
      </c>
      <c r="AY282" s="17" t="s">
        <v>180</v>
      </c>
      <c r="BE282" s="143">
        <f>IF(N282="základní",J282,0)</f>
        <v>0</v>
      </c>
      <c r="BF282" s="143">
        <f>IF(N282="snížená",J282,0)</f>
        <v>0</v>
      </c>
      <c r="BG282" s="143">
        <f>IF(N282="zákl. přenesená",J282,0)</f>
        <v>0</v>
      </c>
      <c r="BH282" s="143">
        <f>IF(N282="sníž. přenesená",J282,0)</f>
        <v>0</v>
      </c>
      <c r="BI282" s="143">
        <f>IF(N282="nulová",J282,0)</f>
        <v>0</v>
      </c>
      <c r="BJ282" s="17" t="s">
        <v>79</v>
      </c>
      <c r="BK282" s="143">
        <f>ROUND(I282*H282,2)</f>
        <v>0</v>
      </c>
      <c r="BL282" s="17" t="s">
        <v>187</v>
      </c>
      <c r="BM282" s="142" t="s">
        <v>3220</v>
      </c>
    </row>
    <row r="283" spans="2:65" s="1" customFormat="1">
      <c r="B283" s="32"/>
      <c r="D283" s="144" t="s">
        <v>189</v>
      </c>
      <c r="F283" s="145" t="s">
        <v>3221</v>
      </c>
      <c r="I283" s="146"/>
      <c r="L283" s="32"/>
      <c r="M283" s="147"/>
      <c r="T283" s="53"/>
      <c r="AT283" s="17" t="s">
        <v>189</v>
      </c>
      <c r="AU283" s="17" t="s">
        <v>81</v>
      </c>
    </row>
    <row r="284" spans="2:65" s="1" customFormat="1" ht="24.2" customHeight="1">
      <c r="B284" s="32"/>
      <c r="C284" s="131" t="s">
        <v>906</v>
      </c>
      <c r="D284" s="131" t="s">
        <v>182</v>
      </c>
      <c r="E284" s="132" t="s">
        <v>3222</v>
      </c>
      <c r="F284" s="133" t="s">
        <v>3223</v>
      </c>
      <c r="G284" s="134" t="s">
        <v>476</v>
      </c>
      <c r="H284" s="135">
        <v>18.149999999999999</v>
      </c>
      <c r="I284" s="136"/>
      <c r="J284" s="137">
        <f>ROUND(I284*H284,2)</f>
        <v>0</v>
      </c>
      <c r="K284" s="133" t="s">
        <v>186</v>
      </c>
      <c r="L284" s="32"/>
      <c r="M284" s="138" t="s">
        <v>19</v>
      </c>
      <c r="N284" s="139" t="s">
        <v>43</v>
      </c>
      <c r="P284" s="140">
        <f>O284*H284</f>
        <v>0</v>
      </c>
      <c r="Q284" s="140">
        <v>0</v>
      </c>
      <c r="R284" s="140">
        <f>Q284*H284</f>
        <v>0</v>
      </c>
      <c r="S284" s="140">
        <v>0</v>
      </c>
      <c r="T284" s="141">
        <f>S284*H284</f>
        <v>0</v>
      </c>
      <c r="AR284" s="142" t="s">
        <v>187</v>
      </c>
      <c r="AT284" s="142" t="s">
        <v>182</v>
      </c>
      <c r="AU284" s="142" t="s">
        <v>81</v>
      </c>
      <c r="AY284" s="17" t="s">
        <v>180</v>
      </c>
      <c r="BE284" s="143">
        <f>IF(N284="základní",J284,0)</f>
        <v>0</v>
      </c>
      <c r="BF284" s="143">
        <f>IF(N284="snížená",J284,0)</f>
        <v>0</v>
      </c>
      <c r="BG284" s="143">
        <f>IF(N284="zákl. přenesená",J284,0)</f>
        <v>0</v>
      </c>
      <c r="BH284" s="143">
        <f>IF(N284="sníž. přenesená",J284,0)</f>
        <v>0</v>
      </c>
      <c r="BI284" s="143">
        <f>IF(N284="nulová",J284,0)</f>
        <v>0</v>
      </c>
      <c r="BJ284" s="17" t="s">
        <v>79</v>
      </c>
      <c r="BK284" s="143">
        <f>ROUND(I284*H284,2)</f>
        <v>0</v>
      </c>
      <c r="BL284" s="17" t="s">
        <v>187</v>
      </c>
      <c r="BM284" s="142" t="s">
        <v>3224</v>
      </c>
    </row>
    <row r="285" spans="2:65" s="1" customFormat="1">
      <c r="B285" s="32"/>
      <c r="D285" s="144" t="s">
        <v>189</v>
      </c>
      <c r="F285" s="145" t="s">
        <v>3225</v>
      </c>
      <c r="I285" s="146"/>
      <c r="L285" s="32"/>
      <c r="M285" s="147"/>
      <c r="T285" s="53"/>
      <c r="AT285" s="17" t="s">
        <v>189</v>
      </c>
      <c r="AU285" s="17" t="s">
        <v>81</v>
      </c>
    </row>
    <row r="286" spans="2:65" s="12" customFormat="1">
      <c r="B286" s="148"/>
      <c r="D286" s="149" t="s">
        <v>191</v>
      </c>
      <c r="E286" s="150" t="s">
        <v>19</v>
      </c>
      <c r="F286" s="151" t="s">
        <v>3226</v>
      </c>
      <c r="H286" s="152">
        <v>18.149999999999999</v>
      </c>
      <c r="I286" s="153"/>
      <c r="L286" s="148"/>
      <c r="M286" s="154"/>
      <c r="T286" s="155"/>
      <c r="AT286" s="150" t="s">
        <v>191</v>
      </c>
      <c r="AU286" s="150" t="s">
        <v>81</v>
      </c>
      <c r="AV286" s="12" t="s">
        <v>81</v>
      </c>
      <c r="AW286" s="12" t="s">
        <v>33</v>
      </c>
      <c r="AX286" s="12" t="s">
        <v>79</v>
      </c>
      <c r="AY286" s="150" t="s">
        <v>180</v>
      </c>
    </row>
    <row r="287" spans="2:65" s="1" customFormat="1" ht="33" customHeight="1">
      <c r="B287" s="32"/>
      <c r="C287" s="131" t="s">
        <v>911</v>
      </c>
      <c r="D287" s="131" t="s">
        <v>182</v>
      </c>
      <c r="E287" s="132" t="s">
        <v>3227</v>
      </c>
      <c r="F287" s="133" t="s">
        <v>3228</v>
      </c>
      <c r="G287" s="134" t="s">
        <v>185</v>
      </c>
      <c r="H287" s="135">
        <v>25</v>
      </c>
      <c r="I287" s="136"/>
      <c r="J287" s="137">
        <f>ROUND(I287*H287,2)</f>
        <v>0</v>
      </c>
      <c r="K287" s="133" t="s">
        <v>186</v>
      </c>
      <c r="L287" s="32"/>
      <c r="M287" s="138" t="s">
        <v>19</v>
      </c>
      <c r="N287" s="139" t="s">
        <v>43</v>
      </c>
      <c r="P287" s="140">
        <f>O287*H287</f>
        <v>0</v>
      </c>
      <c r="Q287" s="140">
        <v>0</v>
      </c>
      <c r="R287" s="140">
        <f>Q287*H287</f>
        <v>0</v>
      </c>
      <c r="S287" s="140">
        <v>0.01</v>
      </c>
      <c r="T287" s="141">
        <f>S287*H287</f>
        <v>0.25</v>
      </c>
      <c r="AR287" s="142" t="s">
        <v>187</v>
      </c>
      <c r="AT287" s="142" t="s">
        <v>182</v>
      </c>
      <c r="AU287" s="142" t="s">
        <v>81</v>
      </c>
      <c r="AY287" s="17" t="s">
        <v>180</v>
      </c>
      <c r="BE287" s="143">
        <f>IF(N287="základní",J287,0)</f>
        <v>0</v>
      </c>
      <c r="BF287" s="143">
        <f>IF(N287="snížená",J287,0)</f>
        <v>0</v>
      </c>
      <c r="BG287" s="143">
        <f>IF(N287="zákl. přenesená",J287,0)</f>
        <v>0</v>
      </c>
      <c r="BH287" s="143">
        <f>IF(N287="sníž. přenesená",J287,0)</f>
        <v>0</v>
      </c>
      <c r="BI287" s="143">
        <f>IF(N287="nulová",J287,0)</f>
        <v>0</v>
      </c>
      <c r="BJ287" s="17" t="s">
        <v>79</v>
      </c>
      <c r="BK287" s="143">
        <f>ROUND(I287*H287,2)</f>
        <v>0</v>
      </c>
      <c r="BL287" s="17" t="s">
        <v>187</v>
      </c>
      <c r="BM287" s="142" t="s">
        <v>3229</v>
      </c>
    </row>
    <row r="288" spans="2:65" s="1" customFormat="1">
      <c r="B288" s="32"/>
      <c r="D288" s="144" t="s">
        <v>189</v>
      </c>
      <c r="F288" s="145" t="s">
        <v>3230</v>
      </c>
      <c r="I288" s="146"/>
      <c r="L288" s="32"/>
      <c r="M288" s="147"/>
      <c r="T288" s="53"/>
      <c r="AT288" s="17" t="s">
        <v>189</v>
      </c>
      <c r="AU288" s="17" t="s">
        <v>81</v>
      </c>
    </row>
    <row r="289" spans="2:65" s="1" customFormat="1" ht="62.65" customHeight="1">
      <c r="B289" s="32"/>
      <c r="C289" s="131" t="s">
        <v>915</v>
      </c>
      <c r="D289" s="131" t="s">
        <v>182</v>
      </c>
      <c r="E289" s="132" t="s">
        <v>3231</v>
      </c>
      <c r="F289" s="133" t="s">
        <v>3232</v>
      </c>
      <c r="G289" s="134" t="s">
        <v>185</v>
      </c>
      <c r="H289" s="135">
        <v>25</v>
      </c>
      <c r="I289" s="136"/>
      <c r="J289" s="137">
        <f>ROUND(I289*H289,2)</f>
        <v>0</v>
      </c>
      <c r="K289" s="133" t="s">
        <v>186</v>
      </c>
      <c r="L289" s="32"/>
      <c r="M289" s="138" t="s">
        <v>19</v>
      </c>
      <c r="N289" s="139" t="s">
        <v>43</v>
      </c>
      <c r="P289" s="140">
        <f>O289*H289</f>
        <v>0</v>
      </c>
      <c r="Q289" s="140">
        <v>0</v>
      </c>
      <c r="R289" s="140">
        <f>Q289*H289</f>
        <v>0</v>
      </c>
      <c r="S289" s="140">
        <v>0.02</v>
      </c>
      <c r="T289" s="141">
        <f>S289*H289</f>
        <v>0.5</v>
      </c>
      <c r="AR289" s="142" t="s">
        <v>187</v>
      </c>
      <c r="AT289" s="142" t="s">
        <v>182</v>
      </c>
      <c r="AU289" s="142" t="s">
        <v>81</v>
      </c>
      <c r="AY289" s="17" t="s">
        <v>180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7" t="s">
        <v>79</v>
      </c>
      <c r="BK289" s="143">
        <f>ROUND(I289*H289,2)</f>
        <v>0</v>
      </c>
      <c r="BL289" s="17" t="s">
        <v>187</v>
      </c>
      <c r="BM289" s="142" t="s">
        <v>3233</v>
      </c>
    </row>
    <row r="290" spans="2:65" s="1" customFormat="1">
      <c r="B290" s="32"/>
      <c r="D290" s="144" t="s">
        <v>189</v>
      </c>
      <c r="F290" s="145" t="s">
        <v>3234</v>
      </c>
      <c r="I290" s="146"/>
      <c r="L290" s="32"/>
      <c r="M290" s="147"/>
      <c r="T290" s="53"/>
      <c r="AT290" s="17" t="s">
        <v>189</v>
      </c>
      <c r="AU290" s="17" t="s">
        <v>81</v>
      </c>
    </row>
    <row r="291" spans="2:65" s="11" customFormat="1" ht="22.9" customHeight="1">
      <c r="B291" s="119"/>
      <c r="D291" s="120" t="s">
        <v>71</v>
      </c>
      <c r="E291" s="129" t="s">
        <v>292</v>
      </c>
      <c r="F291" s="129" t="s">
        <v>293</v>
      </c>
      <c r="I291" s="122"/>
      <c r="J291" s="130">
        <f>BK291</f>
        <v>0</v>
      </c>
      <c r="L291" s="119"/>
      <c r="M291" s="124"/>
      <c r="P291" s="125">
        <f>SUM(P292:P311)</f>
        <v>0</v>
      </c>
      <c r="R291" s="125">
        <f>SUM(R292:R311)</f>
        <v>0</v>
      </c>
      <c r="T291" s="126">
        <f>SUM(T292:T311)</f>
        <v>0</v>
      </c>
      <c r="AR291" s="120" t="s">
        <v>79</v>
      </c>
      <c r="AT291" s="127" t="s">
        <v>71</v>
      </c>
      <c r="AU291" s="127" t="s">
        <v>79</v>
      </c>
      <c r="AY291" s="120" t="s">
        <v>180</v>
      </c>
      <c r="BK291" s="128">
        <f>SUM(BK292:BK311)</f>
        <v>0</v>
      </c>
    </row>
    <row r="292" spans="2:65" s="1" customFormat="1" ht="33" customHeight="1">
      <c r="B292" s="32"/>
      <c r="C292" s="131" t="s">
        <v>922</v>
      </c>
      <c r="D292" s="131" t="s">
        <v>182</v>
      </c>
      <c r="E292" s="132" t="s">
        <v>295</v>
      </c>
      <c r="F292" s="133" t="s">
        <v>296</v>
      </c>
      <c r="G292" s="134" t="s">
        <v>257</v>
      </c>
      <c r="H292" s="135">
        <v>26.635000000000002</v>
      </c>
      <c r="I292" s="136"/>
      <c r="J292" s="137">
        <f>ROUND(I292*H292,2)</f>
        <v>0</v>
      </c>
      <c r="K292" s="133" t="s">
        <v>186</v>
      </c>
      <c r="L292" s="32"/>
      <c r="M292" s="138" t="s">
        <v>19</v>
      </c>
      <c r="N292" s="139" t="s">
        <v>43</v>
      </c>
      <c r="P292" s="140">
        <f>O292*H292</f>
        <v>0</v>
      </c>
      <c r="Q292" s="140">
        <v>0</v>
      </c>
      <c r="R292" s="140">
        <f>Q292*H292</f>
        <v>0</v>
      </c>
      <c r="S292" s="140">
        <v>0</v>
      </c>
      <c r="T292" s="141">
        <f>S292*H292</f>
        <v>0</v>
      </c>
      <c r="AR292" s="142" t="s">
        <v>187</v>
      </c>
      <c r="AT292" s="142" t="s">
        <v>182</v>
      </c>
      <c r="AU292" s="142" t="s">
        <v>81</v>
      </c>
      <c r="AY292" s="17" t="s">
        <v>180</v>
      </c>
      <c r="BE292" s="143">
        <f>IF(N292="základní",J292,0)</f>
        <v>0</v>
      </c>
      <c r="BF292" s="143">
        <f>IF(N292="snížená",J292,0)</f>
        <v>0</v>
      </c>
      <c r="BG292" s="143">
        <f>IF(N292="zákl. přenesená",J292,0)</f>
        <v>0</v>
      </c>
      <c r="BH292" s="143">
        <f>IF(N292="sníž. přenesená",J292,0)</f>
        <v>0</v>
      </c>
      <c r="BI292" s="143">
        <f>IF(N292="nulová",J292,0)</f>
        <v>0</v>
      </c>
      <c r="BJ292" s="17" t="s">
        <v>79</v>
      </c>
      <c r="BK292" s="143">
        <f>ROUND(I292*H292,2)</f>
        <v>0</v>
      </c>
      <c r="BL292" s="17" t="s">
        <v>187</v>
      </c>
      <c r="BM292" s="142" t="s">
        <v>3235</v>
      </c>
    </row>
    <row r="293" spans="2:65" s="1" customFormat="1">
      <c r="B293" s="32"/>
      <c r="D293" s="144" t="s">
        <v>189</v>
      </c>
      <c r="F293" s="145" t="s">
        <v>298</v>
      </c>
      <c r="I293" s="146"/>
      <c r="L293" s="32"/>
      <c r="M293" s="147"/>
      <c r="T293" s="53"/>
      <c r="AT293" s="17" t="s">
        <v>189</v>
      </c>
      <c r="AU293" s="17" t="s">
        <v>81</v>
      </c>
    </row>
    <row r="294" spans="2:65" s="1" customFormat="1" ht="24.2" customHeight="1">
      <c r="B294" s="32"/>
      <c r="C294" s="131" t="s">
        <v>928</v>
      </c>
      <c r="D294" s="131" t="s">
        <v>182</v>
      </c>
      <c r="E294" s="132" t="s">
        <v>320</v>
      </c>
      <c r="F294" s="133" t="s">
        <v>321</v>
      </c>
      <c r="G294" s="134" t="s">
        <v>257</v>
      </c>
      <c r="H294" s="135">
        <v>506.065</v>
      </c>
      <c r="I294" s="136"/>
      <c r="J294" s="137">
        <f>ROUND(I294*H294,2)</f>
        <v>0</v>
      </c>
      <c r="K294" s="133" t="s">
        <v>186</v>
      </c>
      <c r="L294" s="32"/>
      <c r="M294" s="138" t="s">
        <v>19</v>
      </c>
      <c r="N294" s="139" t="s">
        <v>43</v>
      </c>
      <c r="P294" s="140">
        <f>O294*H294</f>
        <v>0</v>
      </c>
      <c r="Q294" s="140">
        <v>0</v>
      </c>
      <c r="R294" s="140">
        <f>Q294*H294</f>
        <v>0</v>
      </c>
      <c r="S294" s="140">
        <v>0</v>
      </c>
      <c r="T294" s="141">
        <f>S294*H294</f>
        <v>0</v>
      </c>
      <c r="AR294" s="142" t="s">
        <v>187</v>
      </c>
      <c r="AT294" s="142" t="s">
        <v>182</v>
      </c>
      <c r="AU294" s="142" t="s">
        <v>81</v>
      </c>
      <c r="AY294" s="17" t="s">
        <v>180</v>
      </c>
      <c r="BE294" s="143">
        <f>IF(N294="základní",J294,0)</f>
        <v>0</v>
      </c>
      <c r="BF294" s="143">
        <f>IF(N294="snížená",J294,0)</f>
        <v>0</v>
      </c>
      <c r="BG294" s="143">
        <f>IF(N294="zákl. přenesená",J294,0)</f>
        <v>0</v>
      </c>
      <c r="BH294" s="143">
        <f>IF(N294="sníž. přenesená",J294,0)</f>
        <v>0</v>
      </c>
      <c r="BI294" s="143">
        <f>IF(N294="nulová",J294,0)</f>
        <v>0</v>
      </c>
      <c r="BJ294" s="17" t="s">
        <v>79</v>
      </c>
      <c r="BK294" s="143">
        <f>ROUND(I294*H294,2)</f>
        <v>0</v>
      </c>
      <c r="BL294" s="17" t="s">
        <v>187</v>
      </c>
      <c r="BM294" s="142" t="s">
        <v>3236</v>
      </c>
    </row>
    <row r="295" spans="2:65" s="1" customFormat="1">
      <c r="B295" s="32"/>
      <c r="D295" s="144" t="s">
        <v>189</v>
      </c>
      <c r="F295" s="145" t="s">
        <v>323</v>
      </c>
      <c r="I295" s="146"/>
      <c r="L295" s="32"/>
      <c r="M295" s="147"/>
      <c r="T295" s="53"/>
      <c r="AT295" s="17" t="s">
        <v>189</v>
      </c>
      <c r="AU295" s="17" t="s">
        <v>81</v>
      </c>
    </row>
    <row r="296" spans="2:65" s="12" customFormat="1">
      <c r="B296" s="148"/>
      <c r="D296" s="149" t="s">
        <v>191</v>
      </c>
      <c r="F296" s="151" t="s">
        <v>3237</v>
      </c>
      <c r="H296" s="152">
        <v>506.065</v>
      </c>
      <c r="I296" s="153"/>
      <c r="L296" s="148"/>
      <c r="M296" s="154"/>
      <c r="T296" s="155"/>
      <c r="AT296" s="150" t="s">
        <v>191</v>
      </c>
      <c r="AU296" s="150" t="s">
        <v>81</v>
      </c>
      <c r="AV296" s="12" t="s">
        <v>81</v>
      </c>
      <c r="AW296" s="12" t="s">
        <v>4</v>
      </c>
      <c r="AX296" s="12" t="s">
        <v>79</v>
      </c>
      <c r="AY296" s="150" t="s">
        <v>180</v>
      </c>
    </row>
    <row r="297" spans="2:65" s="1" customFormat="1" ht="44.25" customHeight="1">
      <c r="B297" s="32"/>
      <c r="C297" s="131" t="s">
        <v>933</v>
      </c>
      <c r="D297" s="131" t="s">
        <v>182</v>
      </c>
      <c r="E297" s="132" t="s">
        <v>327</v>
      </c>
      <c r="F297" s="133" t="s">
        <v>328</v>
      </c>
      <c r="G297" s="134" t="s">
        <v>257</v>
      </c>
      <c r="H297" s="135">
        <v>3.4849999999999999</v>
      </c>
      <c r="I297" s="136"/>
      <c r="J297" s="137">
        <f>ROUND(I297*H297,2)</f>
        <v>0</v>
      </c>
      <c r="K297" s="133" t="s">
        <v>186</v>
      </c>
      <c r="L297" s="32"/>
      <c r="M297" s="138" t="s">
        <v>19</v>
      </c>
      <c r="N297" s="139" t="s">
        <v>43</v>
      </c>
      <c r="P297" s="140">
        <f>O297*H297</f>
        <v>0</v>
      </c>
      <c r="Q297" s="140">
        <v>0</v>
      </c>
      <c r="R297" s="140">
        <f>Q297*H297</f>
        <v>0</v>
      </c>
      <c r="S297" s="140">
        <v>0</v>
      </c>
      <c r="T297" s="141">
        <f>S297*H297</f>
        <v>0</v>
      </c>
      <c r="AR297" s="142" t="s">
        <v>187</v>
      </c>
      <c r="AT297" s="142" t="s">
        <v>182</v>
      </c>
      <c r="AU297" s="142" t="s">
        <v>81</v>
      </c>
      <c r="AY297" s="17" t="s">
        <v>180</v>
      </c>
      <c r="BE297" s="143">
        <f>IF(N297="základní",J297,0)</f>
        <v>0</v>
      </c>
      <c r="BF297" s="143">
        <f>IF(N297="snížená",J297,0)</f>
        <v>0</v>
      </c>
      <c r="BG297" s="143">
        <f>IF(N297="zákl. přenesená",J297,0)</f>
        <v>0</v>
      </c>
      <c r="BH297" s="143">
        <f>IF(N297="sníž. přenesená",J297,0)</f>
        <v>0</v>
      </c>
      <c r="BI297" s="143">
        <f>IF(N297="nulová",J297,0)</f>
        <v>0</v>
      </c>
      <c r="BJ297" s="17" t="s">
        <v>79</v>
      </c>
      <c r="BK297" s="143">
        <f>ROUND(I297*H297,2)</f>
        <v>0</v>
      </c>
      <c r="BL297" s="17" t="s">
        <v>187</v>
      </c>
      <c r="BM297" s="142" t="s">
        <v>3238</v>
      </c>
    </row>
    <row r="298" spans="2:65" s="1" customFormat="1">
      <c r="B298" s="32"/>
      <c r="D298" s="144" t="s">
        <v>189</v>
      </c>
      <c r="F298" s="145" t="s">
        <v>330</v>
      </c>
      <c r="I298" s="146"/>
      <c r="L298" s="32"/>
      <c r="M298" s="147"/>
      <c r="T298" s="53"/>
      <c r="AT298" s="17" t="s">
        <v>189</v>
      </c>
      <c r="AU298" s="17" t="s">
        <v>81</v>
      </c>
    </row>
    <row r="299" spans="2:65" s="1" customFormat="1" ht="19.5">
      <c r="B299" s="32"/>
      <c r="D299" s="149" t="s">
        <v>250</v>
      </c>
      <c r="F299" s="169" t="s">
        <v>331</v>
      </c>
      <c r="I299" s="146"/>
      <c r="L299" s="32"/>
      <c r="M299" s="147"/>
      <c r="T299" s="53"/>
      <c r="AT299" s="17" t="s">
        <v>250</v>
      </c>
      <c r="AU299" s="17" t="s">
        <v>81</v>
      </c>
    </row>
    <row r="300" spans="2:65" s="12" customFormat="1">
      <c r="B300" s="148"/>
      <c r="D300" s="149" t="s">
        <v>191</v>
      </c>
      <c r="E300" s="150" t="s">
        <v>19</v>
      </c>
      <c r="F300" s="151" t="s">
        <v>3239</v>
      </c>
      <c r="H300" s="152">
        <v>3.4849999999999999</v>
      </c>
      <c r="I300" s="153"/>
      <c r="L300" s="148"/>
      <c r="M300" s="154"/>
      <c r="T300" s="155"/>
      <c r="AT300" s="150" t="s">
        <v>191</v>
      </c>
      <c r="AU300" s="150" t="s">
        <v>81</v>
      </c>
      <c r="AV300" s="12" t="s">
        <v>81</v>
      </c>
      <c r="AW300" s="12" t="s">
        <v>33</v>
      </c>
      <c r="AX300" s="12" t="s">
        <v>79</v>
      </c>
      <c r="AY300" s="150" t="s">
        <v>180</v>
      </c>
    </row>
    <row r="301" spans="2:65" s="1" customFormat="1" ht="49.15" customHeight="1">
      <c r="B301" s="32"/>
      <c r="C301" s="131" t="s">
        <v>938</v>
      </c>
      <c r="D301" s="131" t="s">
        <v>182</v>
      </c>
      <c r="E301" s="132" t="s">
        <v>871</v>
      </c>
      <c r="F301" s="133" t="s">
        <v>872</v>
      </c>
      <c r="G301" s="134" t="s">
        <v>257</v>
      </c>
      <c r="H301" s="135">
        <v>0.75</v>
      </c>
      <c r="I301" s="136"/>
      <c r="J301" s="137">
        <f>ROUND(I301*H301,2)</f>
        <v>0</v>
      </c>
      <c r="K301" s="133" t="s">
        <v>186</v>
      </c>
      <c r="L301" s="32"/>
      <c r="M301" s="138" t="s">
        <v>19</v>
      </c>
      <c r="N301" s="139" t="s">
        <v>43</v>
      </c>
      <c r="P301" s="140">
        <f>O301*H301</f>
        <v>0</v>
      </c>
      <c r="Q301" s="140">
        <v>0</v>
      </c>
      <c r="R301" s="140">
        <f>Q301*H301</f>
        <v>0</v>
      </c>
      <c r="S301" s="140">
        <v>0</v>
      </c>
      <c r="T301" s="141">
        <f>S301*H301</f>
        <v>0</v>
      </c>
      <c r="AR301" s="142" t="s">
        <v>187</v>
      </c>
      <c r="AT301" s="142" t="s">
        <v>182</v>
      </c>
      <c r="AU301" s="142" t="s">
        <v>81</v>
      </c>
      <c r="AY301" s="17" t="s">
        <v>180</v>
      </c>
      <c r="BE301" s="143">
        <f>IF(N301="základní",J301,0)</f>
        <v>0</v>
      </c>
      <c r="BF301" s="143">
        <f>IF(N301="snížená",J301,0)</f>
        <v>0</v>
      </c>
      <c r="BG301" s="143">
        <f>IF(N301="zákl. přenesená",J301,0)</f>
        <v>0</v>
      </c>
      <c r="BH301" s="143">
        <f>IF(N301="sníž. přenesená",J301,0)</f>
        <v>0</v>
      </c>
      <c r="BI301" s="143">
        <f>IF(N301="nulová",J301,0)</f>
        <v>0</v>
      </c>
      <c r="BJ301" s="17" t="s">
        <v>79</v>
      </c>
      <c r="BK301" s="143">
        <f>ROUND(I301*H301,2)</f>
        <v>0</v>
      </c>
      <c r="BL301" s="17" t="s">
        <v>187</v>
      </c>
      <c r="BM301" s="142" t="s">
        <v>3240</v>
      </c>
    </row>
    <row r="302" spans="2:65" s="1" customFormat="1">
      <c r="B302" s="32"/>
      <c r="D302" s="144" t="s">
        <v>189</v>
      </c>
      <c r="F302" s="145" t="s">
        <v>874</v>
      </c>
      <c r="I302" s="146"/>
      <c r="L302" s="32"/>
      <c r="M302" s="147"/>
      <c r="T302" s="53"/>
      <c r="AT302" s="17" t="s">
        <v>189</v>
      </c>
      <c r="AU302" s="17" t="s">
        <v>81</v>
      </c>
    </row>
    <row r="303" spans="2:65" s="12" customFormat="1">
      <c r="B303" s="148"/>
      <c r="D303" s="149" t="s">
        <v>191</v>
      </c>
      <c r="E303" s="150" t="s">
        <v>19</v>
      </c>
      <c r="F303" s="151" t="s">
        <v>3241</v>
      </c>
      <c r="H303" s="152">
        <v>0.75</v>
      </c>
      <c r="I303" s="153"/>
      <c r="L303" s="148"/>
      <c r="M303" s="154"/>
      <c r="T303" s="155"/>
      <c r="AT303" s="150" t="s">
        <v>191</v>
      </c>
      <c r="AU303" s="150" t="s">
        <v>81</v>
      </c>
      <c r="AV303" s="12" t="s">
        <v>81</v>
      </c>
      <c r="AW303" s="12" t="s">
        <v>33</v>
      </c>
      <c r="AX303" s="12" t="s">
        <v>79</v>
      </c>
      <c r="AY303" s="150" t="s">
        <v>180</v>
      </c>
    </row>
    <row r="304" spans="2:65" s="1" customFormat="1" ht="44.25" customHeight="1">
      <c r="B304" s="32"/>
      <c r="C304" s="131" t="s">
        <v>945</v>
      </c>
      <c r="D304" s="131" t="s">
        <v>182</v>
      </c>
      <c r="E304" s="132" t="s">
        <v>334</v>
      </c>
      <c r="F304" s="133" t="s">
        <v>335</v>
      </c>
      <c r="G304" s="134" t="s">
        <v>257</v>
      </c>
      <c r="H304" s="135">
        <v>14.5</v>
      </c>
      <c r="I304" s="136"/>
      <c r="J304" s="137">
        <f>ROUND(I304*H304,2)</f>
        <v>0</v>
      </c>
      <c r="K304" s="133" t="s">
        <v>186</v>
      </c>
      <c r="L304" s="32"/>
      <c r="M304" s="138" t="s">
        <v>19</v>
      </c>
      <c r="N304" s="139" t="s">
        <v>43</v>
      </c>
      <c r="P304" s="140">
        <f>O304*H304</f>
        <v>0</v>
      </c>
      <c r="Q304" s="140">
        <v>0</v>
      </c>
      <c r="R304" s="140">
        <f>Q304*H304</f>
        <v>0</v>
      </c>
      <c r="S304" s="140">
        <v>0</v>
      </c>
      <c r="T304" s="141">
        <f>S304*H304</f>
        <v>0</v>
      </c>
      <c r="AR304" s="142" t="s">
        <v>187</v>
      </c>
      <c r="AT304" s="142" t="s">
        <v>182</v>
      </c>
      <c r="AU304" s="142" t="s">
        <v>81</v>
      </c>
      <c r="AY304" s="17" t="s">
        <v>180</v>
      </c>
      <c r="BE304" s="143">
        <f>IF(N304="základní",J304,0)</f>
        <v>0</v>
      </c>
      <c r="BF304" s="143">
        <f>IF(N304="snížená",J304,0)</f>
        <v>0</v>
      </c>
      <c r="BG304" s="143">
        <f>IF(N304="zákl. přenesená",J304,0)</f>
        <v>0</v>
      </c>
      <c r="BH304" s="143">
        <f>IF(N304="sníž. přenesená",J304,0)</f>
        <v>0</v>
      </c>
      <c r="BI304" s="143">
        <f>IF(N304="nulová",J304,0)</f>
        <v>0</v>
      </c>
      <c r="BJ304" s="17" t="s">
        <v>79</v>
      </c>
      <c r="BK304" s="143">
        <f>ROUND(I304*H304,2)</f>
        <v>0</v>
      </c>
      <c r="BL304" s="17" t="s">
        <v>187</v>
      </c>
      <c r="BM304" s="142" t="s">
        <v>3242</v>
      </c>
    </row>
    <row r="305" spans="2:65" s="1" customFormat="1">
      <c r="B305" s="32"/>
      <c r="D305" s="144" t="s">
        <v>189</v>
      </c>
      <c r="F305" s="145" t="s">
        <v>337</v>
      </c>
      <c r="I305" s="146"/>
      <c r="L305" s="32"/>
      <c r="M305" s="147"/>
      <c r="T305" s="53"/>
      <c r="AT305" s="17" t="s">
        <v>189</v>
      </c>
      <c r="AU305" s="17" t="s">
        <v>81</v>
      </c>
    </row>
    <row r="306" spans="2:65" s="12" customFormat="1">
      <c r="B306" s="148"/>
      <c r="D306" s="149" t="s">
        <v>191</v>
      </c>
      <c r="E306" s="150" t="s">
        <v>19</v>
      </c>
      <c r="F306" s="151" t="s">
        <v>3243</v>
      </c>
      <c r="H306" s="152">
        <v>14.5</v>
      </c>
      <c r="I306" s="153"/>
      <c r="L306" s="148"/>
      <c r="M306" s="154"/>
      <c r="T306" s="155"/>
      <c r="AT306" s="150" t="s">
        <v>191</v>
      </c>
      <c r="AU306" s="150" t="s">
        <v>81</v>
      </c>
      <c r="AV306" s="12" t="s">
        <v>81</v>
      </c>
      <c r="AW306" s="12" t="s">
        <v>33</v>
      </c>
      <c r="AX306" s="12" t="s">
        <v>79</v>
      </c>
      <c r="AY306" s="150" t="s">
        <v>180</v>
      </c>
    </row>
    <row r="307" spans="2:65" s="1" customFormat="1" ht="44.25" customHeight="1">
      <c r="B307" s="32"/>
      <c r="C307" s="131" t="s">
        <v>952</v>
      </c>
      <c r="D307" s="131" t="s">
        <v>182</v>
      </c>
      <c r="E307" s="132" t="s">
        <v>3244</v>
      </c>
      <c r="F307" s="133" t="s">
        <v>3245</v>
      </c>
      <c r="G307" s="134" t="s">
        <v>257</v>
      </c>
      <c r="H307" s="135">
        <v>7.9</v>
      </c>
      <c r="I307" s="136"/>
      <c r="J307" s="137">
        <f>ROUND(I307*H307,2)</f>
        <v>0</v>
      </c>
      <c r="K307" s="133" t="s">
        <v>186</v>
      </c>
      <c r="L307" s="32"/>
      <c r="M307" s="138" t="s">
        <v>19</v>
      </c>
      <c r="N307" s="139" t="s">
        <v>43</v>
      </c>
      <c r="P307" s="140">
        <f>O307*H307</f>
        <v>0</v>
      </c>
      <c r="Q307" s="140">
        <v>0</v>
      </c>
      <c r="R307" s="140">
        <f>Q307*H307</f>
        <v>0</v>
      </c>
      <c r="S307" s="140">
        <v>0</v>
      </c>
      <c r="T307" s="141">
        <f>S307*H307</f>
        <v>0</v>
      </c>
      <c r="AR307" s="142" t="s">
        <v>187</v>
      </c>
      <c r="AT307" s="142" t="s">
        <v>182</v>
      </c>
      <c r="AU307" s="142" t="s">
        <v>81</v>
      </c>
      <c r="AY307" s="17" t="s">
        <v>180</v>
      </c>
      <c r="BE307" s="143">
        <f>IF(N307="základní",J307,0)</f>
        <v>0</v>
      </c>
      <c r="BF307" s="143">
        <f>IF(N307="snížená",J307,0)</f>
        <v>0</v>
      </c>
      <c r="BG307" s="143">
        <f>IF(N307="zákl. přenesená",J307,0)</f>
        <v>0</v>
      </c>
      <c r="BH307" s="143">
        <f>IF(N307="sníž. přenesená",J307,0)</f>
        <v>0</v>
      </c>
      <c r="BI307" s="143">
        <f>IF(N307="nulová",J307,0)</f>
        <v>0</v>
      </c>
      <c r="BJ307" s="17" t="s">
        <v>79</v>
      </c>
      <c r="BK307" s="143">
        <f>ROUND(I307*H307,2)</f>
        <v>0</v>
      </c>
      <c r="BL307" s="17" t="s">
        <v>187</v>
      </c>
      <c r="BM307" s="142" t="s">
        <v>3246</v>
      </c>
    </row>
    <row r="308" spans="2:65" s="1" customFormat="1">
      <c r="B308" s="32"/>
      <c r="D308" s="144" t="s">
        <v>189</v>
      </c>
      <c r="F308" s="145" t="s">
        <v>3247</v>
      </c>
      <c r="I308" s="146"/>
      <c r="L308" s="32"/>
      <c r="M308" s="147"/>
      <c r="T308" s="53"/>
      <c r="AT308" s="17" t="s">
        <v>189</v>
      </c>
      <c r="AU308" s="17" t="s">
        <v>81</v>
      </c>
    </row>
    <row r="309" spans="2:65" s="12" customFormat="1">
      <c r="B309" s="148"/>
      <c r="D309" s="149" t="s">
        <v>191</v>
      </c>
      <c r="E309" s="150" t="s">
        <v>19</v>
      </c>
      <c r="F309" s="151" t="s">
        <v>3248</v>
      </c>
      <c r="H309" s="152">
        <v>7.9</v>
      </c>
      <c r="I309" s="153"/>
      <c r="L309" s="148"/>
      <c r="M309" s="154"/>
      <c r="T309" s="155"/>
      <c r="AT309" s="150" t="s">
        <v>191</v>
      </c>
      <c r="AU309" s="150" t="s">
        <v>81</v>
      </c>
      <c r="AV309" s="12" t="s">
        <v>81</v>
      </c>
      <c r="AW309" s="12" t="s">
        <v>33</v>
      </c>
      <c r="AX309" s="12" t="s">
        <v>79</v>
      </c>
      <c r="AY309" s="150" t="s">
        <v>180</v>
      </c>
    </row>
    <row r="310" spans="2:65" s="1" customFormat="1" ht="24.2" customHeight="1">
      <c r="B310" s="32"/>
      <c r="C310" s="131" t="s">
        <v>957</v>
      </c>
      <c r="D310" s="131" t="s">
        <v>182</v>
      </c>
      <c r="E310" s="132" t="s">
        <v>304</v>
      </c>
      <c r="F310" s="133" t="s">
        <v>305</v>
      </c>
      <c r="G310" s="134" t="s">
        <v>257</v>
      </c>
      <c r="H310" s="135">
        <v>26.635000000000002</v>
      </c>
      <c r="I310" s="136"/>
      <c r="J310" s="137">
        <f>ROUND(I310*H310,2)</f>
        <v>0</v>
      </c>
      <c r="K310" s="133" t="s">
        <v>186</v>
      </c>
      <c r="L310" s="32"/>
      <c r="M310" s="138" t="s">
        <v>19</v>
      </c>
      <c r="N310" s="139" t="s">
        <v>43</v>
      </c>
      <c r="P310" s="140">
        <f>O310*H310</f>
        <v>0</v>
      </c>
      <c r="Q310" s="140">
        <v>0</v>
      </c>
      <c r="R310" s="140">
        <f>Q310*H310</f>
        <v>0</v>
      </c>
      <c r="S310" s="140">
        <v>0</v>
      </c>
      <c r="T310" s="141">
        <f>S310*H310</f>
        <v>0</v>
      </c>
      <c r="AR310" s="142" t="s">
        <v>187</v>
      </c>
      <c r="AT310" s="142" t="s">
        <v>182</v>
      </c>
      <c r="AU310" s="142" t="s">
        <v>81</v>
      </c>
      <c r="AY310" s="17" t="s">
        <v>180</v>
      </c>
      <c r="BE310" s="143">
        <f>IF(N310="základní",J310,0)</f>
        <v>0</v>
      </c>
      <c r="BF310" s="143">
        <f>IF(N310="snížená",J310,0)</f>
        <v>0</v>
      </c>
      <c r="BG310" s="143">
        <f>IF(N310="zákl. přenesená",J310,0)</f>
        <v>0</v>
      </c>
      <c r="BH310" s="143">
        <f>IF(N310="sníž. přenesená",J310,0)</f>
        <v>0</v>
      </c>
      <c r="BI310" s="143">
        <f>IF(N310="nulová",J310,0)</f>
        <v>0</v>
      </c>
      <c r="BJ310" s="17" t="s">
        <v>79</v>
      </c>
      <c r="BK310" s="143">
        <f>ROUND(I310*H310,2)</f>
        <v>0</v>
      </c>
      <c r="BL310" s="17" t="s">
        <v>187</v>
      </c>
      <c r="BM310" s="142" t="s">
        <v>3249</v>
      </c>
    </row>
    <row r="311" spans="2:65" s="1" customFormat="1">
      <c r="B311" s="32"/>
      <c r="D311" s="144" t="s">
        <v>189</v>
      </c>
      <c r="F311" s="145" t="s">
        <v>307</v>
      </c>
      <c r="I311" s="146"/>
      <c r="L311" s="32"/>
      <c r="M311" s="147"/>
      <c r="T311" s="53"/>
      <c r="AT311" s="17" t="s">
        <v>189</v>
      </c>
      <c r="AU311" s="17" t="s">
        <v>81</v>
      </c>
    </row>
    <row r="312" spans="2:65" s="11" customFormat="1" ht="22.9" customHeight="1">
      <c r="B312" s="119"/>
      <c r="D312" s="120" t="s">
        <v>71</v>
      </c>
      <c r="E312" s="129" t="s">
        <v>341</v>
      </c>
      <c r="F312" s="129" t="s">
        <v>342</v>
      </c>
      <c r="I312" s="122"/>
      <c r="J312" s="130">
        <f>BK312</f>
        <v>0</v>
      </c>
      <c r="L312" s="119"/>
      <c r="M312" s="124"/>
      <c r="P312" s="125">
        <f>SUM(P313:P314)</f>
        <v>0</v>
      </c>
      <c r="R312" s="125">
        <f>SUM(R313:R314)</f>
        <v>0</v>
      </c>
      <c r="T312" s="126">
        <f>SUM(T313:T314)</f>
        <v>0</v>
      </c>
      <c r="AR312" s="120" t="s">
        <v>79</v>
      </c>
      <c r="AT312" s="127" t="s">
        <v>71</v>
      </c>
      <c r="AU312" s="127" t="s">
        <v>79</v>
      </c>
      <c r="AY312" s="120" t="s">
        <v>180</v>
      </c>
      <c r="BK312" s="128">
        <f>SUM(BK313:BK314)</f>
        <v>0</v>
      </c>
    </row>
    <row r="313" spans="2:65" s="1" customFormat="1" ht="66.75" customHeight="1">
      <c r="B313" s="32"/>
      <c r="C313" s="131" t="s">
        <v>959</v>
      </c>
      <c r="D313" s="131" t="s">
        <v>182</v>
      </c>
      <c r="E313" s="132" t="s">
        <v>3250</v>
      </c>
      <c r="F313" s="133" t="s">
        <v>3251</v>
      </c>
      <c r="G313" s="134" t="s">
        <v>257</v>
      </c>
      <c r="H313" s="135">
        <v>264.83699999999999</v>
      </c>
      <c r="I313" s="136"/>
      <c r="J313" s="137">
        <f>ROUND(I313*H313,2)</f>
        <v>0</v>
      </c>
      <c r="K313" s="133" t="s">
        <v>186</v>
      </c>
      <c r="L313" s="32"/>
      <c r="M313" s="138" t="s">
        <v>19</v>
      </c>
      <c r="N313" s="139" t="s">
        <v>43</v>
      </c>
      <c r="P313" s="140">
        <f>O313*H313</f>
        <v>0</v>
      </c>
      <c r="Q313" s="140">
        <v>0</v>
      </c>
      <c r="R313" s="140">
        <f>Q313*H313</f>
        <v>0</v>
      </c>
      <c r="S313" s="140">
        <v>0</v>
      </c>
      <c r="T313" s="141">
        <f>S313*H313</f>
        <v>0</v>
      </c>
      <c r="AR313" s="142" t="s">
        <v>187</v>
      </c>
      <c r="AT313" s="142" t="s">
        <v>182</v>
      </c>
      <c r="AU313" s="142" t="s">
        <v>81</v>
      </c>
      <c r="AY313" s="17" t="s">
        <v>180</v>
      </c>
      <c r="BE313" s="143">
        <f>IF(N313="základní",J313,0)</f>
        <v>0</v>
      </c>
      <c r="BF313" s="143">
        <f>IF(N313="snížená",J313,0)</f>
        <v>0</v>
      </c>
      <c r="BG313" s="143">
        <f>IF(N313="zákl. přenesená",J313,0)</f>
        <v>0</v>
      </c>
      <c r="BH313" s="143">
        <f>IF(N313="sníž. přenesená",J313,0)</f>
        <v>0</v>
      </c>
      <c r="BI313" s="143">
        <f>IF(N313="nulová",J313,0)</f>
        <v>0</v>
      </c>
      <c r="BJ313" s="17" t="s">
        <v>79</v>
      </c>
      <c r="BK313" s="143">
        <f>ROUND(I313*H313,2)</f>
        <v>0</v>
      </c>
      <c r="BL313" s="17" t="s">
        <v>187</v>
      </c>
      <c r="BM313" s="142" t="s">
        <v>3252</v>
      </c>
    </row>
    <row r="314" spans="2:65" s="1" customFormat="1">
      <c r="B314" s="32"/>
      <c r="D314" s="144" t="s">
        <v>189</v>
      </c>
      <c r="F314" s="145" t="s">
        <v>3253</v>
      </c>
      <c r="I314" s="146"/>
      <c r="L314" s="32"/>
      <c r="M314" s="147"/>
      <c r="T314" s="53"/>
      <c r="AT314" s="17" t="s">
        <v>189</v>
      </c>
      <c r="AU314" s="17" t="s">
        <v>81</v>
      </c>
    </row>
    <row r="315" spans="2:65" s="11" customFormat="1" ht="25.9" customHeight="1">
      <c r="B315" s="119"/>
      <c r="D315" s="120" t="s">
        <v>71</v>
      </c>
      <c r="E315" s="121" t="s">
        <v>347</v>
      </c>
      <c r="F315" s="121" t="s">
        <v>348</v>
      </c>
      <c r="I315" s="122"/>
      <c r="J315" s="123">
        <f>BK315</f>
        <v>0</v>
      </c>
      <c r="L315" s="119"/>
      <c r="M315" s="124"/>
      <c r="P315" s="125">
        <f>P316+P321+P345</f>
        <v>0</v>
      </c>
      <c r="R315" s="125">
        <f>R316+R321+R345</f>
        <v>0.18867</v>
      </c>
      <c r="T315" s="126">
        <f>T316+T321+T345</f>
        <v>0</v>
      </c>
      <c r="AR315" s="120" t="s">
        <v>81</v>
      </c>
      <c r="AT315" s="127" t="s">
        <v>71</v>
      </c>
      <c r="AU315" s="127" t="s">
        <v>72</v>
      </c>
      <c r="AY315" s="120" t="s">
        <v>180</v>
      </c>
      <c r="BK315" s="128">
        <f>BK316+BK321+BK345</f>
        <v>0</v>
      </c>
    </row>
    <row r="316" spans="2:65" s="11" customFormat="1" ht="22.9" customHeight="1">
      <c r="B316" s="119"/>
      <c r="D316" s="120" t="s">
        <v>71</v>
      </c>
      <c r="E316" s="129" t="s">
        <v>2029</v>
      </c>
      <c r="F316" s="129" t="s">
        <v>2030</v>
      </c>
      <c r="I316" s="122"/>
      <c r="J316" s="130">
        <f>BK316</f>
        <v>0</v>
      </c>
      <c r="L316" s="119"/>
      <c r="M316" s="124"/>
      <c r="P316" s="125">
        <f>SUM(P317:P320)</f>
        <v>0</v>
      </c>
      <c r="R316" s="125">
        <f>SUM(R317:R320)</f>
        <v>2.0300000000000001E-3</v>
      </c>
      <c r="T316" s="126">
        <f>SUM(T317:T320)</f>
        <v>0</v>
      </c>
      <c r="AR316" s="120" t="s">
        <v>81</v>
      </c>
      <c r="AT316" s="127" t="s">
        <v>71</v>
      </c>
      <c r="AU316" s="127" t="s">
        <v>79</v>
      </c>
      <c r="AY316" s="120" t="s">
        <v>180</v>
      </c>
      <c r="BK316" s="128">
        <f>SUM(BK317:BK320)</f>
        <v>0</v>
      </c>
    </row>
    <row r="317" spans="2:65" s="1" customFormat="1" ht="24.2" customHeight="1">
      <c r="B317" s="32"/>
      <c r="C317" s="131" t="s">
        <v>961</v>
      </c>
      <c r="D317" s="131" t="s">
        <v>182</v>
      </c>
      <c r="E317" s="132" t="s">
        <v>3254</v>
      </c>
      <c r="F317" s="133" t="s">
        <v>3255</v>
      </c>
      <c r="G317" s="134" t="s">
        <v>226</v>
      </c>
      <c r="H317" s="135">
        <v>1</v>
      </c>
      <c r="I317" s="136"/>
      <c r="J317" s="137">
        <f>ROUND(I317*H317,2)</f>
        <v>0</v>
      </c>
      <c r="K317" s="133" t="s">
        <v>186</v>
      </c>
      <c r="L317" s="32"/>
      <c r="M317" s="138" t="s">
        <v>19</v>
      </c>
      <c r="N317" s="139" t="s">
        <v>43</v>
      </c>
      <c r="P317" s="140">
        <f>O317*H317</f>
        <v>0</v>
      </c>
      <c r="Q317" s="140">
        <v>2.0300000000000001E-3</v>
      </c>
      <c r="R317" s="140">
        <f>Q317*H317</f>
        <v>2.0300000000000001E-3</v>
      </c>
      <c r="S317" s="140">
        <v>0</v>
      </c>
      <c r="T317" s="141">
        <f>S317*H317</f>
        <v>0</v>
      </c>
      <c r="AR317" s="142" t="s">
        <v>311</v>
      </c>
      <c r="AT317" s="142" t="s">
        <v>182</v>
      </c>
      <c r="AU317" s="142" t="s">
        <v>81</v>
      </c>
      <c r="AY317" s="17" t="s">
        <v>180</v>
      </c>
      <c r="BE317" s="143">
        <f>IF(N317="základní",J317,0)</f>
        <v>0</v>
      </c>
      <c r="BF317" s="143">
        <f>IF(N317="snížená",J317,0)</f>
        <v>0</v>
      </c>
      <c r="BG317" s="143">
        <f>IF(N317="zákl. přenesená",J317,0)</f>
        <v>0</v>
      </c>
      <c r="BH317" s="143">
        <f>IF(N317="sníž. přenesená",J317,0)</f>
        <v>0</v>
      </c>
      <c r="BI317" s="143">
        <f>IF(N317="nulová",J317,0)</f>
        <v>0</v>
      </c>
      <c r="BJ317" s="17" t="s">
        <v>79</v>
      </c>
      <c r="BK317" s="143">
        <f>ROUND(I317*H317,2)</f>
        <v>0</v>
      </c>
      <c r="BL317" s="17" t="s">
        <v>311</v>
      </c>
      <c r="BM317" s="142" t="s">
        <v>3256</v>
      </c>
    </row>
    <row r="318" spans="2:65" s="1" customFormat="1">
      <c r="B318" s="32"/>
      <c r="D318" s="144" t="s">
        <v>189</v>
      </c>
      <c r="F318" s="145" t="s">
        <v>3257</v>
      </c>
      <c r="I318" s="146"/>
      <c r="L318" s="32"/>
      <c r="M318" s="147"/>
      <c r="T318" s="53"/>
      <c r="AT318" s="17" t="s">
        <v>189</v>
      </c>
      <c r="AU318" s="17" t="s">
        <v>81</v>
      </c>
    </row>
    <row r="319" spans="2:65" s="1" customFormat="1" ht="44.25" customHeight="1">
      <c r="B319" s="32"/>
      <c r="C319" s="131" t="s">
        <v>970</v>
      </c>
      <c r="D319" s="131" t="s">
        <v>182</v>
      </c>
      <c r="E319" s="132" t="s">
        <v>3258</v>
      </c>
      <c r="F319" s="133" t="s">
        <v>3259</v>
      </c>
      <c r="G319" s="134" t="s">
        <v>368</v>
      </c>
      <c r="H319" s="177"/>
      <c r="I319" s="136"/>
      <c r="J319" s="137">
        <f>ROUND(I319*H319,2)</f>
        <v>0</v>
      </c>
      <c r="K319" s="133" t="s">
        <v>186</v>
      </c>
      <c r="L319" s="32"/>
      <c r="M319" s="138" t="s">
        <v>19</v>
      </c>
      <c r="N319" s="139" t="s">
        <v>43</v>
      </c>
      <c r="P319" s="140">
        <f>O319*H319</f>
        <v>0</v>
      </c>
      <c r="Q319" s="140">
        <v>0</v>
      </c>
      <c r="R319" s="140">
        <f>Q319*H319</f>
        <v>0</v>
      </c>
      <c r="S319" s="140">
        <v>0</v>
      </c>
      <c r="T319" s="141">
        <f>S319*H319</f>
        <v>0</v>
      </c>
      <c r="AR319" s="142" t="s">
        <v>311</v>
      </c>
      <c r="AT319" s="142" t="s">
        <v>182</v>
      </c>
      <c r="AU319" s="142" t="s">
        <v>81</v>
      </c>
      <c r="AY319" s="17" t="s">
        <v>180</v>
      </c>
      <c r="BE319" s="143">
        <f>IF(N319="základní",J319,0)</f>
        <v>0</v>
      </c>
      <c r="BF319" s="143">
        <f>IF(N319="snížená",J319,0)</f>
        <v>0</v>
      </c>
      <c r="BG319" s="143">
        <f>IF(N319="zákl. přenesená",J319,0)</f>
        <v>0</v>
      </c>
      <c r="BH319" s="143">
        <f>IF(N319="sníž. přenesená",J319,0)</f>
        <v>0</v>
      </c>
      <c r="BI319" s="143">
        <f>IF(N319="nulová",J319,0)</f>
        <v>0</v>
      </c>
      <c r="BJ319" s="17" t="s">
        <v>79</v>
      </c>
      <c r="BK319" s="143">
        <f>ROUND(I319*H319,2)</f>
        <v>0</v>
      </c>
      <c r="BL319" s="17" t="s">
        <v>311</v>
      </c>
      <c r="BM319" s="142" t="s">
        <v>3260</v>
      </c>
    </row>
    <row r="320" spans="2:65" s="1" customFormat="1">
      <c r="B320" s="32"/>
      <c r="D320" s="144" t="s">
        <v>189</v>
      </c>
      <c r="F320" s="145" t="s">
        <v>3261</v>
      </c>
      <c r="I320" s="146"/>
      <c r="L320" s="32"/>
      <c r="M320" s="147"/>
      <c r="T320" s="53"/>
      <c r="AT320" s="17" t="s">
        <v>189</v>
      </c>
      <c r="AU320" s="17" t="s">
        <v>81</v>
      </c>
    </row>
    <row r="321" spans="2:65" s="11" customFormat="1" ht="22.9" customHeight="1">
      <c r="B321" s="119"/>
      <c r="D321" s="120" t="s">
        <v>71</v>
      </c>
      <c r="E321" s="129" t="s">
        <v>2114</v>
      </c>
      <c r="F321" s="129" t="s">
        <v>2115</v>
      </c>
      <c r="I321" s="122"/>
      <c r="J321" s="130">
        <f>BK321</f>
        <v>0</v>
      </c>
      <c r="L321" s="119"/>
      <c r="M321" s="124"/>
      <c r="P321" s="125">
        <f>SUM(P322:P344)</f>
        <v>0</v>
      </c>
      <c r="R321" s="125">
        <f>SUM(R322:R344)</f>
        <v>5.484E-2</v>
      </c>
      <c r="T321" s="126">
        <f>SUM(T322:T344)</f>
        <v>0</v>
      </c>
      <c r="AR321" s="120" t="s">
        <v>81</v>
      </c>
      <c r="AT321" s="127" t="s">
        <v>71</v>
      </c>
      <c r="AU321" s="127" t="s">
        <v>79</v>
      </c>
      <c r="AY321" s="120" t="s">
        <v>180</v>
      </c>
      <c r="BK321" s="128">
        <f>SUM(BK322:BK344)</f>
        <v>0</v>
      </c>
    </row>
    <row r="322" spans="2:65" s="1" customFormat="1" ht="24.2" customHeight="1">
      <c r="B322" s="32"/>
      <c r="C322" s="131" t="s">
        <v>975</v>
      </c>
      <c r="D322" s="131" t="s">
        <v>182</v>
      </c>
      <c r="E322" s="132" t="s">
        <v>3262</v>
      </c>
      <c r="F322" s="133" t="s">
        <v>3263</v>
      </c>
      <c r="G322" s="134" t="s">
        <v>476</v>
      </c>
      <c r="H322" s="135">
        <v>3</v>
      </c>
      <c r="I322" s="136"/>
      <c r="J322" s="137">
        <f>ROUND(I322*H322,2)</f>
        <v>0</v>
      </c>
      <c r="K322" s="133" t="s">
        <v>186</v>
      </c>
      <c r="L322" s="32"/>
      <c r="M322" s="138" t="s">
        <v>19</v>
      </c>
      <c r="N322" s="139" t="s">
        <v>43</v>
      </c>
      <c r="P322" s="140">
        <f>O322*H322</f>
        <v>0</v>
      </c>
      <c r="Q322" s="140">
        <v>2.2699999999999999E-3</v>
      </c>
      <c r="R322" s="140">
        <f>Q322*H322</f>
        <v>6.8100000000000001E-3</v>
      </c>
      <c r="S322" s="140">
        <v>0</v>
      </c>
      <c r="T322" s="141">
        <f>S322*H322</f>
        <v>0</v>
      </c>
      <c r="AR322" s="142" t="s">
        <v>311</v>
      </c>
      <c r="AT322" s="142" t="s">
        <v>182</v>
      </c>
      <c r="AU322" s="142" t="s">
        <v>81</v>
      </c>
      <c r="AY322" s="17" t="s">
        <v>180</v>
      </c>
      <c r="BE322" s="143">
        <f>IF(N322="základní",J322,0)</f>
        <v>0</v>
      </c>
      <c r="BF322" s="143">
        <f>IF(N322="snížená",J322,0)</f>
        <v>0</v>
      </c>
      <c r="BG322" s="143">
        <f>IF(N322="zákl. přenesená",J322,0)</f>
        <v>0</v>
      </c>
      <c r="BH322" s="143">
        <f>IF(N322="sníž. přenesená",J322,0)</f>
        <v>0</v>
      </c>
      <c r="BI322" s="143">
        <f>IF(N322="nulová",J322,0)</f>
        <v>0</v>
      </c>
      <c r="BJ322" s="17" t="s">
        <v>79</v>
      </c>
      <c r="BK322" s="143">
        <f>ROUND(I322*H322,2)</f>
        <v>0</v>
      </c>
      <c r="BL322" s="17" t="s">
        <v>311</v>
      </c>
      <c r="BM322" s="142" t="s">
        <v>3264</v>
      </c>
    </row>
    <row r="323" spans="2:65" s="1" customFormat="1">
      <c r="B323" s="32"/>
      <c r="D323" s="144" t="s">
        <v>189</v>
      </c>
      <c r="F323" s="145" t="s">
        <v>3265</v>
      </c>
      <c r="I323" s="146"/>
      <c r="L323" s="32"/>
      <c r="M323" s="147"/>
      <c r="T323" s="53"/>
      <c r="AT323" s="17" t="s">
        <v>189</v>
      </c>
      <c r="AU323" s="17" t="s">
        <v>81</v>
      </c>
    </row>
    <row r="324" spans="2:65" s="1" customFormat="1" ht="33" customHeight="1">
      <c r="B324" s="32"/>
      <c r="C324" s="131" t="s">
        <v>979</v>
      </c>
      <c r="D324" s="131" t="s">
        <v>182</v>
      </c>
      <c r="E324" s="132" t="s">
        <v>3266</v>
      </c>
      <c r="F324" s="133" t="s">
        <v>3267</v>
      </c>
      <c r="G324" s="134" t="s">
        <v>476</v>
      </c>
      <c r="H324" s="135">
        <v>3</v>
      </c>
      <c r="I324" s="136"/>
      <c r="J324" s="137">
        <f>ROUND(I324*H324,2)</f>
        <v>0</v>
      </c>
      <c r="K324" s="133" t="s">
        <v>186</v>
      </c>
      <c r="L324" s="32"/>
      <c r="M324" s="138" t="s">
        <v>19</v>
      </c>
      <c r="N324" s="139" t="s">
        <v>43</v>
      </c>
      <c r="P324" s="140">
        <f>O324*H324</f>
        <v>0</v>
      </c>
      <c r="Q324" s="140">
        <v>5.8199999999999997E-3</v>
      </c>
      <c r="R324" s="140">
        <f>Q324*H324</f>
        <v>1.746E-2</v>
      </c>
      <c r="S324" s="140">
        <v>0</v>
      </c>
      <c r="T324" s="141">
        <f>S324*H324</f>
        <v>0</v>
      </c>
      <c r="AR324" s="142" t="s">
        <v>311</v>
      </c>
      <c r="AT324" s="142" t="s">
        <v>182</v>
      </c>
      <c r="AU324" s="142" t="s">
        <v>81</v>
      </c>
      <c r="AY324" s="17" t="s">
        <v>180</v>
      </c>
      <c r="BE324" s="143">
        <f>IF(N324="základní",J324,0)</f>
        <v>0</v>
      </c>
      <c r="BF324" s="143">
        <f>IF(N324="snížená",J324,0)</f>
        <v>0</v>
      </c>
      <c r="BG324" s="143">
        <f>IF(N324="zákl. přenesená",J324,0)</f>
        <v>0</v>
      </c>
      <c r="BH324" s="143">
        <f>IF(N324="sníž. přenesená",J324,0)</f>
        <v>0</v>
      </c>
      <c r="BI324" s="143">
        <f>IF(N324="nulová",J324,0)</f>
        <v>0</v>
      </c>
      <c r="BJ324" s="17" t="s">
        <v>79</v>
      </c>
      <c r="BK324" s="143">
        <f>ROUND(I324*H324,2)</f>
        <v>0</v>
      </c>
      <c r="BL324" s="17" t="s">
        <v>311</v>
      </c>
      <c r="BM324" s="142" t="s">
        <v>3268</v>
      </c>
    </row>
    <row r="325" spans="2:65" s="1" customFormat="1">
      <c r="B325" s="32"/>
      <c r="D325" s="144" t="s">
        <v>189</v>
      </c>
      <c r="F325" s="145" t="s">
        <v>3269</v>
      </c>
      <c r="I325" s="146"/>
      <c r="L325" s="32"/>
      <c r="M325" s="147"/>
      <c r="T325" s="53"/>
      <c r="AT325" s="17" t="s">
        <v>189</v>
      </c>
      <c r="AU325" s="17" t="s">
        <v>81</v>
      </c>
    </row>
    <row r="326" spans="2:65" s="1" customFormat="1" ht="16.5" customHeight="1">
      <c r="B326" s="32"/>
      <c r="C326" s="131" t="s">
        <v>987</v>
      </c>
      <c r="D326" s="131" t="s">
        <v>182</v>
      </c>
      <c r="E326" s="132" t="s">
        <v>3270</v>
      </c>
      <c r="F326" s="133" t="s">
        <v>3271</v>
      </c>
      <c r="G326" s="134" t="s">
        <v>226</v>
      </c>
      <c r="H326" s="135">
        <v>1</v>
      </c>
      <c r="I326" s="136"/>
      <c r="J326" s="137">
        <f>ROUND(I326*H326,2)</f>
        <v>0</v>
      </c>
      <c r="K326" s="133" t="s">
        <v>186</v>
      </c>
      <c r="L326" s="32"/>
      <c r="M326" s="138" t="s">
        <v>19</v>
      </c>
      <c r="N326" s="139" t="s">
        <v>43</v>
      </c>
      <c r="P326" s="140">
        <f>O326*H326</f>
        <v>0</v>
      </c>
      <c r="Q326" s="140">
        <v>2.7899999999999999E-3</v>
      </c>
      <c r="R326" s="140">
        <f>Q326*H326</f>
        <v>2.7899999999999999E-3</v>
      </c>
      <c r="S326" s="140">
        <v>0</v>
      </c>
      <c r="T326" s="141">
        <f>S326*H326</f>
        <v>0</v>
      </c>
      <c r="AR326" s="142" t="s">
        <v>311</v>
      </c>
      <c r="AT326" s="142" t="s">
        <v>182</v>
      </c>
      <c r="AU326" s="142" t="s">
        <v>81</v>
      </c>
      <c r="AY326" s="17" t="s">
        <v>180</v>
      </c>
      <c r="BE326" s="143">
        <f>IF(N326="základní",J326,0)</f>
        <v>0</v>
      </c>
      <c r="BF326" s="143">
        <f>IF(N326="snížená",J326,0)</f>
        <v>0</v>
      </c>
      <c r="BG326" s="143">
        <f>IF(N326="zákl. přenesená",J326,0)</f>
        <v>0</v>
      </c>
      <c r="BH326" s="143">
        <f>IF(N326="sníž. přenesená",J326,0)</f>
        <v>0</v>
      </c>
      <c r="BI326" s="143">
        <f>IF(N326="nulová",J326,0)</f>
        <v>0</v>
      </c>
      <c r="BJ326" s="17" t="s">
        <v>79</v>
      </c>
      <c r="BK326" s="143">
        <f>ROUND(I326*H326,2)</f>
        <v>0</v>
      </c>
      <c r="BL326" s="17" t="s">
        <v>311</v>
      </c>
      <c r="BM326" s="142" t="s">
        <v>3272</v>
      </c>
    </row>
    <row r="327" spans="2:65" s="1" customFormat="1">
      <c r="B327" s="32"/>
      <c r="D327" s="144" t="s">
        <v>189</v>
      </c>
      <c r="F327" s="145" t="s">
        <v>3273</v>
      </c>
      <c r="I327" s="146"/>
      <c r="L327" s="32"/>
      <c r="M327" s="147"/>
      <c r="T327" s="53"/>
      <c r="AT327" s="17" t="s">
        <v>189</v>
      </c>
      <c r="AU327" s="17" t="s">
        <v>81</v>
      </c>
    </row>
    <row r="328" spans="2:65" s="1" customFormat="1" ht="37.9" customHeight="1">
      <c r="B328" s="32"/>
      <c r="C328" s="131" t="s">
        <v>994</v>
      </c>
      <c r="D328" s="131" t="s">
        <v>182</v>
      </c>
      <c r="E328" s="132" t="s">
        <v>3274</v>
      </c>
      <c r="F328" s="133" t="s">
        <v>3275</v>
      </c>
      <c r="G328" s="134" t="s">
        <v>226</v>
      </c>
      <c r="H328" s="135">
        <v>6</v>
      </c>
      <c r="I328" s="136"/>
      <c r="J328" s="137">
        <f>ROUND(I328*H328,2)</f>
        <v>0</v>
      </c>
      <c r="K328" s="133" t="s">
        <v>186</v>
      </c>
      <c r="L328" s="32"/>
      <c r="M328" s="138" t="s">
        <v>19</v>
      </c>
      <c r="N328" s="139" t="s">
        <v>43</v>
      </c>
      <c r="P328" s="140">
        <f>O328*H328</f>
        <v>0</v>
      </c>
      <c r="Q328" s="140">
        <v>7.5000000000000002E-4</v>
      </c>
      <c r="R328" s="140">
        <f>Q328*H328</f>
        <v>4.5000000000000005E-3</v>
      </c>
      <c r="S328" s="140">
        <v>0</v>
      </c>
      <c r="T328" s="141">
        <f>S328*H328</f>
        <v>0</v>
      </c>
      <c r="AR328" s="142" t="s">
        <v>311</v>
      </c>
      <c r="AT328" s="142" t="s">
        <v>182</v>
      </c>
      <c r="AU328" s="142" t="s">
        <v>81</v>
      </c>
      <c r="AY328" s="17" t="s">
        <v>180</v>
      </c>
      <c r="BE328" s="143">
        <f>IF(N328="základní",J328,0)</f>
        <v>0</v>
      </c>
      <c r="BF328" s="143">
        <f>IF(N328="snížená",J328,0)</f>
        <v>0</v>
      </c>
      <c r="BG328" s="143">
        <f>IF(N328="zákl. přenesená",J328,0)</f>
        <v>0</v>
      </c>
      <c r="BH328" s="143">
        <f>IF(N328="sníž. přenesená",J328,0)</f>
        <v>0</v>
      </c>
      <c r="BI328" s="143">
        <f>IF(N328="nulová",J328,0)</f>
        <v>0</v>
      </c>
      <c r="BJ328" s="17" t="s">
        <v>79</v>
      </c>
      <c r="BK328" s="143">
        <f>ROUND(I328*H328,2)</f>
        <v>0</v>
      </c>
      <c r="BL328" s="17" t="s">
        <v>311</v>
      </c>
      <c r="BM328" s="142" t="s">
        <v>3276</v>
      </c>
    </row>
    <row r="329" spans="2:65" s="1" customFormat="1">
      <c r="B329" s="32"/>
      <c r="D329" s="144" t="s">
        <v>189</v>
      </c>
      <c r="F329" s="145" t="s">
        <v>3277</v>
      </c>
      <c r="I329" s="146"/>
      <c r="L329" s="32"/>
      <c r="M329" s="147"/>
      <c r="T329" s="53"/>
      <c r="AT329" s="17" t="s">
        <v>189</v>
      </c>
      <c r="AU329" s="17" t="s">
        <v>81</v>
      </c>
    </row>
    <row r="330" spans="2:65" s="1" customFormat="1" ht="24.2" customHeight="1">
      <c r="B330" s="32"/>
      <c r="C330" s="131" t="s">
        <v>1003</v>
      </c>
      <c r="D330" s="131" t="s">
        <v>182</v>
      </c>
      <c r="E330" s="132" t="s">
        <v>3278</v>
      </c>
      <c r="F330" s="133" t="s">
        <v>3279</v>
      </c>
      <c r="G330" s="134" t="s">
        <v>226</v>
      </c>
      <c r="H330" s="135">
        <v>1</v>
      </c>
      <c r="I330" s="136"/>
      <c r="J330" s="137">
        <f>ROUND(I330*H330,2)</f>
        <v>0</v>
      </c>
      <c r="K330" s="133" t="s">
        <v>186</v>
      </c>
      <c r="L330" s="32"/>
      <c r="M330" s="138" t="s">
        <v>19</v>
      </c>
      <c r="N330" s="139" t="s">
        <v>43</v>
      </c>
      <c r="P330" s="140">
        <f>O330*H330</f>
        <v>0</v>
      </c>
      <c r="Q330" s="140">
        <v>3.2200000000000002E-3</v>
      </c>
      <c r="R330" s="140">
        <f>Q330*H330</f>
        <v>3.2200000000000002E-3</v>
      </c>
      <c r="S330" s="140">
        <v>0</v>
      </c>
      <c r="T330" s="141">
        <f>S330*H330</f>
        <v>0</v>
      </c>
      <c r="AR330" s="142" t="s">
        <v>311</v>
      </c>
      <c r="AT330" s="142" t="s">
        <v>182</v>
      </c>
      <c r="AU330" s="142" t="s">
        <v>81</v>
      </c>
      <c r="AY330" s="17" t="s">
        <v>180</v>
      </c>
      <c r="BE330" s="143">
        <f>IF(N330="základní",J330,0)</f>
        <v>0</v>
      </c>
      <c r="BF330" s="143">
        <f>IF(N330="snížená",J330,0)</f>
        <v>0</v>
      </c>
      <c r="BG330" s="143">
        <f>IF(N330="zákl. přenesená",J330,0)</f>
        <v>0</v>
      </c>
      <c r="BH330" s="143">
        <f>IF(N330="sníž. přenesená",J330,0)</f>
        <v>0</v>
      </c>
      <c r="BI330" s="143">
        <f>IF(N330="nulová",J330,0)</f>
        <v>0</v>
      </c>
      <c r="BJ330" s="17" t="s">
        <v>79</v>
      </c>
      <c r="BK330" s="143">
        <f>ROUND(I330*H330,2)</f>
        <v>0</v>
      </c>
      <c r="BL330" s="17" t="s">
        <v>311</v>
      </c>
      <c r="BM330" s="142" t="s">
        <v>3280</v>
      </c>
    </row>
    <row r="331" spans="2:65" s="1" customFormat="1">
      <c r="B331" s="32"/>
      <c r="D331" s="144" t="s">
        <v>189</v>
      </c>
      <c r="F331" s="145" t="s">
        <v>3281</v>
      </c>
      <c r="I331" s="146"/>
      <c r="L331" s="32"/>
      <c r="M331" s="147"/>
      <c r="T331" s="53"/>
      <c r="AT331" s="17" t="s">
        <v>189</v>
      </c>
      <c r="AU331" s="17" t="s">
        <v>81</v>
      </c>
    </row>
    <row r="332" spans="2:65" s="1" customFormat="1" ht="24.2" customHeight="1">
      <c r="B332" s="32"/>
      <c r="C332" s="131" t="s">
        <v>1011</v>
      </c>
      <c r="D332" s="131" t="s">
        <v>182</v>
      </c>
      <c r="E332" s="132" t="s">
        <v>3282</v>
      </c>
      <c r="F332" s="133" t="s">
        <v>3283</v>
      </c>
      <c r="G332" s="134" t="s">
        <v>226</v>
      </c>
      <c r="H332" s="135">
        <v>2</v>
      </c>
      <c r="I332" s="136"/>
      <c r="J332" s="137">
        <f>ROUND(I332*H332,2)</f>
        <v>0</v>
      </c>
      <c r="K332" s="133" t="s">
        <v>186</v>
      </c>
      <c r="L332" s="32"/>
      <c r="M332" s="138" t="s">
        <v>19</v>
      </c>
      <c r="N332" s="139" t="s">
        <v>43</v>
      </c>
      <c r="P332" s="140">
        <f>O332*H332</f>
        <v>0</v>
      </c>
      <c r="Q332" s="140">
        <v>2.2300000000000002E-3</v>
      </c>
      <c r="R332" s="140">
        <f>Q332*H332</f>
        <v>4.4600000000000004E-3</v>
      </c>
      <c r="S332" s="140">
        <v>0</v>
      </c>
      <c r="T332" s="141">
        <f>S332*H332</f>
        <v>0</v>
      </c>
      <c r="AR332" s="142" t="s">
        <v>311</v>
      </c>
      <c r="AT332" s="142" t="s">
        <v>182</v>
      </c>
      <c r="AU332" s="142" t="s">
        <v>81</v>
      </c>
      <c r="AY332" s="17" t="s">
        <v>180</v>
      </c>
      <c r="BE332" s="143">
        <f>IF(N332="základní",J332,0)</f>
        <v>0</v>
      </c>
      <c r="BF332" s="143">
        <f>IF(N332="snížená",J332,0)</f>
        <v>0</v>
      </c>
      <c r="BG332" s="143">
        <f>IF(N332="zákl. přenesená",J332,0)</f>
        <v>0</v>
      </c>
      <c r="BH332" s="143">
        <f>IF(N332="sníž. přenesená",J332,0)</f>
        <v>0</v>
      </c>
      <c r="BI332" s="143">
        <f>IF(N332="nulová",J332,0)</f>
        <v>0</v>
      </c>
      <c r="BJ332" s="17" t="s">
        <v>79</v>
      </c>
      <c r="BK332" s="143">
        <f>ROUND(I332*H332,2)</f>
        <v>0</v>
      </c>
      <c r="BL332" s="17" t="s">
        <v>311</v>
      </c>
      <c r="BM332" s="142" t="s">
        <v>3284</v>
      </c>
    </row>
    <row r="333" spans="2:65" s="1" customFormat="1">
      <c r="B333" s="32"/>
      <c r="D333" s="144" t="s">
        <v>189</v>
      </c>
      <c r="F333" s="145" t="s">
        <v>3285</v>
      </c>
      <c r="I333" s="146"/>
      <c r="L333" s="32"/>
      <c r="M333" s="147"/>
      <c r="T333" s="53"/>
      <c r="AT333" s="17" t="s">
        <v>189</v>
      </c>
      <c r="AU333" s="17" t="s">
        <v>81</v>
      </c>
    </row>
    <row r="334" spans="2:65" s="1" customFormat="1" ht="24.2" customHeight="1">
      <c r="B334" s="32"/>
      <c r="C334" s="131" t="s">
        <v>1644</v>
      </c>
      <c r="D334" s="131" t="s">
        <v>182</v>
      </c>
      <c r="E334" s="132" t="s">
        <v>3286</v>
      </c>
      <c r="F334" s="133" t="s">
        <v>3287</v>
      </c>
      <c r="G334" s="134" t="s">
        <v>226</v>
      </c>
      <c r="H334" s="135">
        <v>4</v>
      </c>
      <c r="I334" s="136"/>
      <c r="J334" s="137">
        <f>ROUND(I334*H334,2)</f>
        <v>0</v>
      </c>
      <c r="K334" s="133" t="s">
        <v>186</v>
      </c>
      <c r="L334" s="32"/>
      <c r="M334" s="138" t="s">
        <v>19</v>
      </c>
      <c r="N334" s="139" t="s">
        <v>43</v>
      </c>
      <c r="P334" s="140">
        <f>O334*H334</f>
        <v>0</v>
      </c>
      <c r="Q334" s="140">
        <v>1.6800000000000001E-3</v>
      </c>
      <c r="R334" s="140">
        <f>Q334*H334</f>
        <v>6.7200000000000003E-3</v>
      </c>
      <c r="S334" s="140">
        <v>0</v>
      </c>
      <c r="T334" s="141">
        <f>S334*H334</f>
        <v>0</v>
      </c>
      <c r="AR334" s="142" t="s">
        <v>311</v>
      </c>
      <c r="AT334" s="142" t="s">
        <v>182</v>
      </c>
      <c r="AU334" s="142" t="s">
        <v>81</v>
      </c>
      <c r="AY334" s="17" t="s">
        <v>180</v>
      </c>
      <c r="BE334" s="143">
        <f>IF(N334="základní",J334,0)</f>
        <v>0</v>
      </c>
      <c r="BF334" s="143">
        <f>IF(N334="snížená",J334,0)</f>
        <v>0</v>
      </c>
      <c r="BG334" s="143">
        <f>IF(N334="zákl. přenesená",J334,0)</f>
        <v>0</v>
      </c>
      <c r="BH334" s="143">
        <f>IF(N334="sníž. přenesená",J334,0)</f>
        <v>0</v>
      </c>
      <c r="BI334" s="143">
        <f>IF(N334="nulová",J334,0)</f>
        <v>0</v>
      </c>
      <c r="BJ334" s="17" t="s">
        <v>79</v>
      </c>
      <c r="BK334" s="143">
        <f>ROUND(I334*H334,2)</f>
        <v>0</v>
      </c>
      <c r="BL334" s="17" t="s">
        <v>311</v>
      </c>
      <c r="BM334" s="142" t="s">
        <v>3288</v>
      </c>
    </row>
    <row r="335" spans="2:65" s="1" customFormat="1">
      <c r="B335" s="32"/>
      <c r="D335" s="144" t="s">
        <v>189</v>
      </c>
      <c r="F335" s="145" t="s">
        <v>3289</v>
      </c>
      <c r="I335" s="146"/>
      <c r="L335" s="32"/>
      <c r="M335" s="147"/>
      <c r="T335" s="53"/>
      <c r="AT335" s="17" t="s">
        <v>189</v>
      </c>
      <c r="AU335" s="17" t="s">
        <v>81</v>
      </c>
    </row>
    <row r="336" spans="2:65" s="1" customFormat="1" ht="24.2" customHeight="1">
      <c r="B336" s="32"/>
      <c r="C336" s="131" t="s">
        <v>1651</v>
      </c>
      <c r="D336" s="131" t="s">
        <v>182</v>
      </c>
      <c r="E336" s="132" t="s">
        <v>3290</v>
      </c>
      <c r="F336" s="133" t="s">
        <v>3291</v>
      </c>
      <c r="G336" s="134" t="s">
        <v>226</v>
      </c>
      <c r="H336" s="135">
        <v>1</v>
      </c>
      <c r="I336" s="136"/>
      <c r="J336" s="137">
        <f>ROUND(I336*H336,2)</f>
        <v>0</v>
      </c>
      <c r="K336" s="133" t="s">
        <v>19</v>
      </c>
      <c r="L336" s="32"/>
      <c r="M336" s="138" t="s">
        <v>19</v>
      </c>
      <c r="N336" s="139" t="s">
        <v>43</v>
      </c>
      <c r="P336" s="140">
        <f>O336*H336</f>
        <v>0</v>
      </c>
      <c r="Q336" s="140">
        <v>1.08E-3</v>
      </c>
      <c r="R336" s="140">
        <f>Q336*H336</f>
        <v>1.08E-3</v>
      </c>
      <c r="S336" s="140">
        <v>0</v>
      </c>
      <c r="T336" s="141">
        <f>S336*H336</f>
        <v>0</v>
      </c>
      <c r="AR336" s="142" t="s">
        <v>311</v>
      </c>
      <c r="AT336" s="142" t="s">
        <v>182</v>
      </c>
      <c r="AU336" s="142" t="s">
        <v>81</v>
      </c>
      <c r="AY336" s="17" t="s">
        <v>180</v>
      </c>
      <c r="BE336" s="143">
        <f>IF(N336="základní",J336,0)</f>
        <v>0</v>
      </c>
      <c r="BF336" s="143">
        <f>IF(N336="snížená",J336,0)</f>
        <v>0</v>
      </c>
      <c r="BG336" s="143">
        <f>IF(N336="zákl. přenesená",J336,0)</f>
        <v>0</v>
      </c>
      <c r="BH336" s="143">
        <f>IF(N336="sníž. přenesená",J336,0)</f>
        <v>0</v>
      </c>
      <c r="BI336" s="143">
        <f>IF(N336="nulová",J336,0)</f>
        <v>0</v>
      </c>
      <c r="BJ336" s="17" t="s">
        <v>79</v>
      </c>
      <c r="BK336" s="143">
        <f>ROUND(I336*H336,2)</f>
        <v>0</v>
      </c>
      <c r="BL336" s="17" t="s">
        <v>311</v>
      </c>
      <c r="BM336" s="142" t="s">
        <v>3292</v>
      </c>
    </row>
    <row r="337" spans="2:65" s="1" customFormat="1" ht="37.9" customHeight="1">
      <c r="B337" s="32"/>
      <c r="C337" s="131" t="s">
        <v>1658</v>
      </c>
      <c r="D337" s="131" t="s">
        <v>182</v>
      </c>
      <c r="E337" s="132" t="s">
        <v>3293</v>
      </c>
      <c r="F337" s="133" t="s">
        <v>3294</v>
      </c>
      <c r="G337" s="134" t="s">
        <v>476</v>
      </c>
      <c r="H337" s="135">
        <v>6</v>
      </c>
      <c r="I337" s="136"/>
      <c r="J337" s="137">
        <f>ROUND(I337*H337,2)</f>
        <v>0</v>
      </c>
      <c r="K337" s="133" t="s">
        <v>186</v>
      </c>
      <c r="L337" s="32"/>
      <c r="M337" s="138" t="s">
        <v>19</v>
      </c>
      <c r="N337" s="139" t="s">
        <v>43</v>
      </c>
      <c r="P337" s="140">
        <f>O337*H337</f>
        <v>0</v>
      </c>
      <c r="Q337" s="140">
        <v>1.9000000000000001E-4</v>
      </c>
      <c r="R337" s="140">
        <f>Q337*H337</f>
        <v>1.14E-3</v>
      </c>
      <c r="S337" s="140">
        <v>0</v>
      </c>
      <c r="T337" s="141">
        <f>S337*H337</f>
        <v>0</v>
      </c>
      <c r="AR337" s="142" t="s">
        <v>311</v>
      </c>
      <c r="AT337" s="142" t="s">
        <v>182</v>
      </c>
      <c r="AU337" s="142" t="s">
        <v>81</v>
      </c>
      <c r="AY337" s="17" t="s">
        <v>180</v>
      </c>
      <c r="BE337" s="143">
        <f>IF(N337="základní",J337,0)</f>
        <v>0</v>
      </c>
      <c r="BF337" s="143">
        <f>IF(N337="snížená",J337,0)</f>
        <v>0</v>
      </c>
      <c r="BG337" s="143">
        <f>IF(N337="zákl. přenesená",J337,0)</f>
        <v>0</v>
      </c>
      <c r="BH337" s="143">
        <f>IF(N337="sníž. přenesená",J337,0)</f>
        <v>0</v>
      </c>
      <c r="BI337" s="143">
        <f>IF(N337="nulová",J337,0)</f>
        <v>0</v>
      </c>
      <c r="BJ337" s="17" t="s">
        <v>79</v>
      </c>
      <c r="BK337" s="143">
        <f>ROUND(I337*H337,2)</f>
        <v>0</v>
      </c>
      <c r="BL337" s="17" t="s">
        <v>311</v>
      </c>
      <c r="BM337" s="142" t="s">
        <v>3295</v>
      </c>
    </row>
    <row r="338" spans="2:65" s="1" customFormat="1">
      <c r="B338" s="32"/>
      <c r="D338" s="144" t="s">
        <v>189</v>
      </c>
      <c r="F338" s="145" t="s">
        <v>3296</v>
      </c>
      <c r="I338" s="146"/>
      <c r="L338" s="32"/>
      <c r="M338" s="147"/>
      <c r="T338" s="53"/>
      <c r="AT338" s="17" t="s">
        <v>189</v>
      </c>
      <c r="AU338" s="17" t="s">
        <v>81</v>
      </c>
    </row>
    <row r="339" spans="2:65" s="1" customFormat="1" ht="33" customHeight="1">
      <c r="B339" s="32"/>
      <c r="C339" s="131" t="s">
        <v>1663</v>
      </c>
      <c r="D339" s="131" t="s">
        <v>182</v>
      </c>
      <c r="E339" s="132" t="s">
        <v>3297</v>
      </c>
      <c r="F339" s="133" t="s">
        <v>3298</v>
      </c>
      <c r="G339" s="134" t="s">
        <v>476</v>
      </c>
      <c r="H339" s="135">
        <v>6</v>
      </c>
      <c r="I339" s="136"/>
      <c r="J339" s="137">
        <f>ROUND(I339*H339,2)</f>
        <v>0</v>
      </c>
      <c r="K339" s="133" t="s">
        <v>186</v>
      </c>
      <c r="L339" s="32"/>
      <c r="M339" s="138" t="s">
        <v>19</v>
      </c>
      <c r="N339" s="139" t="s">
        <v>43</v>
      </c>
      <c r="P339" s="140">
        <f>O339*H339</f>
        <v>0</v>
      </c>
      <c r="Q339" s="140">
        <v>1.0000000000000001E-5</v>
      </c>
      <c r="R339" s="140">
        <f>Q339*H339</f>
        <v>6.0000000000000008E-5</v>
      </c>
      <c r="S339" s="140">
        <v>0</v>
      </c>
      <c r="T339" s="141">
        <f>S339*H339</f>
        <v>0</v>
      </c>
      <c r="AR339" s="142" t="s">
        <v>311</v>
      </c>
      <c r="AT339" s="142" t="s">
        <v>182</v>
      </c>
      <c r="AU339" s="142" t="s">
        <v>81</v>
      </c>
      <c r="AY339" s="17" t="s">
        <v>180</v>
      </c>
      <c r="BE339" s="143">
        <f>IF(N339="základní",J339,0)</f>
        <v>0</v>
      </c>
      <c r="BF339" s="143">
        <f>IF(N339="snížená",J339,0)</f>
        <v>0</v>
      </c>
      <c r="BG339" s="143">
        <f>IF(N339="zákl. přenesená",J339,0)</f>
        <v>0</v>
      </c>
      <c r="BH339" s="143">
        <f>IF(N339="sníž. přenesená",J339,0)</f>
        <v>0</v>
      </c>
      <c r="BI339" s="143">
        <f>IF(N339="nulová",J339,0)</f>
        <v>0</v>
      </c>
      <c r="BJ339" s="17" t="s">
        <v>79</v>
      </c>
      <c r="BK339" s="143">
        <f>ROUND(I339*H339,2)</f>
        <v>0</v>
      </c>
      <c r="BL339" s="17" t="s">
        <v>311</v>
      </c>
      <c r="BM339" s="142" t="s">
        <v>3299</v>
      </c>
    </row>
    <row r="340" spans="2:65" s="1" customFormat="1">
      <c r="B340" s="32"/>
      <c r="D340" s="144" t="s">
        <v>189</v>
      </c>
      <c r="F340" s="145" t="s">
        <v>3300</v>
      </c>
      <c r="I340" s="146"/>
      <c r="L340" s="32"/>
      <c r="M340" s="147"/>
      <c r="T340" s="53"/>
      <c r="AT340" s="17" t="s">
        <v>189</v>
      </c>
      <c r="AU340" s="17" t="s">
        <v>81</v>
      </c>
    </row>
    <row r="341" spans="2:65" s="1" customFormat="1" ht="24.2" customHeight="1">
      <c r="B341" s="32"/>
      <c r="C341" s="131" t="s">
        <v>1668</v>
      </c>
      <c r="D341" s="131" t="s">
        <v>182</v>
      </c>
      <c r="E341" s="132" t="s">
        <v>3301</v>
      </c>
      <c r="F341" s="133" t="s">
        <v>3302</v>
      </c>
      <c r="G341" s="134" t="s">
        <v>226</v>
      </c>
      <c r="H341" s="135">
        <v>1</v>
      </c>
      <c r="I341" s="136"/>
      <c r="J341" s="137">
        <f>ROUND(I341*H341,2)</f>
        <v>0</v>
      </c>
      <c r="K341" s="133" t="s">
        <v>186</v>
      </c>
      <c r="L341" s="32"/>
      <c r="M341" s="138" t="s">
        <v>19</v>
      </c>
      <c r="N341" s="139" t="s">
        <v>43</v>
      </c>
      <c r="P341" s="140">
        <f>O341*H341</f>
        <v>0</v>
      </c>
      <c r="Q341" s="140">
        <v>6.6E-3</v>
      </c>
      <c r="R341" s="140">
        <f>Q341*H341</f>
        <v>6.6E-3</v>
      </c>
      <c r="S341" s="140">
        <v>0</v>
      </c>
      <c r="T341" s="141">
        <f>S341*H341</f>
        <v>0</v>
      </c>
      <c r="AR341" s="142" t="s">
        <v>311</v>
      </c>
      <c r="AT341" s="142" t="s">
        <v>182</v>
      </c>
      <c r="AU341" s="142" t="s">
        <v>81</v>
      </c>
      <c r="AY341" s="17" t="s">
        <v>180</v>
      </c>
      <c r="BE341" s="143">
        <f>IF(N341="základní",J341,0)</f>
        <v>0</v>
      </c>
      <c r="BF341" s="143">
        <f>IF(N341="snížená",J341,0)</f>
        <v>0</v>
      </c>
      <c r="BG341" s="143">
        <f>IF(N341="zákl. přenesená",J341,0)</f>
        <v>0</v>
      </c>
      <c r="BH341" s="143">
        <f>IF(N341="sníž. přenesená",J341,0)</f>
        <v>0</v>
      </c>
      <c r="BI341" s="143">
        <f>IF(N341="nulová",J341,0)</f>
        <v>0</v>
      </c>
      <c r="BJ341" s="17" t="s">
        <v>79</v>
      </c>
      <c r="BK341" s="143">
        <f>ROUND(I341*H341,2)</f>
        <v>0</v>
      </c>
      <c r="BL341" s="17" t="s">
        <v>311</v>
      </c>
      <c r="BM341" s="142" t="s">
        <v>3303</v>
      </c>
    </row>
    <row r="342" spans="2:65" s="1" customFormat="1">
      <c r="B342" s="32"/>
      <c r="D342" s="144" t="s">
        <v>189</v>
      </c>
      <c r="F342" s="145" t="s">
        <v>3304</v>
      </c>
      <c r="I342" s="146"/>
      <c r="L342" s="32"/>
      <c r="M342" s="147"/>
      <c r="T342" s="53"/>
      <c r="AT342" s="17" t="s">
        <v>189</v>
      </c>
      <c r="AU342" s="17" t="s">
        <v>81</v>
      </c>
    </row>
    <row r="343" spans="2:65" s="1" customFormat="1" ht="44.25" customHeight="1">
      <c r="B343" s="32"/>
      <c r="C343" s="131" t="s">
        <v>1671</v>
      </c>
      <c r="D343" s="131" t="s">
        <v>182</v>
      </c>
      <c r="E343" s="132" t="s">
        <v>3305</v>
      </c>
      <c r="F343" s="133" t="s">
        <v>3306</v>
      </c>
      <c r="G343" s="134" t="s">
        <v>368</v>
      </c>
      <c r="H343" s="177"/>
      <c r="I343" s="136"/>
      <c r="J343" s="137">
        <f>ROUND(I343*H343,2)</f>
        <v>0</v>
      </c>
      <c r="K343" s="133" t="s">
        <v>186</v>
      </c>
      <c r="L343" s="32"/>
      <c r="M343" s="138" t="s">
        <v>19</v>
      </c>
      <c r="N343" s="139" t="s">
        <v>43</v>
      </c>
      <c r="P343" s="140">
        <f>O343*H343</f>
        <v>0</v>
      </c>
      <c r="Q343" s="140">
        <v>0</v>
      </c>
      <c r="R343" s="140">
        <f>Q343*H343</f>
        <v>0</v>
      </c>
      <c r="S343" s="140">
        <v>0</v>
      </c>
      <c r="T343" s="141">
        <f>S343*H343</f>
        <v>0</v>
      </c>
      <c r="AR343" s="142" t="s">
        <v>311</v>
      </c>
      <c r="AT343" s="142" t="s">
        <v>182</v>
      </c>
      <c r="AU343" s="142" t="s">
        <v>81</v>
      </c>
      <c r="AY343" s="17" t="s">
        <v>180</v>
      </c>
      <c r="BE343" s="143">
        <f>IF(N343="základní",J343,0)</f>
        <v>0</v>
      </c>
      <c r="BF343" s="143">
        <f>IF(N343="snížená",J343,0)</f>
        <v>0</v>
      </c>
      <c r="BG343" s="143">
        <f>IF(N343="zákl. přenesená",J343,0)</f>
        <v>0</v>
      </c>
      <c r="BH343" s="143">
        <f>IF(N343="sníž. přenesená",J343,0)</f>
        <v>0</v>
      </c>
      <c r="BI343" s="143">
        <f>IF(N343="nulová",J343,0)</f>
        <v>0</v>
      </c>
      <c r="BJ343" s="17" t="s">
        <v>79</v>
      </c>
      <c r="BK343" s="143">
        <f>ROUND(I343*H343,2)</f>
        <v>0</v>
      </c>
      <c r="BL343" s="17" t="s">
        <v>311</v>
      </c>
      <c r="BM343" s="142" t="s">
        <v>3307</v>
      </c>
    </row>
    <row r="344" spans="2:65" s="1" customFormat="1">
      <c r="B344" s="32"/>
      <c r="D344" s="144" t="s">
        <v>189</v>
      </c>
      <c r="F344" s="145" t="s">
        <v>3308</v>
      </c>
      <c r="I344" s="146"/>
      <c r="L344" s="32"/>
      <c r="M344" s="147"/>
      <c r="T344" s="53"/>
      <c r="AT344" s="17" t="s">
        <v>189</v>
      </c>
      <c r="AU344" s="17" t="s">
        <v>81</v>
      </c>
    </row>
    <row r="345" spans="2:65" s="11" customFormat="1" ht="22.9" customHeight="1">
      <c r="B345" s="119"/>
      <c r="D345" s="120" t="s">
        <v>71</v>
      </c>
      <c r="E345" s="129" t="s">
        <v>3309</v>
      </c>
      <c r="F345" s="129" t="s">
        <v>3310</v>
      </c>
      <c r="I345" s="122"/>
      <c r="J345" s="130">
        <f>BK345</f>
        <v>0</v>
      </c>
      <c r="L345" s="119"/>
      <c r="M345" s="124"/>
      <c r="P345" s="125">
        <f>SUM(P346:P350)</f>
        <v>0</v>
      </c>
      <c r="R345" s="125">
        <f>SUM(R346:R350)</f>
        <v>0.1318</v>
      </c>
      <c r="T345" s="126">
        <f>SUM(T346:T350)</f>
        <v>0</v>
      </c>
      <c r="AR345" s="120" t="s">
        <v>81</v>
      </c>
      <c r="AT345" s="127" t="s">
        <v>71</v>
      </c>
      <c r="AU345" s="127" t="s">
        <v>79</v>
      </c>
      <c r="AY345" s="120" t="s">
        <v>180</v>
      </c>
      <c r="BK345" s="128">
        <f>SUM(BK346:BK350)</f>
        <v>0</v>
      </c>
    </row>
    <row r="346" spans="2:65" s="1" customFormat="1" ht="33" customHeight="1">
      <c r="B346" s="32"/>
      <c r="C346" s="131" t="s">
        <v>1674</v>
      </c>
      <c r="D346" s="131" t="s">
        <v>182</v>
      </c>
      <c r="E346" s="132" t="s">
        <v>3311</v>
      </c>
      <c r="F346" s="133" t="s">
        <v>3312</v>
      </c>
      <c r="G346" s="134" t="s">
        <v>518</v>
      </c>
      <c r="H346" s="135">
        <v>2</v>
      </c>
      <c r="I346" s="136"/>
      <c r="J346" s="137">
        <f>ROUND(I346*H346,2)</f>
        <v>0</v>
      </c>
      <c r="K346" s="133" t="s">
        <v>186</v>
      </c>
      <c r="L346" s="32"/>
      <c r="M346" s="138" t="s">
        <v>19</v>
      </c>
      <c r="N346" s="139" t="s">
        <v>43</v>
      </c>
      <c r="P346" s="140">
        <f>O346*H346</f>
        <v>0</v>
      </c>
      <c r="Q346" s="140">
        <v>6.59E-2</v>
      </c>
      <c r="R346" s="140">
        <f>Q346*H346</f>
        <v>0.1318</v>
      </c>
      <c r="S346" s="140">
        <v>0</v>
      </c>
      <c r="T346" s="141">
        <f>S346*H346</f>
        <v>0</v>
      </c>
      <c r="AR346" s="142" t="s">
        <v>311</v>
      </c>
      <c r="AT346" s="142" t="s">
        <v>182</v>
      </c>
      <c r="AU346" s="142" t="s">
        <v>81</v>
      </c>
      <c r="AY346" s="17" t="s">
        <v>180</v>
      </c>
      <c r="BE346" s="143">
        <f>IF(N346="základní",J346,0)</f>
        <v>0</v>
      </c>
      <c r="BF346" s="143">
        <f>IF(N346="snížená",J346,0)</f>
        <v>0</v>
      </c>
      <c r="BG346" s="143">
        <f>IF(N346="zákl. přenesená",J346,0)</f>
        <v>0</v>
      </c>
      <c r="BH346" s="143">
        <f>IF(N346="sníž. přenesená",J346,0)</f>
        <v>0</v>
      </c>
      <c r="BI346" s="143">
        <f>IF(N346="nulová",J346,0)</f>
        <v>0</v>
      </c>
      <c r="BJ346" s="17" t="s">
        <v>79</v>
      </c>
      <c r="BK346" s="143">
        <f>ROUND(I346*H346,2)</f>
        <v>0</v>
      </c>
      <c r="BL346" s="17" t="s">
        <v>311</v>
      </c>
      <c r="BM346" s="142" t="s">
        <v>3313</v>
      </c>
    </row>
    <row r="347" spans="2:65" s="1" customFormat="1">
      <c r="B347" s="32"/>
      <c r="D347" s="144" t="s">
        <v>189</v>
      </c>
      <c r="F347" s="145" t="s">
        <v>3314</v>
      </c>
      <c r="I347" s="146"/>
      <c r="L347" s="32"/>
      <c r="M347" s="147"/>
      <c r="T347" s="53"/>
      <c r="AT347" s="17" t="s">
        <v>189</v>
      </c>
      <c r="AU347" s="17" t="s">
        <v>81</v>
      </c>
    </row>
    <row r="348" spans="2:65" s="1" customFormat="1" ht="19.5">
      <c r="B348" s="32"/>
      <c r="D348" s="149" t="s">
        <v>250</v>
      </c>
      <c r="F348" s="169" t="s">
        <v>3315</v>
      </c>
      <c r="I348" s="146"/>
      <c r="L348" s="32"/>
      <c r="M348" s="147"/>
      <c r="T348" s="53"/>
      <c r="AT348" s="17" t="s">
        <v>250</v>
      </c>
      <c r="AU348" s="17" t="s">
        <v>81</v>
      </c>
    </row>
    <row r="349" spans="2:65" s="1" customFormat="1" ht="44.25" customHeight="1">
      <c r="B349" s="32"/>
      <c r="C349" s="131" t="s">
        <v>1676</v>
      </c>
      <c r="D349" s="131" t="s">
        <v>182</v>
      </c>
      <c r="E349" s="132" t="s">
        <v>3316</v>
      </c>
      <c r="F349" s="133" t="s">
        <v>3317</v>
      </c>
      <c r="G349" s="134" t="s">
        <v>368</v>
      </c>
      <c r="H349" s="177"/>
      <c r="I349" s="136"/>
      <c r="J349" s="137">
        <f>ROUND(I349*H349,2)</f>
        <v>0</v>
      </c>
      <c r="K349" s="133" t="s">
        <v>186</v>
      </c>
      <c r="L349" s="32"/>
      <c r="M349" s="138" t="s">
        <v>19</v>
      </c>
      <c r="N349" s="139" t="s">
        <v>43</v>
      </c>
      <c r="P349" s="140">
        <f>O349*H349</f>
        <v>0</v>
      </c>
      <c r="Q349" s="140">
        <v>0</v>
      </c>
      <c r="R349" s="140">
        <f>Q349*H349</f>
        <v>0</v>
      </c>
      <c r="S349" s="140">
        <v>0</v>
      </c>
      <c r="T349" s="141">
        <f>S349*H349</f>
        <v>0</v>
      </c>
      <c r="AR349" s="142" t="s">
        <v>311</v>
      </c>
      <c r="AT349" s="142" t="s">
        <v>182</v>
      </c>
      <c r="AU349" s="142" t="s">
        <v>81</v>
      </c>
      <c r="AY349" s="17" t="s">
        <v>180</v>
      </c>
      <c r="BE349" s="143">
        <f>IF(N349="základní",J349,0)</f>
        <v>0</v>
      </c>
      <c r="BF349" s="143">
        <f>IF(N349="snížená",J349,0)</f>
        <v>0</v>
      </c>
      <c r="BG349" s="143">
        <f>IF(N349="zákl. přenesená",J349,0)</f>
        <v>0</v>
      </c>
      <c r="BH349" s="143">
        <f>IF(N349="sníž. přenesená",J349,0)</f>
        <v>0</v>
      </c>
      <c r="BI349" s="143">
        <f>IF(N349="nulová",J349,0)</f>
        <v>0</v>
      </c>
      <c r="BJ349" s="17" t="s">
        <v>79</v>
      </c>
      <c r="BK349" s="143">
        <f>ROUND(I349*H349,2)</f>
        <v>0</v>
      </c>
      <c r="BL349" s="17" t="s">
        <v>311</v>
      </c>
      <c r="BM349" s="142" t="s">
        <v>3318</v>
      </c>
    </row>
    <row r="350" spans="2:65" s="1" customFormat="1">
      <c r="B350" s="32"/>
      <c r="D350" s="144" t="s">
        <v>189</v>
      </c>
      <c r="F350" s="145" t="s">
        <v>3319</v>
      </c>
      <c r="I350" s="146"/>
      <c r="L350" s="32"/>
      <c r="M350" s="147"/>
      <c r="T350" s="53"/>
      <c r="AT350" s="17" t="s">
        <v>189</v>
      </c>
      <c r="AU350" s="17" t="s">
        <v>81</v>
      </c>
    </row>
    <row r="351" spans="2:65" s="11" customFormat="1" ht="25.9" customHeight="1">
      <c r="B351" s="119"/>
      <c r="D351" s="120" t="s">
        <v>71</v>
      </c>
      <c r="E351" s="121" t="s">
        <v>1009</v>
      </c>
      <c r="F351" s="121" t="s">
        <v>1010</v>
      </c>
      <c r="I351" s="122"/>
      <c r="J351" s="123">
        <f>BK351</f>
        <v>0</v>
      </c>
      <c r="L351" s="119"/>
      <c r="M351" s="124"/>
      <c r="P351" s="125">
        <f>SUM(P352:P359)</f>
        <v>0</v>
      </c>
      <c r="R351" s="125">
        <f>SUM(R352:R359)</f>
        <v>0</v>
      </c>
      <c r="T351" s="126">
        <f>SUM(T352:T359)</f>
        <v>0</v>
      </c>
      <c r="AR351" s="120" t="s">
        <v>187</v>
      </c>
      <c r="AT351" s="127" t="s">
        <v>71</v>
      </c>
      <c r="AU351" s="127" t="s">
        <v>72</v>
      </c>
      <c r="AY351" s="120" t="s">
        <v>180</v>
      </c>
      <c r="BK351" s="128">
        <f>SUM(BK352:BK359)</f>
        <v>0</v>
      </c>
    </row>
    <row r="352" spans="2:65" s="1" customFormat="1" ht="24.2" customHeight="1">
      <c r="B352" s="32"/>
      <c r="C352" s="131" t="s">
        <v>1678</v>
      </c>
      <c r="D352" s="131" t="s">
        <v>182</v>
      </c>
      <c r="E352" s="132" t="s">
        <v>1012</v>
      </c>
      <c r="F352" s="133" t="s">
        <v>1013</v>
      </c>
      <c r="G352" s="134" t="s">
        <v>1014</v>
      </c>
      <c r="H352" s="135">
        <v>10</v>
      </c>
      <c r="I352" s="136"/>
      <c r="J352" s="137">
        <f>ROUND(I352*H352,2)</f>
        <v>0</v>
      </c>
      <c r="K352" s="133" t="s">
        <v>186</v>
      </c>
      <c r="L352" s="32"/>
      <c r="M352" s="138" t="s">
        <v>19</v>
      </c>
      <c r="N352" s="139" t="s">
        <v>43</v>
      </c>
      <c r="P352" s="140">
        <f>O352*H352</f>
        <v>0</v>
      </c>
      <c r="Q352" s="140">
        <v>0</v>
      </c>
      <c r="R352" s="140">
        <f>Q352*H352</f>
        <v>0</v>
      </c>
      <c r="S352" s="140">
        <v>0</v>
      </c>
      <c r="T352" s="141">
        <f>S352*H352</f>
        <v>0</v>
      </c>
      <c r="AR352" s="142" t="s">
        <v>1015</v>
      </c>
      <c r="AT352" s="142" t="s">
        <v>182</v>
      </c>
      <c r="AU352" s="142" t="s">
        <v>79</v>
      </c>
      <c r="AY352" s="17" t="s">
        <v>180</v>
      </c>
      <c r="BE352" s="143">
        <f>IF(N352="základní",J352,0)</f>
        <v>0</v>
      </c>
      <c r="BF352" s="143">
        <f>IF(N352="snížená",J352,0)</f>
        <v>0</v>
      </c>
      <c r="BG352" s="143">
        <f>IF(N352="zákl. přenesená",J352,0)</f>
        <v>0</v>
      </c>
      <c r="BH352" s="143">
        <f>IF(N352="sníž. přenesená",J352,0)</f>
        <v>0</v>
      </c>
      <c r="BI352" s="143">
        <f>IF(N352="nulová",J352,0)</f>
        <v>0</v>
      </c>
      <c r="BJ352" s="17" t="s">
        <v>79</v>
      </c>
      <c r="BK352" s="143">
        <f>ROUND(I352*H352,2)</f>
        <v>0</v>
      </c>
      <c r="BL352" s="17" t="s">
        <v>1015</v>
      </c>
      <c r="BM352" s="142" t="s">
        <v>3320</v>
      </c>
    </row>
    <row r="353" spans="2:65" s="1" customFormat="1">
      <c r="B353" s="32"/>
      <c r="D353" s="144" t="s">
        <v>189</v>
      </c>
      <c r="F353" s="145" t="s">
        <v>1017</v>
      </c>
      <c r="I353" s="146"/>
      <c r="L353" s="32"/>
      <c r="M353" s="147"/>
      <c r="T353" s="53"/>
      <c r="AT353" s="17" t="s">
        <v>189</v>
      </c>
      <c r="AU353" s="17" t="s">
        <v>79</v>
      </c>
    </row>
    <row r="354" spans="2:65" s="1" customFormat="1" ht="19.5">
      <c r="B354" s="32"/>
      <c r="D354" s="149" t="s">
        <v>250</v>
      </c>
      <c r="F354" s="169" t="s">
        <v>1875</v>
      </c>
      <c r="I354" s="146"/>
      <c r="L354" s="32"/>
      <c r="M354" s="147"/>
      <c r="T354" s="53"/>
      <c r="AT354" s="17" t="s">
        <v>250</v>
      </c>
      <c r="AU354" s="17" t="s">
        <v>79</v>
      </c>
    </row>
    <row r="355" spans="2:65" s="1" customFormat="1" ht="33" customHeight="1">
      <c r="B355" s="32"/>
      <c r="C355" s="131" t="s">
        <v>1685</v>
      </c>
      <c r="D355" s="131" t="s">
        <v>182</v>
      </c>
      <c r="E355" s="132" t="s">
        <v>3321</v>
      </c>
      <c r="F355" s="133" t="s">
        <v>3322</v>
      </c>
      <c r="G355" s="134" t="s">
        <v>1014</v>
      </c>
      <c r="H355" s="135">
        <v>30</v>
      </c>
      <c r="I355" s="136"/>
      <c r="J355" s="137">
        <f>ROUND(I355*H355,2)</f>
        <v>0</v>
      </c>
      <c r="K355" s="133" t="s">
        <v>186</v>
      </c>
      <c r="L355" s="32"/>
      <c r="M355" s="138" t="s">
        <v>19</v>
      </c>
      <c r="N355" s="139" t="s">
        <v>43</v>
      </c>
      <c r="P355" s="140">
        <f>O355*H355</f>
        <v>0</v>
      </c>
      <c r="Q355" s="140">
        <v>0</v>
      </c>
      <c r="R355" s="140">
        <f>Q355*H355</f>
        <v>0</v>
      </c>
      <c r="S355" s="140">
        <v>0</v>
      </c>
      <c r="T355" s="141">
        <f>S355*H355</f>
        <v>0</v>
      </c>
      <c r="AR355" s="142" t="s">
        <v>1015</v>
      </c>
      <c r="AT355" s="142" t="s">
        <v>182</v>
      </c>
      <c r="AU355" s="142" t="s">
        <v>79</v>
      </c>
      <c r="AY355" s="17" t="s">
        <v>180</v>
      </c>
      <c r="BE355" s="143">
        <f>IF(N355="základní",J355,0)</f>
        <v>0</v>
      </c>
      <c r="BF355" s="143">
        <f>IF(N355="snížená",J355,0)</f>
        <v>0</v>
      </c>
      <c r="BG355" s="143">
        <f>IF(N355="zákl. přenesená",J355,0)</f>
        <v>0</v>
      </c>
      <c r="BH355" s="143">
        <f>IF(N355="sníž. přenesená",J355,0)</f>
        <v>0</v>
      </c>
      <c r="BI355" s="143">
        <f>IF(N355="nulová",J355,0)</f>
        <v>0</v>
      </c>
      <c r="BJ355" s="17" t="s">
        <v>79</v>
      </c>
      <c r="BK355" s="143">
        <f>ROUND(I355*H355,2)</f>
        <v>0</v>
      </c>
      <c r="BL355" s="17" t="s">
        <v>1015</v>
      </c>
      <c r="BM355" s="142" t="s">
        <v>3323</v>
      </c>
    </row>
    <row r="356" spans="2:65" s="1" customFormat="1">
      <c r="B356" s="32"/>
      <c r="D356" s="144" t="s">
        <v>189</v>
      </c>
      <c r="F356" s="145" t="s">
        <v>3324</v>
      </c>
      <c r="I356" s="146"/>
      <c r="L356" s="32"/>
      <c r="M356" s="147"/>
      <c r="T356" s="53"/>
      <c r="AT356" s="17" t="s">
        <v>189</v>
      </c>
      <c r="AU356" s="17" t="s">
        <v>79</v>
      </c>
    </row>
    <row r="357" spans="2:65" s="1" customFormat="1" ht="19.5">
      <c r="B357" s="32"/>
      <c r="D357" s="149" t="s">
        <v>250</v>
      </c>
      <c r="F357" s="169" t="s">
        <v>3325</v>
      </c>
      <c r="I357" s="146"/>
      <c r="L357" s="32"/>
      <c r="M357" s="147"/>
      <c r="T357" s="53"/>
      <c r="AT357" s="17" t="s">
        <v>250</v>
      </c>
      <c r="AU357" s="17" t="s">
        <v>79</v>
      </c>
    </row>
    <row r="358" spans="2:65" s="1" customFormat="1" ht="24.2" customHeight="1">
      <c r="B358" s="32"/>
      <c r="C358" s="131" t="s">
        <v>1692</v>
      </c>
      <c r="D358" s="131" t="s">
        <v>182</v>
      </c>
      <c r="E358" s="132" t="s">
        <v>3326</v>
      </c>
      <c r="F358" s="133" t="s">
        <v>3327</v>
      </c>
      <c r="G358" s="134" t="s">
        <v>1014</v>
      </c>
      <c r="H358" s="135">
        <v>10</v>
      </c>
      <c r="I358" s="136"/>
      <c r="J358" s="137">
        <f>ROUND(I358*H358,2)</f>
        <v>0</v>
      </c>
      <c r="K358" s="133" t="s">
        <v>186</v>
      </c>
      <c r="L358" s="32"/>
      <c r="M358" s="138" t="s">
        <v>19</v>
      </c>
      <c r="N358" s="139" t="s">
        <v>43</v>
      </c>
      <c r="P358" s="140">
        <f>O358*H358</f>
        <v>0</v>
      </c>
      <c r="Q358" s="140">
        <v>0</v>
      </c>
      <c r="R358" s="140">
        <f>Q358*H358</f>
        <v>0</v>
      </c>
      <c r="S358" s="140">
        <v>0</v>
      </c>
      <c r="T358" s="141">
        <f>S358*H358</f>
        <v>0</v>
      </c>
      <c r="AR358" s="142" t="s">
        <v>1015</v>
      </c>
      <c r="AT358" s="142" t="s">
        <v>182</v>
      </c>
      <c r="AU358" s="142" t="s">
        <v>79</v>
      </c>
      <c r="AY358" s="17" t="s">
        <v>180</v>
      </c>
      <c r="BE358" s="143">
        <f>IF(N358="základní",J358,0)</f>
        <v>0</v>
      </c>
      <c r="BF358" s="143">
        <f>IF(N358="snížená",J358,0)</f>
        <v>0</v>
      </c>
      <c r="BG358" s="143">
        <f>IF(N358="zákl. přenesená",J358,0)</f>
        <v>0</v>
      </c>
      <c r="BH358" s="143">
        <f>IF(N358="sníž. přenesená",J358,0)</f>
        <v>0</v>
      </c>
      <c r="BI358" s="143">
        <f>IF(N358="nulová",J358,0)</f>
        <v>0</v>
      </c>
      <c r="BJ358" s="17" t="s">
        <v>79</v>
      </c>
      <c r="BK358" s="143">
        <f>ROUND(I358*H358,2)</f>
        <v>0</v>
      </c>
      <c r="BL358" s="17" t="s">
        <v>1015</v>
      </c>
      <c r="BM358" s="142" t="s">
        <v>3328</v>
      </c>
    </row>
    <row r="359" spans="2:65" s="1" customFormat="1">
      <c r="B359" s="32"/>
      <c r="D359" s="144" t="s">
        <v>189</v>
      </c>
      <c r="F359" s="145" t="s">
        <v>3329</v>
      </c>
      <c r="I359" s="146"/>
      <c r="L359" s="32"/>
      <c r="M359" s="178"/>
      <c r="N359" s="179"/>
      <c r="O359" s="179"/>
      <c r="P359" s="179"/>
      <c r="Q359" s="179"/>
      <c r="R359" s="179"/>
      <c r="S359" s="179"/>
      <c r="T359" s="180"/>
      <c r="AT359" s="17" t="s">
        <v>189</v>
      </c>
      <c r="AU359" s="17" t="s">
        <v>79</v>
      </c>
    </row>
    <row r="360" spans="2:65" s="1" customFormat="1" ht="6.95" customHeight="1">
      <c r="B360" s="41"/>
      <c r="C360" s="42"/>
      <c r="D360" s="42"/>
      <c r="E360" s="42"/>
      <c r="F360" s="42"/>
      <c r="G360" s="42"/>
      <c r="H360" s="42"/>
      <c r="I360" s="42"/>
      <c r="J360" s="42"/>
      <c r="K360" s="42"/>
      <c r="L360" s="32"/>
    </row>
  </sheetData>
  <sheetProtection formatColumns="0" formatRows="0" autoFilter="0"/>
  <autoFilter ref="C98:K359" xr:uid="{00000000-0009-0000-0000-00000E000000}"/>
  <mergeCells count="12">
    <mergeCell ref="E91:H91"/>
    <mergeCell ref="L2:V2"/>
    <mergeCell ref="E50:H50"/>
    <mergeCell ref="E52:H52"/>
    <mergeCell ref="E54:H54"/>
    <mergeCell ref="E87:H87"/>
    <mergeCell ref="E89:H89"/>
    <mergeCell ref="E7:H7"/>
    <mergeCell ref="E9:H9"/>
    <mergeCell ref="E11:H11"/>
    <mergeCell ref="E20:H20"/>
    <mergeCell ref="E29:H29"/>
  </mergeCells>
  <hyperlinks>
    <hyperlink ref="F103" r:id="rId1" xr:uid="{00000000-0004-0000-0E00-000000000000}"/>
    <hyperlink ref="F105" r:id="rId2" xr:uid="{00000000-0004-0000-0E00-000001000000}"/>
    <hyperlink ref="F107" r:id="rId3" xr:uid="{00000000-0004-0000-0E00-000002000000}"/>
    <hyperlink ref="F110" r:id="rId4" xr:uid="{00000000-0004-0000-0E00-000003000000}"/>
    <hyperlink ref="F112" r:id="rId5" xr:uid="{00000000-0004-0000-0E00-000004000000}"/>
    <hyperlink ref="F114" r:id="rId6" xr:uid="{00000000-0004-0000-0E00-000005000000}"/>
    <hyperlink ref="F116" r:id="rId7" xr:uid="{00000000-0004-0000-0E00-000006000000}"/>
    <hyperlink ref="F119" r:id="rId8" xr:uid="{00000000-0004-0000-0E00-000007000000}"/>
    <hyperlink ref="F127" r:id="rId9" xr:uid="{00000000-0004-0000-0E00-000008000000}"/>
    <hyperlink ref="F133" r:id="rId10" xr:uid="{00000000-0004-0000-0E00-000009000000}"/>
    <hyperlink ref="F138" r:id="rId11" xr:uid="{00000000-0004-0000-0E00-00000A000000}"/>
    <hyperlink ref="F141" r:id="rId12" xr:uid="{00000000-0004-0000-0E00-00000B000000}"/>
    <hyperlink ref="F147" r:id="rId13" xr:uid="{00000000-0004-0000-0E00-00000C000000}"/>
    <hyperlink ref="F150" r:id="rId14" xr:uid="{00000000-0004-0000-0E00-00000D000000}"/>
    <hyperlink ref="F158" r:id="rId15" xr:uid="{00000000-0004-0000-0E00-00000E000000}"/>
    <hyperlink ref="F161" r:id="rId16" xr:uid="{00000000-0004-0000-0E00-00000F000000}"/>
    <hyperlink ref="F171" r:id="rId17" xr:uid="{00000000-0004-0000-0E00-000010000000}"/>
    <hyperlink ref="F177" r:id="rId18" xr:uid="{00000000-0004-0000-0E00-000011000000}"/>
    <hyperlink ref="F181" r:id="rId19" xr:uid="{00000000-0004-0000-0E00-000012000000}"/>
    <hyperlink ref="F186" r:id="rId20" xr:uid="{00000000-0004-0000-0E00-000013000000}"/>
    <hyperlink ref="F189" r:id="rId21" xr:uid="{00000000-0004-0000-0E00-000014000000}"/>
    <hyperlink ref="F191" r:id="rId22" xr:uid="{00000000-0004-0000-0E00-000015000000}"/>
    <hyperlink ref="F195" r:id="rId23" xr:uid="{00000000-0004-0000-0E00-000016000000}"/>
    <hyperlink ref="F198" r:id="rId24" xr:uid="{00000000-0004-0000-0E00-000017000000}"/>
    <hyperlink ref="F206" r:id="rId25" xr:uid="{00000000-0004-0000-0E00-000018000000}"/>
    <hyperlink ref="F210" r:id="rId26" xr:uid="{00000000-0004-0000-0E00-000019000000}"/>
    <hyperlink ref="F213" r:id="rId27" xr:uid="{00000000-0004-0000-0E00-00001A000000}"/>
    <hyperlink ref="F216" r:id="rId28" xr:uid="{00000000-0004-0000-0E00-00001B000000}"/>
    <hyperlink ref="F218" r:id="rId29" xr:uid="{00000000-0004-0000-0E00-00001C000000}"/>
    <hyperlink ref="F222" r:id="rId30" xr:uid="{00000000-0004-0000-0E00-00001D000000}"/>
    <hyperlink ref="F224" r:id="rId31" xr:uid="{00000000-0004-0000-0E00-00001E000000}"/>
    <hyperlink ref="F226" r:id="rId32" xr:uid="{00000000-0004-0000-0E00-00001F000000}"/>
    <hyperlink ref="F230" r:id="rId33" xr:uid="{00000000-0004-0000-0E00-000020000000}"/>
    <hyperlink ref="F234" r:id="rId34" xr:uid="{00000000-0004-0000-0E00-000021000000}"/>
    <hyperlink ref="F236" r:id="rId35" xr:uid="{00000000-0004-0000-0E00-000022000000}"/>
    <hyperlink ref="F239" r:id="rId36" xr:uid="{00000000-0004-0000-0E00-000023000000}"/>
    <hyperlink ref="F244" r:id="rId37" xr:uid="{00000000-0004-0000-0E00-000024000000}"/>
    <hyperlink ref="F249" r:id="rId38" xr:uid="{00000000-0004-0000-0E00-000025000000}"/>
    <hyperlink ref="F253" r:id="rId39" xr:uid="{00000000-0004-0000-0E00-000026000000}"/>
    <hyperlink ref="F256" r:id="rId40" xr:uid="{00000000-0004-0000-0E00-000027000000}"/>
    <hyperlink ref="F258" r:id="rId41" xr:uid="{00000000-0004-0000-0E00-000028000000}"/>
    <hyperlink ref="F260" r:id="rId42" xr:uid="{00000000-0004-0000-0E00-000029000000}"/>
    <hyperlink ref="F262" r:id="rId43" xr:uid="{00000000-0004-0000-0E00-00002A000000}"/>
    <hyperlink ref="F264" r:id="rId44" xr:uid="{00000000-0004-0000-0E00-00002B000000}"/>
    <hyperlink ref="F266" r:id="rId45" xr:uid="{00000000-0004-0000-0E00-00002C000000}"/>
    <hyperlink ref="F269" r:id="rId46" xr:uid="{00000000-0004-0000-0E00-00002D000000}"/>
    <hyperlink ref="F272" r:id="rId47" xr:uid="{00000000-0004-0000-0E00-00002E000000}"/>
    <hyperlink ref="F275" r:id="rId48" xr:uid="{00000000-0004-0000-0E00-00002F000000}"/>
    <hyperlink ref="F277" r:id="rId49" xr:uid="{00000000-0004-0000-0E00-000030000000}"/>
    <hyperlink ref="F281" r:id="rId50" xr:uid="{00000000-0004-0000-0E00-000031000000}"/>
    <hyperlink ref="F283" r:id="rId51" xr:uid="{00000000-0004-0000-0E00-000032000000}"/>
    <hyperlink ref="F285" r:id="rId52" xr:uid="{00000000-0004-0000-0E00-000033000000}"/>
    <hyperlink ref="F288" r:id="rId53" xr:uid="{00000000-0004-0000-0E00-000034000000}"/>
    <hyperlink ref="F290" r:id="rId54" xr:uid="{00000000-0004-0000-0E00-000035000000}"/>
    <hyperlink ref="F293" r:id="rId55" xr:uid="{00000000-0004-0000-0E00-000036000000}"/>
    <hyperlink ref="F295" r:id="rId56" xr:uid="{00000000-0004-0000-0E00-000037000000}"/>
    <hyperlink ref="F298" r:id="rId57" xr:uid="{00000000-0004-0000-0E00-000038000000}"/>
    <hyperlink ref="F302" r:id="rId58" xr:uid="{00000000-0004-0000-0E00-000039000000}"/>
    <hyperlink ref="F305" r:id="rId59" xr:uid="{00000000-0004-0000-0E00-00003A000000}"/>
    <hyperlink ref="F308" r:id="rId60" xr:uid="{00000000-0004-0000-0E00-00003B000000}"/>
    <hyperlink ref="F311" r:id="rId61" xr:uid="{00000000-0004-0000-0E00-00003C000000}"/>
    <hyperlink ref="F314" r:id="rId62" xr:uid="{00000000-0004-0000-0E00-00003D000000}"/>
    <hyperlink ref="F318" r:id="rId63" xr:uid="{00000000-0004-0000-0E00-00003E000000}"/>
    <hyperlink ref="F320" r:id="rId64" xr:uid="{00000000-0004-0000-0E00-00003F000000}"/>
    <hyperlink ref="F323" r:id="rId65" xr:uid="{00000000-0004-0000-0E00-000040000000}"/>
    <hyperlink ref="F325" r:id="rId66" xr:uid="{00000000-0004-0000-0E00-000041000000}"/>
    <hyperlink ref="F327" r:id="rId67" xr:uid="{00000000-0004-0000-0E00-000042000000}"/>
    <hyperlink ref="F329" r:id="rId68" xr:uid="{00000000-0004-0000-0E00-000043000000}"/>
    <hyperlink ref="F331" r:id="rId69" xr:uid="{00000000-0004-0000-0E00-000044000000}"/>
    <hyperlink ref="F333" r:id="rId70" xr:uid="{00000000-0004-0000-0E00-000045000000}"/>
    <hyperlink ref="F335" r:id="rId71" xr:uid="{00000000-0004-0000-0E00-000046000000}"/>
    <hyperlink ref="F338" r:id="rId72" xr:uid="{00000000-0004-0000-0E00-000047000000}"/>
    <hyperlink ref="F340" r:id="rId73" xr:uid="{00000000-0004-0000-0E00-000048000000}"/>
    <hyperlink ref="F342" r:id="rId74" xr:uid="{00000000-0004-0000-0E00-000049000000}"/>
    <hyperlink ref="F344" r:id="rId75" xr:uid="{00000000-0004-0000-0E00-00004A000000}"/>
    <hyperlink ref="F347" r:id="rId76" xr:uid="{00000000-0004-0000-0E00-00004B000000}"/>
    <hyperlink ref="F350" r:id="rId77" xr:uid="{00000000-0004-0000-0E00-00004C000000}"/>
    <hyperlink ref="F353" r:id="rId78" xr:uid="{00000000-0004-0000-0E00-00004D000000}"/>
    <hyperlink ref="F356" r:id="rId79" xr:uid="{00000000-0004-0000-0E00-00004E000000}"/>
    <hyperlink ref="F359" r:id="rId80" xr:uid="{00000000-0004-0000-0E00-00004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69"/>
  <sheetViews>
    <sheetView showGridLines="0" topLeftCell="A70" workbookViewId="0">
      <selection activeCell="E83" sqref="E83:H8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130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2664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3330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ROUND(J91,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ROUND((SUM(BE91:BE168)),  2)</f>
        <v>0</v>
      </c>
      <c r="I35" s="93">
        <v>0.21</v>
      </c>
      <c r="J35" s="83">
        <f>ROUND(((SUM(BE91:BE168))*I35),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ROUND((SUM(BF91:BF168)),  2)</f>
        <v>0</v>
      </c>
      <c r="I36" s="93">
        <v>0.12</v>
      </c>
      <c r="J36" s="83">
        <f>ROUND(((SUM(BF91:BF168))*I36),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ROUND((SUM(BG91:BG168)),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ROUND((SUM(BH91:BH168)),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ROUND((SUM(BI91:BI168)),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4008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">
        <v>4011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J91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163</v>
      </c>
      <c r="E64" s="105"/>
      <c r="F64" s="105"/>
      <c r="G64" s="105"/>
      <c r="H64" s="105"/>
      <c r="I64" s="105"/>
      <c r="J64" s="106">
        <f>J92</f>
        <v>0</v>
      </c>
      <c r="L64" s="103"/>
    </row>
    <row r="65" spans="2:12" s="9" customFormat="1" ht="19.899999999999999" customHeight="1">
      <c r="B65" s="107"/>
      <c r="D65" s="108" t="s">
        <v>1172</v>
      </c>
      <c r="E65" s="109"/>
      <c r="F65" s="109"/>
      <c r="G65" s="109"/>
      <c r="H65" s="109"/>
      <c r="I65" s="109"/>
      <c r="J65" s="110">
        <f>J93</f>
        <v>0</v>
      </c>
      <c r="L65" s="107"/>
    </row>
    <row r="66" spans="2:12" s="8" customFormat="1" ht="24.95" customHeight="1">
      <c r="B66" s="103"/>
      <c r="D66" s="104" t="s">
        <v>1329</v>
      </c>
      <c r="E66" s="105"/>
      <c r="F66" s="105"/>
      <c r="G66" s="105"/>
      <c r="H66" s="105"/>
      <c r="I66" s="105"/>
      <c r="J66" s="106">
        <f>J152</f>
        <v>0</v>
      </c>
      <c r="L66" s="103"/>
    </row>
    <row r="67" spans="2:12" s="9" customFormat="1" ht="19.899999999999999" customHeight="1">
      <c r="B67" s="107"/>
      <c r="D67" s="108" t="s">
        <v>3331</v>
      </c>
      <c r="E67" s="109"/>
      <c r="F67" s="109"/>
      <c r="G67" s="109"/>
      <c r="H67" s="109"/>
      <c r="I67" s="109"/>
      <c r="J67" s="110">
        <f>J153</f>
        <v>0</v>
      </c>
      <c r="L67" s="107"/>
    </row>
    <row r="68" spans="2:12" s="9" customFormat="1" ht="19.899999999999999" customHeight="1">
      <c r="B68" s="107"/>
      <c r="D68" s="108" t="s">
        <v>2379</v>
      </c>
      <c r="E68" s="109"/>
      <c r="F68" s="109"/>
      <c r="G68" s="109"/>
      <c r="H68" s="109"/>
      <c r="I68" s="109"/>
      <c r="J68" s="110">
        <f>J157</f>
        <v>0</v>
      </c>
      <c r="L68" s="107"/>
    </row>
    <row r="69" spans="2:12" s="8" customFormat="1" ht="24.95" customHeight="1">
      <c r="B69" s="103"/>
      <c r="D69" s="104" t="s">
        <v>554</v>
      </c>
      <c r="E69" s="105"/>
      <c r="F69" s="105"/>
      <c r="G69" s="105"/>
      <c r="H69" s="105"/>
      <c r="I69" s="105"/>
      <c r="J69" s="106">
        <f>J166</f>
        <v>0</v>
      </c>
      <c r="L69" s="103"/>
    </row>
    <row r="70" spans="2:12" s="1" customFormat="1" ht="21.75" customHeight="1">
      <c r="B70" s="32"/>
      <c r="L70" s="32"/>
    </row>
    <row r="71" spans="2:12" s="1" customFormat="1" ht="6.95" customHeight="1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32"/>
    </row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32"/>
    </row>
    <row r="76" spans="2:12" s="1" customFormat="1" ht="24.95" customHeight="1">
      <c r="B76" s="32"/>
      <c r="C76" s="21" t="s">
        <v>165</v>
      </c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16</v>
      </c>
      <c r="L78" s="32"/>
    </row>
    <row r="79" spans="2:12" s="1" customFormat="1" ht="26.25" customHeight="1">
      <c r="B79" s="32"/>
      <c r="E79" s="236" t="str">
        <f>E7</f>
        <v>Soubor staveb a stavebních úprav v areálu VOP CZ, s.p. Šenov u Nového Jičína</v>
      </c>
      <c r="F79" s="237"/>
      <c r="G79" s="237"/>
      <c r="H79" s="237"/>
      <c r="L79" s="32"/>
    </row>
    <row r="80" spans="2:12" ht="12" customHeight="1">
      <c r="B80" s="20"/>
      <c r="C80" s="27" t="s">
        <v>149</v>
      </c>
      <c r="L80" s="20"/>
    </row>
    <row r="81" spans="2:65" s="1" customFormat="1" ht="16.5" customHeight="1">
      <c r="B81" s="32"/>
      <c r="E81" s="236" t="s">
        <v>4008</v>
      </c>
      <c r="F81" s="235"/>
      <c r="G81" s="235"/>
      <c r="H81" s="235"/>
      <c r="L81" s="32"/>
    </row>
    <row r="82" spans="2:65" s="1" customFormat="1" ht="12" customHeight="1">
      <c r="B82" s="32"/>
      <c r="C82" s="27" t="s">
        <v>151</v>
      </c>
      <c r="L82" s="32"/>
    </row>
    <row r="83" spans="2:65" s="1" customFormat="1" ht="16.5" customHeight="1">
      <c r="B83" s="32"/>
      <c r="E83" s="201" t="s">
        <v>4011</v>
      </c>
      <c r="F83" s="235"/>
      <c r="G83" s="235"/>
      <c r="H83" s="235"/>
      <c r="L83" s="32"/>
    </row>
    <row r="84" spans="2:65" s="1" customFormat="1" ht="6.95" customHeight="1">
      <c r="B84" s="32"/>
      <c r="L84" s="32"/>
    </row>
    <row r="85" spans="2:65" s="1" customFormat="1" ht="12" customHeight="1">
      <c r="B85" s="32"/>
      <c r="C85" s="27" t="s">
        <v>21</v>
      </c>
      <c r="F85" s="25" t="str">
        <f>F14</f>
        <v>Šenov u Nového Jičína</v>
      </c>
      <c r="I85" s="27" t="s">
        <v>23</v>
      </c>
      <c r="J85" s="49" t="str">
        <f>IF(J14="","",J14)</f>
        <v>16. 7. 2025</v>
      </c>
      <c r="L85" s="32"/>
    </row>
    <row r="86" spans="2:65" s="1" customFormat="1" ht="6.95" customHeight="1">
      <c r="B86" s="32"/>
      <c r="L86" s="32"/>
    </row>
    <row r="87" spans="2:65" s="1" customFormat="1" ht="25.7" customHeight="1">
      <c r="B87" s="32"/>
      <c r="C87" s="27" t="s">
        <v>25</v>
      </c>
      <c r="F87" s="25" t="str">
        <f>E17</f>
        <v>VOP CZ, s.p., Dukelská 102, Šenov u Nového Jičína</v>
      </c>
      <c r="I87" s="27" t="s">
        <v>31</v>
      </c>
      <c r="J87" s="30" t="str">
        <f>E23</f>
        <v>ing. Dušan Glogar - UNIPROJEKT</v>
      </c>
      <c r="L87" s="32"/>
    </row>
    <row r="88" spans="2:65" s="1" customFormat="1" ht="15.2" customHeight="1">
      <c r="B88" s="32"/>
      <c r="C88" s="27" t="s">
        <v>29</v>
      </c>
      <c r="F88" s="25" t="str">
        <f>IF(E20="","",E20)</f>
        <v>Vyplň údaj</v>
      </c>
      <c r="I88" s="27" t="s">
        <v>34</v>
      </c>
      <c r="J88" s="30" t="str">
        <f>E26</f>
        <v xml:space="preserve"> </v>
      </c>
      <c r="L88" s="32"/>
    </row>
    <row r="89" spans="2:65" s="1" customFormat="1" ht="10.35" customHeight="1">
      <c r="B89" s="32"/>
      <c r="L89" s="32"/>
    </row>
    <row r="90" spans="2:65" s="10" customFormat="1" ht="29.25" customHeight="1">
      <c r="B90" s="111"/>
      <c r="C90" s="112" t="s">
        <v>166</v>
      </c>
      <c r="D90" s="113" t="s">
        <v>57</v>
      </c>
      <c r="E90" s="113" t="s">
        <v>53</v>
      </c>
      <c r="F90" s="113" t="s">
        <v>54</v>
      </c>
      <c r="G90" s="113" t="s">
        <v>167</v>
      </c>
      <c r="H90" s="113" t="s">
        <v>168</v>
      </c>
      <c r="I90" s="113" t="s">
        <v>169</v>
      </c>
      <c r="J90" s="113" t="s">
        <v>155</v>
      </c>
      <c r="K90" s="114" t="s">
        <v>170</v>
      </c>
      <c r="L90" s="111"/>
      <c r="M90" s="56" t="s">
        <v>19</v>
      </c>
      <c r="N90" s="57" t="s">
        <v>42</v>
      </c>
      <c r="O90" s="57" t="s">
        <v>171</v>
      </c>
      <c r="P90" s="57" t="s">
        <v>172</v>
      </c>
      <c r="Q90" s="57" t="s">
        <v>173</v>
      </c>
      <c r="R90" s="57" t="s">
        <v>174</v>
      </c>
      <c r="S90" s="57" t="s">
        <v>175</v>
      </c>
      <c r="T90" s="58" t="s">
        <v>176</v>
      </c>
    </row>
    <row r="91" spans="2:65" s="1" customFormat="1" ht="22.9" customHeight="1">
      <c r="B91" s="32"/>
      <c r="C91" s="61" t="s">
        <v>177</v>
      </c>
      <c r="J91" s="115">
        <f>BK91</f>
        <v>0</v>
      </c>
      <c r="L91" s="32"/>
      <c r="M91" s="59"/>
      <c r="N91" s="50"/>
      <c r="O91" s="50"/>
      <c r="P91" s="116">
        <f>P92+P152+P166</f>
        <v>0</v>
      </c>
      <c r="Q91" s="50"/>
      <c r="R91" s="116">
        <f>R92+R152+R166</f>
        <v>5.9700999999999997E-2</v>
      </c>
      <c r="S91" s="50"/>
      <c r="T91" s="117">
        <f>T92+T152+T166</f>
        <v>0</v>
      </c>
      <c r="AT91" s="17" t="s">
        <v>71</v>
      </c>
      <c r="AU91" s="17" t="s">
        <v>156</v>
      </c>
      <c r="BK91" s="118">
        <f>BK92+BK152+BK166</f>
        <v>0</v>
      </c>
    </row>
    <row r="92" spans="2:65" s="11" customFormat="1" ht="25.9" customHeight="1">
      <c r="B92" s="119"/>
      <c r="D92" s="120" t="s">
        <v>71</v>
      </c>
      <c r="E92" s="121" t="s">
        <v>347</v>
      </c>
      <c r="F92" s="121" t="s">
        <v>348</v>
      </c>
      <c r="I92" s="122"/>
      <c r="J92" s="123">
        <f>BK92</f>
        <v>0</v>
      </c>
      <c r="L92" s="119"/>
      <c r="M92" s="124"/>
      <c r="P92" s="125">
        <f>P93</f>
        <v>0</v>
      </c>
      <c r="R92" s="125">
        <f>R93</f>
        <v>5.9700999999999997E-2</v>
      </c>
      <c r="T92" s="126">
        <f>T93</f>
        <v>0</v>
      </c>
      <c r="AR92" s="120" t="s">
        <v>81</v>
      </c>
      <c r="AT92" s="127" t="s">
        <v>71</v>
      </c>
      <c r="AU92" s="127" t="s">
        <v>72</v>
      </c>
      <c r="AY92" s="120" t="s">
        <v>180</v>
      </c>
      <c r="BK92" s="128">
        <f>BK93</f>
        <v>0</v>
      </c>
    </row>
    <row r="93" spans="2:65" s="11" customFormat="1" ht="22.9" customHeight="1">
      <c r="B93" s="119"/>
      <c r="D93" s="120" t="s">
        <v>71</v>
      </c>
      <c r="E93" s="129" t="s">
        <v>1177</v>
      </c>
      <c r="F93" s="129" t="s">
        <v>1178</v>
      </c>
      <c r="I93" s="122"/>
      <c r="J93" s="130">
        <f>BK93</f>
        <v>0</v>
      </c>
      <c r="L93" s="119"/>
      <c r="M93" s="124"/>
      <c r="P93" s="125">
        <f>SUM(P94:P151)</f>
        <v>0</v>
      </c>
      <c r="R93" s="125">
        <f>SUM(R94:R151)</f>
        <v>5.9700999999999997E-2</v>
      </c>
      <c r="T93" s="126">
        <f>SUM(T94:T151)</f>
        <v>0</v>
      </c>
      <c r="AR93" s="120" t="s">
        <v>81</v>
      </c>
      <c r="AT93" s="127" t="s">
        <v>71</v>
      </c>
      <c r="AU93" s="127" t="s">
        <v>79</v>
      </c>
      <c r="AY93" s="120" t="s">
        <v>180</v>
      </c>
      <c r="BK93" s="128">
        <f>SUM(BK94:BK151)</f>
        <v>0</v>
      </c>
    </row>
    <row r="94" spans="2:65" s="1" customFormat="1" ht="55.5" customHeight="1">
      <c r="B94" s="32"/>
      <c r="C94" s="131" t="s">
        <v>79</v>
      </c>
      <c r="D94" s="131" t="s">
        <v>182</v>
      </c>
      <c r="E94" s="132" t="s">
        <v>2404</v>
      </c>
      <c r="F94" s="133" t="s">
        <v>2405</v>
      </c>
      <c r="G94" s="134" t="s">
        <v>226</v>
      </c>
      <c r="H94" s="135">
        <v>2</v>
      </c>
      <c r="I94" s="136"/>
      <c r="J94" s="137">
        <f>ROUND(I94*H94,2)</f>
        <v>0</v>
      </c>
      <c r="K94" s="133" t="s">
        <v>186</v>
      </c>
      <c r="L94" s="32"/>
      <c r="M94" s="138" t="s">
        <v>19</v>
      </c>
      <c r="N94" s="139" t="s">
        <v>43</v>
      </c>
      <c r="P94" s="140">
        <f>O94*H94</f>
        <v>0</v>
      </c>
      <c r="Q94" s="140">
        <v>0</v>
      </c>
      <c r="R94" s="140">
        <f>Q94*H94</f>
        <v>0</v>
      </c>
      <c r="S94" s="140">
        <v>0</v>
      </c>
      <c r="T94" s="141">
        <f>S94*H94</f>
        <v>0</v>
      </c>
      <c r="AR94" s="142" t="s">
        <v>311</v>
      </c>
      <c r="AT94" s="142" t="s">
        <v>182</v>
      </c>
      <c r="AU94" s="142" t="s">
        <v>81</v>
      </c>
      <c r="AY94" s="17" t="s">
        <v>180</v>
      </c>
      <c r="BE94" s="143">
        <f>IF(N94="základní",J94,0)</f>
        <v>0</v>
      </c>
      <c r="BF94" s="143">
        <f>IF(N94="snížená",J94,0)</f>
        <v>0</v>
      </c>
      <c r="BG94" s="143">
        <f>IF(N94="zákl. přenesená",J94,0)</f>
        <v>0</v>
      </c>
      <c r="BH94" s="143">
        <f>IF(N94="sníž. přenesená",J94,0)</f>
        <v>0</v>
      </c>
      <c r="BI94" s="143">
        <f>IF(N94="nulová",J94,0)</f>
        <v>0</v>
      </c>
      <c r="BJ94" s="17" t="s">
        <v>79</v>
      </c>
      <c r="BK94" s="143">
        <f>ROUND(I94*H94,2)</f>
        <v>0</v>
      </c>
      <c r="BL94" s="17" t="s">
        <v>311</v>
      </c>
      <c r="BM94" s="142" t="s">
        <v>3332</v>
      </c>
    </row>
    <row r="95" spans="2:65" s="1" customFormat="1">
      <c r="B95" s="32"/>
      <c r="D95" s="144" t="s">
        <v>189</v>
      </c>
      <c r="F95" s="145" t="s">
        <v>2407</v>
      </c>
      <c r="I95" s="146"/>
      <c r="L95" s="32"/>
      <c r="M95" s="147"/>
      <c r="T95" s="53"/>
      <c r="AT95" s="17" t="s">
        <v>189</v>
      </c>
      <c r="AU95" s="17" t="s">
        <v>81</v>
      </c>
    </row>
    <row r="96" spans="2:65" s="1" customFormat="1" ht="24.2" customHeight="1">
      <c r="B96" s="32"/>
      <c r="C96" s="181" t="s">
        <v>81</v>
      </c>
      <c r="D96" s="181" t="s">
        <v>570</v>
      </c>
      <c r="E96" s="182" t="s">
        <v>2408</v>
      </c>
      <c r="F96" s="183" t="s">
        <v>2409</v>
      </c>
      <c r="G96" s="184" t="s">
        <v>226</v>
      </c>
      <c r="H96" s="185">
        <v>2</v>
      </c>
      <c r="I96" s="186"/>
      <c r="J96" s="187">
        <f>ROUND(I96*H96,2)</f>
        <v>0</v>
      </c>
      <c r="K96" s="183" t="s">
        <v>186</v>
      </c>
      <c r="L96" s="188"/>
      <c r="M96" s="189" t="s">
        <v>19</v>
      </c>
      <c r="N96" s="190" t="s">
        <v>43</v>
      </c>
      <c r="P96" s="140">
        <f>O96*H96</f>
        <v>0</v>
      </c>
      <c r="Q96" s="140">
        <v>1.4999999999999999E-4</v>
      </c>
      <c r="R96" s="140">
        <f>Q96*H96</f>
        <v>2.9999999999999997E-4</v>
      </c>
      <c r="S96" s="140">
        <v>0</v>
      </c>
      <c r="T96" s="141">
        <f>S96*H96</f>
        <v>0</v>
      </c>
      <c r="AR96" s="142" t="s">
        <v>715</v>
      </c>
      <c r="AT96" s="142" t="s">
        <v>570</v>
      </c>
      <c r="AU96" s="142" t="s">
        <v>81</v>
      </c>
      <c r="AY96" s="17" t="s">
        <v>180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7" t="s">
        <v>79</v>
      </c>
      <c r="BK96" s="143">
        <f>ROUND(I96*H96,2)</f>
        <v>0</v>
      </c>
      <c r="BL96" s="17" t="s">
        <v>311</v>
      </c>
      <c r="BM96" s="142" t="s">
        <v>3333</v>
      </c>
    </row>
    <row r="97" spans="2:65" s="1" customFormat="1" ht="37.9" customHeight="1">
      <c r="B97" s="32"/>
      <c r="C97" s="131" t="s">
        <v>198</v>
      </c>
      <c r="D97" s="131" t="s">
        <v>182</v>
      </c>
      <c r="E97" s="132" t="s">
        <v>3334</v>
      </c>
      <c r="F97" s="133" t="s">
        <v>3335</v>
      </c>
      <c r="G97" s="134" t="s">
        <v>476</v>
      </c>
      <c r="H97" s="135">
        <v>15</v>
      </c>
      <c r="I97" s="136"/>
      <c r="J97" s="137">
        <f>ROUND(I97*H97,2)</f>
        <v>0</v>
      </c>
      <c r="K97" s="133" t="s">
        <v>186</v>
      </c>
      <c r="L97" s="32"/>
      <c r="M97" s="138" t="s">
        <v>19</v>
      </c>
      <c r="N97" s="139" t="s">
        <v>43</v>
      </c>
      <c r="P97" s="140">
        <f>O97*H97</f>
        <v>0</v>
      </c>
      <c r="Q97" s="140">
        <v>0</v>
      </c>
      <c r="R97" s="140">
        <f>Q97*H97</f>
        <v>0</v>
      </c>
      <c r="S97" s="140">
        <v>0</v>
      </c>
      <c r="T97" s="141">
        <f>S97*H97</f>
        <v>0</v>
      </c>
      <c r="AR97" s="142" t="s">
        <v>311</v>
      </c>
      <c r="AT97" s="142" t="s">
        <v>182</v>
      </c>
      <c r="AU97" s="142" t="s">
        <v>81</v>
      </c>
      <c r="AY97" s="17" t="s">
        <v>180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7" t="s">
        <v>79</v>
      </c>
      <c r="BK97" s="143">
        <f>ROUND(I97*H97,2)</f>
        <v>0</v>
      </c>
      <c r="BL97" s="17" t="s">
        <v>311</v>
      </c>
      <c r="BM97" s="142" t="s">
        <v>3336</v>
      </c>
    </row>
    <row r="98" spans="2:65" s="1" customFormat="1">
      <c r="B98" s="32"/>
      <c r="D98" s="144" t="s">
        <v>189</v>
      </c>
      <c r="F98" s="145" t="s">
        <v>3337</v>
      </c>
      <c r="I98" s="146"/>
      <c r="L98" s="32"/>
      <c r="M98" s="147"/>
      <c r="T98" s="53"/>
      <c r="AT98" s="17" t="s">
        <v>189</v>
      </c>
      <c r="AU98" s="17" t="s">
        <v>81</v>
      </c>
    </row>
    <row r="99" spans="2:65" s="1" customFormat="1" ht="24.2" customHeight="1">
      <c r="B99" s="32"/>
      <c r="C99" s="181" t="s">
        <v>187</v>
      </c>
      <c r="D99" s="181" t="s">
        <v>570</v>
      </c>
      <c r="E99" s="182" t="s">
        <v>3338</v>
      </c>
      <c r="F99" s="183" t="s">
        <v>3339</v>
      </c>
      <c r="G99" s="184" t="s">
        <v>476</v>
      </c>
      <c r="H99" s="185">
        <v>17.25</v>
      </c>
      <c r="I99" s="186"/>
      <c r="J99" s="187">
        <f>ROUND(I99*H99,2)</f>
        <v>0</v>
      </c>
      <c r="K99" s="183" t="s">
        <v>186</v>
      </c>
      <c r="L99" s="188"/>
      <c r="M99" s="189" t="s">
        <v>19</v>
      </c>
      <c r="N99" s="190" t="s">
        <v>43</v>
      </c>
      <c r="P99" s="140">
        <f>O99*H99</f>
        <v>0</v>
      </c>
      <c r="Q99" s="140">
        <v>2.0000000000000001E-4</v>
      </c>
      <c r="R99" s="140">
        <f>Q99*H99</f>
        <v>3.4500000000000004E-3</v>
      </c>
      <c r="S99" s="140">
        <v>0</v>
      </c>
      <c r="T99" s="141">
        <f>S99*H99</f>
        <v>0</v>
      </c>
      <c r="AR99" s="142" t="s">
        <v>715</v>
      </c>
      <c r="AT99" s="142" t="s">
        <v>570</v>
      </c>
      <c r="AU99" s="142" t="s">
        <v>81</v>
      </c>
      <c r="AY99" s="17" t="s">
        <v>180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7" t="s">
        <v>79</v>
      </c>
      <c r="BK99" s="143">
        <f>ROUND(I99*H99,2)</f>
        <v>0</v>
      </c>
      <c r="BL99" s="17" t="s">
        <v>311</v>
      </c>
      <c r="BM99" s="142" t="s">
        <v>3340</v>
      </c>
    </row>
    <row r="100" spans="2:65" s="12" customFormat="1">
      <c r="B100" s="148"/>
      <c r="D100" s="149" t="s">
        <v>191</v>
      </c>
      <c r="F100" s="151" t="s">
        <v>2448</v>
      </c>
      <c r="H100" s="152">
        <v>17.25</v>
      </c>
      <c r="I100" s="153"/>
      <c r="L100" s="148"/>
      <c r="M100" s="154"/>
      <c r="T100" s="155"/>
      <c r="AT100" s="150" t="s">
        <v>191</v>
      </c>
      <c r="AU100" s="150" t="s">
        <v>81</v>
      </c>
      <c r="AV100" s="12" t="s">
        <v>81</v>
      </c>
      <c r="AW100" s="12" t="s">
        <v>4</v>
      </c>
      <c r="AX100" s="12" t="s">
        <v>79</v>
      </c>
      <c r="AY100" s="150" t="s">
        <v>180</v>
      </c>
    </row>
    <row r="101" spans="2:65" s="1" customFormat="1" ht="37.9" customHeight="1">
      <c r="B101" s="32"/>
      <c r="C101" s="131" t="s">
        <v>218</v>
      </c>
      <c r="D101" s="131" t="s">
        <v>182</v>
      </c>
      <c r="E101" s="132" t="s">
        <v>3341</v>
      </c>
      <c r="F101" s="133" t="s">
        <v>3342</v>
      </c>
      <c r="G101" s="134" t="s">
        <v>476</v>
      </c>
      <c r="H101" s="135">
        <v>40</v>
      </c>
      <c r="I101" s="136"/>
      <c r="J101" s="137">
        <f>ROUND(I101*H101,2)</f>
        <v>0</v>
      </c>
      <c r="K101" s="133" t="s">
        <v>186</v>
      </c>
      <c r="L101" s="32"/>
      <c r="M101" s="138" t="s">
        <v>19</v>
      </c>
      <c r="N101" s="139" t="s">
        <v>43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AR101" s="142" t="s">
        <v>311</v>
      </c>
      <c r="AT101" s="142" t="s">
        <v>182</v>
      </c>
      <c r="AU101" s="142" t="s">
        <v>81</v>
      </c>
      <c r="AY101" s="17" t="s">
        <v>180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7" t="s">
        <v>79</v>
      </c>
      <c r="BK101" s="143">
        <f>ROUND(I101*H101,2)</f>
        <v>0</v>
      </c>
      <c r="BL101" s="17" t="s">
        <v>311</v>
      </c>
      <c r="BM101" s="142" t="s">
        <v>3343</v>
      </c>
    </row>
    <row r="102" spans="2:65" s="1" customFormat="1">
      <c r="B102" s="32"/>
      <c r="D102" s="144" t="s">
        <v>189</v>
      </c>
      <c r="F102" s="145" t="s">
        <v>3344</v>
      </c>
      <c r="I102" s="146"/>
      <c r="L102" s="32"/>
      <c r="M102" s="147"/>
      <c r="T102" s="53"/>
      <c r="AT102" s="17" t="s">
        <v>189</v>
      </c>
      <c r="AU102" s="17" t="s">
        <v>81</v>
      </c>
    </row>
    <row r="103" spans="2:65" s="1" customFormat="1" ht="24.2" customHeight="1">
      <c r="B103" s="32"/>
      <c r="C103" s="181" t="s">
        <v>205</v>
      </c>
      <c r="D103" s="181" t="s">
        <v>570</v>
      </c>
      <c r="E103" s="182" t="s">
        <v>2445</v>
      </c>
      <c r="F103" s="183" t="s">
        <v>2446</v>
      </c>
      <c r="G103" s="184" t="s">
        <v>476</v>
      </c>
      <c r="H103" s="185">
        <v>46</v>
      </c>
      <c r="I103" s="186"/>
      <c r="J103" s="187">
        <f>ROUND(I103*H103,2)</f>
        <v>0</v>
      </c>
      <c r="K103" s="183" t="s">
        <v>186</v>
      </c>
      <c r="L103" s="188"/>
      <c r="M103" s="189" t="s">
        <v>19</v>
      </c>
      <c r="N103" s="190" t="s">
        <v>43</v>
      </c>
      <c r="P103" s="140">
        <f>O103*H103</f>
        <v>0</v>
      </c>
      <c r="Q103" s="140">
        <v>5.2999999999999998E-4</v>
      </c>
      <c r="R103" s="140">
        <f>Q103*H103</f>
        <v>2.4379999999999999E-2</v>
      </c>
      <c r="S103" s="140">
        <v>0</v>
      </c>
      <c r="T103" s="141">
        <f>S103*H103</f>
        <v>0</v>
      </c>
      <c r="AR103" s="142" t="s">
        <v>715</v>
      </c>
      <c r="AT103" s="142" t="s">
        <v>570</v>
      </c>
      <c r="AU103" s="142" t="s">
        <v>81</v>
      </c>
      <c r="AY103" s="17" t="s">
        <v>180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7" t="s">
        <v>79</v>
      </c>
      <c r="BK103" s="143">
        <f>ROUND(I103*H103,2)</f>
        <v>0</v>
      </c>
      <c r="BL103" s="17" t="s">
        <v>311</v>
      </c>
      <c r="BM103" s="142" t="s">
        <v>3345</v>
      </c>
    </row>
    <row r="104" spans="2:65" s="12" customFormat="1">
      <c r="B104" s="148"/>
      <c r="D104" s="149" t="s">
        <v>191</v>
      </c>
      <c r="F104" s="151" t="s">
        <v>3346</v>
      </c>
      <c r="H104" s="152">
        <v>46</v>
      </c>
      <c r="I104" s="153"/>
      <c r="L104" s="148"/>
      <c r="M104" s="154"/>
      <c r="T104" s="155"/>
      <c r="AT104" s="150" t="s">
        <v>191</v>
      </c>
      <c r="AU104" s="150" t="s">
        <v>81</v>
      </c>
      <c r="AV104" s="12" t="s">
        <v>81</v>
      </c>
      <c r="AW104" s="12" t="s">
        <v>4</v>
      </c>
      <c r="AX104" s="12" t="s">
        <v>79</v>
      </c>
      <c r="AY104" s="150" t="s">
        <v>180</v>
      </c>
    </row>
    <row r="105" spans="2:65" s="1" customFormat="1" ht="33" customHeight="1">
      <c r="B105" s="32"/>
      <c r="C105" s="131" t="s">
        <v>229</v>
      </c>
      <c r="D105" s="131" t="s">
        <v>182</v>
      </c>
      <c r="E105" s="132" t="s">
        <v>1215</v>
      </c>
      <c r="F105" s="133" t="s">
        <v>1216</v>
      </c>
      <c r="G105" s="134" t="s">
        <v>226</v>
      </c>
      <c r="H105" s="135">
        <v>16</v>
      </c>
      <c r="I105" s="136"/>
      <c r="J105" s="137">
        <f>ROUND(I105*H105,2)</f>
        <v>0</v>
      </c>
      <c r="K105" s="133" t="s">
        <v>186</v>
      </c>
      <c r="L105" s="32"/>
      <c r="M105" s="138" t="s">
        <v>19</v>
      </c>
      <c r="N105" s="139" t="s">
        <v>43</v>
      </c>
      <c r="P105" s="140">
        <f>O105*H105</f>
        <v>0</v>
      </c>
      <c r="Q105" s="140">
        <v>0</v>
      </c>
      <c r="R105" s="140">
        <f>Q105*H105</f>
        <v>0</v>
      </c>
      <c r="S105" s="140">
        <v>0</v>
      </c>
      <c r="T105" s="141">
        <f>S105*H105</f>
        <v>0</v>
      </c>
      <c r="AR105" s="142" t="s">
        <v>311</v>
      </c>
      <c r="AT105" s="142" t="s">
        <v>182</v>
      </c>
      <c r="AU105" s="142" t="s">
        <v>81</v>
      </c>
      <c r="AY105" s="17" t="s">
        <v>180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7" t="s">
        <v>79</v>
      </c>
      <c r="BK105" s="143">
        <f>ROUND(I105*H105,2)</f>
        <v>0</v>
      </c>
      <c r="BL105" s="17" t="s">
        <v>311</v>
      </c>
      <c r="BM105" s="142" t="s">
        <v>3347</v>
      </c>
    </row>
    <row r="106" spans="2:65" s="1" customFormat="1">
      <c r="B106" s="32"/>
      <c r="D106" s="144" t="s">
        <v>189</v>
      </c>
      <c r="F106" s="145" t="s">
        <v>1218</v>
      </c>
      <c r="I106" s="146"/>
      <c r="L106" s="32"/>
      <c r="M106" s="147"/>
      <c r="T106" s="53"/>
      <c r="AT106" s="17" t="s">
        <v>189</v>
      </c>
      <c r="AU106" s="17" t="s">
        <v>81</v>
      </c>
    </row>
    <row r="107" spans="2:65" s="1" customFormat="1" ht="33" customHeight="1">
      <c r="B107" s="32"/>
      <c r="C107" s="131" t="s">
        <v>235</v>
      </c>
      <c r="D107" s="131" t="s">
        <v>182</v>
      </c>
      <c r="E107" s="132" t="s">
        <v>1219</v>
      </c>
      <c r="F107" s="133" t="s">
        <v>1220</v>
      </c>
      <c r="G107" s="134" t="s">
        <v>226</v>
      </c>
      <c r="H107" s="135">
        <v>10</v>
      </c>
      <c r="I107" s="136"/>
      <c r="J107" s="137">
        <f>ROUND(I107*H107,2)</f>
        <v>0</v>
      </c>
      <c r="K107" s="133" t="s">
        <v>186</v>
      </c>
      <c r="L107" s="32"/>
      <c r="M107" s="138" t="s">
        <v>19</v>
      </c>
      <c r="N107" s="139" t="s">
        <v>43</v>
      </c>
      <c r="P107" s="140">
        <f>O107*H107</f>
        <v>0</v>
      </c>
      <c r="Q107" s="140">
        <v>0</v>
      </c>
      <c r="R107" s="140">
        <f>Q107*H107</f>
        <v>0</v>
      </c>
      <c r="S107" s="140">
        <v>0</v>
      </c>
      <c r="T107" s="141">
        <f>S107*H107</f>
        <v>0</v>
      </c>
      <c r="AR107" s="142" t="s">
        <v>311</v>
      </c>
      <c r="AT107" s="142" t="s">
        <v>182</v>
      </c>
      <c r="AU107" s="142" t="s">
        <v>81</v>
      </c>
      <c r="AY107" s="17" t="s">
        <v>180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7" t="s">
        <v>79</v>
      </c>
      <c r="BK107" s="143">
        <f>ROUND(I107*H107,2)</f>
        <v>0</v>
      </c>
      <c r="BL107" s="17" t="s">
        <v>311</v>
      </c>
      <c r="BM107" s="142" t="s">
        <v>3348</v>
      </c>
    </row>
    <row r="108" spans="2:65" s="1" customFormat="1">
      <c r="B108" s="32"/>
      <c r="D108" s="144" t="s">
        <v>189</v>
      </c>
      <c r="F108" s="145" t="s">
        <v>1222</v>
      </c>
      <c r="I108" s="146"/>
      <c r="L108" s="32"/>
      <c r="M108" s="147"/>
      <c r="T108" s="53"/>
      <c r="AT108" s="17" t="s">
        <v>189</v>
      </c>
      <c r="AU108" s="17" t="s">
        <v>81</v>
      </c>
    </row>
    <row r="109" spans="2:65" s="1" customFormat="1" ht="24.2" customHeight="1">
      <c r="B109" s="32"/>
      <c r="C109" s="181" t="s">
        <v>216</v>
      </c>
      <c r="D109" s="181" t="s">
        <v>570</v>
      </c>
      <c r="E109" s="182" t="s">
        <v>1223</v>
      </c>
      <c r="F109" s="183" t="s">
        <v>3349</v>
      </c>
      <c r="G109" s="184" t="s">
        <v>1225</v>
      </c>
      <c r="H109" s="185">
        <v>1</v>
      </c>
      <c r="I109" s="186"/>
      <c r="J109" s="187">
        <f>ROUND(I109*H109,2)</f>
        <v>0</v>
      </c>
      <c r="K109" s="183" t="s">
        <v>19</v>
      </c>
      <c r="L109" s="188"/>
      <c r="M109" s="189" t="s">
        <v>19</v>
      </c>
      <c r="N109" s="190" t="s">
        <v>43</v>
      </c>
      <c r="P109" s="140">
        <f>O109*H109</f>
        <v>0</v>
      </c>
      <c r="Q109" s="140">
        <v>0</v>
      </c>
      <c r="R109" s="140">
        <f>Q109*H109</f>
        <v>0</v>
      </c>
      <c r="S109" s="140">
        <v>0</v>
      </c>
      <c r="T109" s="141">
        <f>S109*H109</f>
        <v>0</v>
      </c>
      <c r="AR109" s="142" t="s">
        <v>715</v>
      </c>
      <c r="AT109" s="142" t="s">
        <v>570</v>
      </c>
      <c r="AU109" s="142" t="s">
        <v>81</v>
      </c>
      <c r="AY109" s="17" t="s">
        <v>180</v>
      </c>
      <c r="BE109" s="143">
        <f>IF(N109="základní",J109,0)</f>
        <v>0</v>
      </c>
      <c r="BF109" s="143">
        <f>IF(N109="snížená",J109,0)</f>
        <v>0</v>
      </c>
      <c r="BG109" s="143">
        <f>IF(N109="zákl. přenesená",J109,0)</f>
        <v>0</v>
      </c>
      <c r="BH109" s="143">
        <f>IF(N109="sníž. přenesená",J109,0)</f>
        <v>0</v>
      </c>
      <c r="BI109" s="143">
        <f>IF(N109="nulová",J109,0)</f>
        <v>0</v>
      </c>
      <c r="BJ109" s="17" t="s">
        <v>79</v>
      </c>
      <c r="BK109" s="143">
        <f>ROUND(I109*H109,2)</f>
        <v>0</v>
      </c>
      <c r="BL109" s="17" t="s">
        <v>311</v>
      </c>
      <c r="BM109" s="142" t="s">
        <v>3350</v>
      </c>
    </row>
    <row r="110" spans="2:65" s="1" customFormat="1" ht="33" customHeight="1">
      <c r="B110" s="32"/>
      <c r="C110" s="131" t="s">
        <v>245</v>
      </c>
      <c r="D110" s="131" t="s">
        <v>182</v>
      </c>
      <c r="E110" s="132" t="s">
        <v>2453</v>
      </c>
      <c r="F110" s="133" t="s">
        <v>2454</v>
      </c>
      <c r="G110" s="134" t="s">
        <v>226</v>
      </c>
      <c r="H110" s="135">
        <v>1</v>
      </c>
      <c r="I110" s="136"/>
      <c r="J110" s="137">
        <f>ROUND(I110*H110,2)</f>
        <v>0</v>
      </c>
      <c r="K110" s="133" t="s">
        <v>186</v>
      </c>
      <c r="L110" s="32"/>
      <c r="M110" s="138" t="s">
        <v>19</v>
      </c>
      <c r="N110" s="139" t="s">
        <v>43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AR110" s="142" t="s">
        <v>311</v>
      </c>
      <c r="AT110" s="142" t="s">
        <v>182</v>
      </c>
      <c r="AU110" s="142" t="s">
        <v>81</v>
      </c>
      <c r="AY110" s="17" t="s">
        <v>180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7" t="s">
        <v>79</v>
      </c>
      <c r="BK110" s="143">
        <f>ROUND(I110*H110,2)</f>
        <v>0</v>
      </c>
      <c r="BL110" s="17" t="s">
        <v>311</v>
      </c>
      <c r="BM110" s="142" t="s">
        <v>3351</v>
      </c>
    </row>
    <row r="111" spans="2:65" s="1" customFormat="1">
      <c r="B111" s="32"/>
      <c r="D111" s="144" t="s">
        <v>189</v>
      </c>
      <c r="F111" s="145" t="s">
        <v>2456</v>
      </c>
      <c r="I111" s="146"/>
      <c r="L111" s="32"/>
      <c r="M111" s="147"/>
      <c r="T111" s="53"/>
      <c r="AT111" s="17" t="s">
        <v>189</v>
      </c>
      <c r="AU111" s="17" t="s">
        <v>81</v>
      </c>
    </row>
    <row r="112" spans="2:65" s="1" customFormat="1" ht="21.75" customHeight="1">
      <c r="B112" s="32"/>
      <c r="C112" s="131" t="s">
        <v>254</v>
      </c>
      <c r="D112" s="131" t="s">
        <v>182</v>
      </c>
      <c r="E112" s="132" t="s">
        <v>1238</v>
      </c>
      <c r="F112" s="133" t="s">
        <v>2470</v>
      </c>
      <c r="G112" s="134" t="s">
        <v>226</v>
      </c>
      <c r="H112" s="135">
        <v>1</v>
      </c>
      <c r="I112" s="136"/>
      <c r="J112" s="137">
        <f>ROUND(I112*H112,2)</f>
        <v>0</v>
      </c>
      <c r="K112" s="133" t="s">
        <v>186</v>
      </c>
      <c r="L112" s="32"/>
      <c r="M112" s="138" t="s">
        <v>19</v>
      </c>
      <c r="N112" s="139" t="s">
        <v>43</v>
      </c>
      <c r="P112" s="140">
        <f>O112*H112</f>
        <v>0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AR112" s="142" t="s">
        <v>311</v>
      </c>
      <c r="AT112" s="142" t="s">
        <v>182</v>
      </c>
      <c r="AU112" s="142" t="s">
        <v>81</v>
      </c>
      <c r="AY112" s="17" t="s">
        <v>180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7" t="s">
        <v>79</v>
      </c>
      <c r="BK112" s="143">
        <f>ROUND(I112*H112,2)</f>
        <v>0</v>
      </c>
      <c r="BL112" s="17" t="s">
        <v>311</v>
      </c>
      <c r="BM112" s="142" t="s">
        <v>3352</v>
      </c>
    </row>
    <row r="113" spans="2:65" s="1" customFormat="1">
      <c r="B113" s="32"/>
      <c r="D113" s="144" t="s">
        <v>189</v>
      </c>
      <c r="F113" s="145" t="s">
        <v>1241</v>
      </c>
      <c r="I113" s="146"/>
      <c r="L113" s="32"/>
      <c r="M113" s="147"/>
      <c r="T113" s="53"/>
      <c r="AT113" s="17" t="s">
        <v>189</v>
      </c>
      <c r="AU113" s="17" t="s">
        <v>81</v>
      </c>
    </row>
    <row r="114" spans="2:65" s="1" customFormat="1" ht="16.5" customHeight="1">
      <c r="B114" s="32"/>
      <c r="C114" s="181" t="s">
        <v>8</v>
      </c>
      <c r="D114" s="181" t="s">
        <v>570</v>
      </c>
      <c r="E114" s="182" t="s">
        <v>1242</v>
      </c>
      <c r="F114" s="183" t="s">
        <v>3353</v>
      </c>
      <c r="G114" s="184" t="s">
        <v>1225</v>
      </c>
      <c r="H114" s="185">
        <v>1</v>
      </c>
      <c r="I114" s="186"/>
      <c r="J114" s="187">
        <f>ROUND(I114*H114,2)</f>
        <v>0</v>
      </c>
      <c r="K114" s="183" t="s">
        <v>19</v>
      </c>
      <c r="L114" s="188"/>
      <c r="M114" s="189" t="s">
        <v>19</v>
      </c>
      <c r="N114" s="190" t="s">
        <v>43</v>
      </c>
      <c r="P114" s="140">
        <f>O114*H114</f>
        <v>0</v>
      </c>
      <c r="Q114" s="140">
        <v>0</v>
      </c>
      <c r="R114" s="140">
        <f>Q114*H114</f>
        <v>0</v>
      </c>
      <c r="S114" s="140">
        <v>0</v>
      </c>
      <c r="T114" s="141">
        <f>S114*H114</f>
        <v>0</v>
      </c>
      <c r="AR114" s="142" t="s">
        <v>715</v>
      </c>
      <c r="AT114" s="142" t="s">
        <v>570</v>
      </c>
      <c r="AU114" s="142" t="s">
        <v>81</v>
      </c>
      <c r="AY114" s="17" t="s">
        <v>180</v>
      </c>
      <c r="BE114" s="143">
        <f>IF(N114="základní",J114,0)</f>
        <v>0</v>
      </c>
      <c r="BF114" s="143">
        <f>IF(N114="snížená",J114,0)</f>
        <v>0</v>
      </c>
      <c r="BG114" s="143">
        <f>IF(N114="zákl. přenesená",J114,0)</f>
        <v>0</v>
      </c>
      <c r="BH114" s="143">
        <f>IF(N114="sníž. přenesená",J114,0)</f>
        <v>0</v>
      </c>
      <c r="BI114" s="143">
        <f>IF(N114="nulová",J114,0)</f>
        <v>0</v>
      </c>
      <c r="BJ114" s="17" t="s">
        <v>79</v>
      </c>
      <c r="BK114" s="143">
        <f>ROUND(I114*H114,2)</f>
        <v>0</v>
      </c>
      <c r="BL114" s="17" t="s">
        <v>311</v>
      </c>
      <c r="BM114" s="142" t="s">
        <v>3354</v>
      </c>
    </row>
    <row r="115" spans="2:65" s="1" customFormat="1" ht="37.9" customHeight="1">
      <c r="B115" s="32"/>
      <c r="C115" s="131" t="s">
        <v>286</v>
      </c>
      <c r="D115" s="131" t="s">
        <v>182</v>
      </c>
      <c r="E115" s="132" t="s">
        <v>3355</v>
      </c>
      <c r="F115" s="133" t="s">
        <v>3356</v>
      </c>
      <c r="G115" s="134" t="s">
        <v>226</v>
      </c>
      <c r="H115" s="135">
        <v>1</v>
      </c>
      <c r="I115" s="136"/>
      <c r="J115" s="137">
        <f>ROUND(I115*H115,2)</f>
        <v>0</v>
      </c>
      <c r="K115" s="133" t="s">
        <v>186</v>
      </c>
      <c r="L115" s="32"/>
      <c r="M115" s="138" t="s">
        <v>19</v>
      </c>
      <c r="N115" s="139" t="s">
        <v>43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311</v>
      </c>
      <c r="AT115" s="142" t="s">
        <v>182</v>
      </c>
      <c r="AU115" s="142" t="s">
        <v>81</v>
      </c>
      <c r="AY115" s="17" t="s">
        <v>180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311</v>
      </c>
      <c r="BM115" s="142" t="s">
        <v>3357</v>
      </c>
    </row>
    <row r="116" spans="2:65" s="1" customFormat="1">
      <c r="B116" s="32"/>
      <c r="D116" s="144" t="s">
        <v>189</v>
      </c>
      <c r="F116" s="145" t="s">
        <v>3358</v>
      </c>
      <c r="I116" s="146"/>
      <c r="L116" s="32"/>
      <c r="M116" s="147"/>
      <c r="T116" s="53"/>
      <c r="AT116" s="17" t="s">
        <v>189</v>
      </c>
      <c r="AU116" s="17" t="s">
        <v>81</v>
      </c>
    </row>
    <row r="117" spans="2:65" s="1" customFormat="1" ht="24.2" customHeight="1">
      <c r="B117" s="32"/>
      <c r="C117" s="181" t="s">
        <v>294</v>
      </c>
      <c r="D117" s="181" t="s">
        <v>570</v>
      </c>
      <c r="E117" s="182" t="s">
        <v>3359</v>
      </c>
      <c r="F117" s="183" t="s">
        <v>3360</v>
      </c>
      <c r="G117" s="184" t="s">
        <v>226</v>
      </c>
      <c r="H117" s="185">
        <v>1</v>
      </c>
      <c r="I117" s="186"/>
      <c r="J117" s="187">
        <f>ROUND(I117*H117,2)</f>
        <v>0</v>
      </c>
      <c r="K117" s="183" t="s">
        <v>186</v>
      </c>
      <c r="L117" s="188"/>
      <c r="M117" s="189" t="s">
        <v>19</v>
      </c>
      <c r="N117" s="190" t="s">
        <v>43</v>
      </c>
      <c r="P117" s="140">
        <f>O117*H117</f>
        <v>0</v>
      </c>
      <c r="Q117" s="140">
        <v>6.0000000000000002E-5</v>
      </c>
      <c r="R117" s="140">
        <f>Q117*H117</f>
        <v>6.0000000000000002E-5</v>
      </c>
      <c r="S117" s="140">
        <v>0</v>
      </c>
      <c r="T117" s="141">
        <f>S117*H117</f>
        <v>0</v>
      </c>
      <c r="AR117" s="142" t="s">
        <v>715</v>
      </c>
      <c r="AT117" s="142" t="s">
        <v>570</v>
      </c>
      <c r="AU117" s="142" t="s">
        <v>81</v>
      </c>
      <c r="AY117" s="17" t="s">
        <v>180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7" t="s">
        <v>79</v>
      </c>
      <c r="BK117" s="143">
        <f>ROUND(I117*H117,2)</f>
        <v>0</v>
      </c>
      <c r="BL117" s="17" t="s">
        <v>311</v>
      </c>
      <c r="BM117" s="142" t="s">
        <v>3361</v>
      </c>
    </row>
    <row r="118" spans="2:65" s="1" customFormat="1" ht="24.2" customHeight="1">
      <c r="B118" s="32"/>
      <c r="C118" s="131" t="s">
        <v>303</v>
      </c>
      <c r="D118" s="131" t="s">
        <v>182</v>
      </c>
      <c r="E118" s="132" t="s">
        <v>1252</v>
      </c>
      <c r="F118" s="133" t="s">
        <v>1253</v>
      </c>
      <c r="G118" s="134" t="s">
        <v>226</v>
      </c>
      <c r="H118" s="135">
        <v>4</v>
      </c>
      <c r="I118" s="136"/>
      <c r="J118" s="137">
        <f>ROUND(I118*H118,2)</f>
        <v>0</v>
      </c>
      <c r="K118" s="133" t="s">
        <v>186</v>
      </c>
      <c r="L118" s="32"/>
      <c r="M118" s="138" t="s">
        <v>19</v>
      </c>
      <c r="N118" s="139" t="s">
        <v>43</v>
      </c>
      <c r="P118" s="140">
        <f>O118*H118</f>
        <v>0</v>
      </c>
      <c r="Q118" s="140">
        <v>0</v>
      </c>
      <c r="R118" s="140">
        <f>Q118*H118</f>
        <v>0</v>
      </c>
      <c r="S118" s="140">
        <v>0</v>
      </c>
      <c r="T118" s="141">
        <f>S118*H118</f>
        <v>0</v>
      </c>
      <c r="AR118" s="142" t="s">
        <v>311</v>
      </c>
      <c r="AT118" s="142" t="s">
        <v>182</v>
      </c>
      <c r="AU118" s="142" t="s">
        <v>81</v>
      </c>
      <c r="AY118" s="17" t="s">
        <v>180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7" t="s">
        <v>79</v>
      </c>
      <c r="BK118" s="143">
        <f>ROUND(I118*H118,2)</f>
        <v>0</v>
      </c>
      <c r="BL118" s="17" t="s">
        <v>311</v>
      </c>
      <c r="BM118" s="142" t="s">
        <v>3362</v>
      </c>
    </row>
    <row r="119" spans="2:65" s="1" customFormat="1">
      <c r="B119" s="32"/>
      <c r="D119" s="144" t="s">
        <v>189</v>
      </c>
      <c r="F119" s="145" t="s">
        <v>1255</v>
      </c>
      <c r="I119" s="146"/>
      <c r="L119" s="32"/>
      <c r="M119" s="147"/>
      <c r="T119" s="53"/>
      <c r="AT119" s="17" t="s">
        <v>189</v>
      </c>
      <c r="AU119" s="17" t="s">
        <v>81</v>
      </c>
    </row>
    <row r="120" spans="2:65" s="1" customFormat="1" ht="24.2" customHeight="1">
      <c r="B120" s="32"/>
      <c r="C120" s="181" t="s">
        <v>311</v>
      </c>
      <c r="D120" s="181" t="s">
        <v>570</v>
      </c>
      <c r="E120" s="182" t="s">
        <v>3363</v>
      </c>
      <c r="F120" s="183" t="s">
        <v>3364</v>
      </c>
      <c r="G120" s="184" t="s">
        <v>226</v>
      </c>
      <c r="H120" s="185">
        <v>1</v>
      </c>
      <c r="I120" s="186"/>
      <c r="J120" s="187">
        <f>ROUND(I120*H120,2)</f>
        <v>0</v>
      </c>
      <c r="K120" s="183" t="s">
        <v>186</v>
      </c>
      <c r="L120" s="188"/>
      <c r="M120" s="189" t="s">
        <v>19</v>
      </c>
      <c r="N120" s="190" t="s">
        <v>43</v>
      </c>
      <c r="P120" s="140">
        <f>O120*H120</f>
        <v>0</v>
      </c>
      <c r="Q120" s="140">
        <v>4.0000000000000002E-4</v>
      </c>
      <c r="R120" s="140">
        <f>Q120*H120</f>
        <v>4.0000000000000002E-4</v>
      </c>
      <c r="S120" s="140">
        <v>0</v>
      </c>
      <c r="T120" s="141">
        <f>S120*H120</f>
        <v>0</v>
      </c>
      <c r="AR120" s="142" t="s">
        <v>715</v>
      </c>
      <c r="AT120" s="142" t="s">
        <v>570</v>
      </c>
      <c r="AU120" s="142" t="s">
        <v>81</v>
      </c>
      <c r="AY120" s="17" t="s">
        <v>180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7" t="s">
        <v>79</v>
      </c>
      <c r="BK120" s="143">
        <f>ROUND(I120*H120,2)</f>
        <v>0</v>
      </c>
      <c r="BL120" s="17" t="s">
        <v>311</v>
      </c>
      <c r="BM120" s="142" t="s">
        <v>3365</v>
      </c>
    </row>
    <row r="121" spans="2:65" s="1" customFormat="1" ht="24.2" customHeight="1">
      <c r="B121" s="32"/>
      <c r="C121" s="181" t="s">
        <v>319</v>
      </c>
      <c r="D121" s="181" t="s">
        <v>570</v>
      </c>
      <c r="E121" s="182" t="s">
        <v>3366</v>
      </c>
      <c r="F121" s="183" t="s">
        <v>3367</v>
      </c>
      <c r="G121" s="184" t="s">
        <v>226</v>
      </c>
      <c r="H121" s="185">
        <v>1</v>
      </c>
      <c r="I121" s="186"/>
      <c r="J121" s="187">
        <f>ROUND(I121*H121,2)</f>
        <v>0</v>
      </c>
      <c r="K121" s="183" t="s">
        <v>186</v>
      </c>
      <c r="L121" s="188"/>
      <c r="M121" s="189" t="s">
        <v>19</v>
      </c>
      <c r="N121" s="190" t="s">
        <v>43</v>
      </c>
      <c r="P121" s="140">
        <f>O121*H121</f>
        <v>0</v>
      </c>
      <c r="Q121" s="140">
        <v>4.0000000000000002E-4</v>
      </c>
      <c r="R121" s="140">
        <f>Q121*H121</f>
        <v>4.0000000000000002E-4</v>
      </c>
      <c r="S121" s="140">
        <v>0</v>
      </c>
      <c r="T121" s="141">
        <f>S121*H121</f>
        <v>0</v>
      </c>
      <c r="AR121" s="142" t="s">
        <v>715</v>
      </c>
      <c r="AT121" s="142" t="s">
        <v>570</v>
      </c>
      <c r="AU121" s="142" t="s">
        <v>81</v>
      </c>
      <c r="AY121" s="17" t="s">
        <v>180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7" t="s">
        <v>79</v>
      </c>
      <c r="BK121" s="143">
        <f>ROUND(I121*H121,2)</f>
        <v>0</v>
      </c>
      <c r="BL121" s="17" t="s">
        <v>311</v>
      </c>
      <c r="BM121" s="142" t="s">
        <v>3368</v>
      </c>
    </row>
    <row r="122" spans="2:65" s="1" customFormat="1" ht="24.2" customHeight="1">
      <c r="B122" s="32"/>
      <c r="C122" s="181" t="s">
        <v>326</v>
      </c>
      <c r="D122" s="181" t="s">
        <v>570</v>
      </c>
      <c r="E122" s="182" t="s">
        <v>1256</v>
      </c>
      <c r="F122" s="183" t="s">
        <v>1257</v>
      </c>
      <c r="G122" s="184" t="s">
        <v>226</v>
      </c>
      <c r="H122" s="185">
        <v>2</v>
      </c>
      <c r="I122" s="186"/>
      <c r="J122" s="187">
        <f>ROUND(I122*H122,2)</f>
        <v>0</v>
      </c>
      <c r="K122" s="183" t="s">
        <v>186</v>
      </c>
      <c r="L122" s="188"/>
      <c r="M122" s="189" t="s">
        <v>19</v>
      </c>
      <c r="N122" s="190" t="s">
        <v>43</v>
      </c>
      <c r="P122" s="140">
        <f>O122*H122</f>
        <v>0</v>
      </c>
      <c r="Q122" s="140">
        <v>4.0000000000000002E-4</v>
      </c>
      <c r="R122" s="140">
        <f>Q122*H122</f>
        <v>8.0000000000000004E-4</v>
      </c>
      <c r="S122" s="140">
        <v>0</v>
      </c>
      <c r="T122" s="141">
        <f>S122*H122</f>
        <v>0</v>
      </c>
      <c r="AR122" s="142" t="s">
        <v>715</v>
      </c>
      <c r="AT122" s="142" t="s">
        <v>570</v>
      </c>
      <c r="AU122" s="142" t="s">
        <v>81</v>
      </c>
      <c r="AY122" s="17" t="s">
        <v>180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7" t="s">
        <v>79</v>
      </c>
      <c r="BK122" s="143">
        <f>ROUND(I122*H122,2)</f>
        <v>0</v>
      </c>
      <c r="BL122" s="17" t="s">
        <v>311</v>
      </c>
      <c r="BM122" s="142" t="s">
        <v>3369</v>
      </c>
    </row>
    <row r="123" spans="2:65" s="1" customFormat="1" ht="24.2" customHeight="1">
      <c r="B123" s="32"/>
      <c r="C123" s="131" t="s">
        <v>333</v>
      </c>
      <c r="D123" s="131" t="s">
        <v>182</v>
      </c>
      <c r="E123" s="132" t="s">
        <v>3370</v>
      </c>
      <c r="F123" s="133" t="s">
        <v>3371</v>
      </c>
      <c r="G123" s="134" t="s">
        <v>226</v>
      </c>
      <c r="H123" s="135">
        <v>1</v>
      </c>
      <c r="I123" s="136"/>
      <c r="J123" s="137">
        <f>ROUND(I123*H123,2)</f>
        <v>0</v>
      </c>
      <c r="K123" s="133" t="s">
        <v>186</v>
      </c>
      <c r="L123" s="32"/>
      <c r="M123" s="138" t="s">
        <v>19</v>
      </c>
      <c r="N123" s="139" t="s">
        <v>43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311</v>
      </c>
      <c r="AT123" s="142" t="s">
        <v>182</v>
      </c>
      <c r="AU123" s="142" t="s">
        <v>81</v>
      </c>
      <c r="AY123" s="17" t="s">
        <v>180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7" t="s">
        <v>79</v>
      </c>
      <c r="BK123" s="143">
        <f>ROUND(I123*H123,2)</f>
        <v>0</v>
      </c>
      <c r="BL123" s="17" t="s">
        <v>311</v>
      </c>
      <c r="BM123" s="142" t="s">
        <v>3372</v>
      </c>
    </row>
    <row r="124" spans="2:65" s="1" customFormat="1">
      <c r="B124" s="32"/>
      <c r="D124" s="144" t="s">
        <v>189</v>
      </c>
      <c r="F124" s="145" t="s">
        <v>3373</v>
      </c>
      <c r="I124" s="146"/>
      <c r="L124" s="32"/>
      <c r="M124" s="147"/>
      <c r="T124" s="53"/>
      <c r="AT124" s="17" t="s">
        <v>189</v>
      </c>
      <c r="AU124" s="17" t="s">
        <v>81</v>
      </c>
    </row>
    <row r="125" spans="2:65" s="1" customFormat="1" ht="16.5" customHeight="1">
      <c r="B125" s="32"/>
      <c r="C125" s="181" t="s">
        <v>339</v>
      </c>
      <c r="D125" s="181" t="s">
        <v>570</v>
      </c>
      <c r="E125" s="182" t="s">
        <v>3374</v>
      </c>
      <c r="F125" s="183" t="s">
        <v>3375</v>
      </c>
      <c r="G125" s="184" t="s">
        <v>1225</v>
      </c>
      <c r="H125" s="185">
        <v>1</v>
      </c>
      <c r="I125" s="186"/>
      <c r="J125" s="187">
        <f>ROUND(I125*H125,2)</f>
        <v>0</v>
      </c>
      <c r="K125" s="183" t="s">
        <v>19</v>
      </c>
      <c r="L125" s="188"/>
      <c r="M125" s="189" t="s">
        <v>19</v>
      </c>
      <c r="N125" s="190" t="s">
        <v>43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715</v>
      </c>
      <c r="AT125" s="142" t="s">
        <v>570</v>
      </c>
      <c r="AU125" s="142" t="s">
        <v>81</v>
      </c>
      <c r="AY125" s="17" t="s">
        <v>180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7" t="s">
        <v>79</v>
      </c>
      <c r="BK125" s="143">
        <f>ROUND(I125*H125,2)</f>
        <v>0</v>
      </c>
      <c r="BL125" s="17" t="s">
        <v>311</v>
      </c>
      <c r="BM125" s="142" t="s">
        <v>3376</v>
      </c>
    </row>
    <row r="126" spans="2:65" s="1" customFormat="1" ht="24.2" customHeight="1">
      <c r="B126" s="32"/>
      <c r="C126" s="131" t="s">
        <v>7</v>
      </c>
      <c r="D126" s="131" t="s">
        <v>182</v>
      </c>
      <c r="E126" s="132" t="s">
        <v>3377</v>
      </c>
      <c r="F126" s="133" t="s">
        <v>3378</v>
      </c>
      <c r="G126" s="134" t="s">
        <v>226</v>
      </c>
      <c r="H126" s="135">
        <v>2</v>
      </c>
      <c r="I126" s="136"/>
      <c r="J126" s="137">
        <f>ROUND(I126*H126,2)</f>
        <v>0</v>
      </c>
      <c r="K126" s="133" t="s">
        <v>186</v>
      </c>
      <c r="L126" s="32"/>
      <c r="M126" s="138" t="s">
        <v>19</v>
      </c>
      <c r="N126" s="139" t="s">
        <v>43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311</v>
      </c>
      <c r="AT126" s="142" t="s">
        <v>182</v>
      </c>
      <c r="AU126" s="142" t="s">
        <v>81</v>
      </c>
      <c r="AY126" s="17" t="s">
        <v>180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7" t="s">
        <v>79</v>
      </c>
      <c r="BK126" s="143">
        <f>ROUND(I126*H126,2)</f>
        <v>0</v>
      </c>
      <c r="BL126" s="17" t="s">
        <v>311</v>
      </c>
      <c r="BM126" s="142" t="s">
        <v>3379</v>
      </c>
    </row>
    <row r="127" spans="2:65" s="1" customFormat="1">
      <c r="B127" s="32"/>
      <c r="D127" s="144" t="s">
        <v>189</v>
      </c>
      <c r="F127" s="145" t="s">
        <v>3380</v>
      </c>
      <c r="I127" s="146"/>
      <c r="L127" s="32"/>
      <c r="M127" s="147"/>
      <c r="T127" s="53"/>
      <c r="AT127" s="17" t="s">
        <v>189</v>
      </c>
      <c r="AU127" s="17" t="s">
        <v>81</v>
      </c>
    </row>
    <row r="128" spans="2:65" s="1" customFormat="1" ht="16.5" customHeight="1">
      <c r="B128" s="32"/>
      <c r="C128" s="181" t="s">
        <v>351</v>
      </c>
      <c r="D128" s="181" t="s">
        <v>570</v>
      </c>
      <c r="E128" s="182" t="s">
        <v>3381</v>
      </c>
      <c r="F128" s="183" t="s">
        <v>3382</v>
      </c>
      <c r="G128" s="184" t="s">
        <v>1225</v>
      </c>
      <c r="H128" s="185">
        <v>2</v>
      </c>
      <c r="I128" s="186"/>
      <c r="J128" s="187">
        <f>ROUND(I128*H128,2)</f>
        <v>0</v>
      </c>
      <c r="K128" s="183" t="s">
        <v>19</v>
      </c>
      <c r="L128" s="188"/>
      <c r="M128" s="189" t="s">
        <v>19</v>
      </c>
      <c r="N128" s="190" t="s">
        <v>43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715</v>
      </c>
      <c r="AT128" s="142" t="s">
        <v>570</v>
      </c>
      <c r="AU128" s="142" t="s">
        <v>81</v>
      </c>
      <c r="AY128" s="17" t="s">
        <v>180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7" t="s">
        <v>79</v>
      </c>
      <c r="BK128" s="143">
        <f>ROUND(I128*H128,2)</f>
        <v>0</v>
      </c>
      <c r="BL128" s="17" t="s">
        <v>311</v>
      </c>
      <c r="BM128" s="142" t="s">
        <v>3383</v>
      </c>
    </row>
    <row r="129" spans="2:65" s="1" customFormat="1" ht="24.2" customHeight="1">
      <c r="B129" s="32"/>
      <c r="C129" s="131" t="s">
        <v>357</v>
      </c>
      <c r="D129" s="131" t="s">
        <v>182</v>
      </c>
      <c r="E129" s="132" t="s">
        <v>3384</v>
      </c>
      <c r="F129" s="133" t="s">
        <v>3385</v>
      </c>
      <c r="G129" s="134" t="s">
        <v>226</v>
      </c>
      <c r="H129" s="135">
        <v>1</v>
      </c>
      <c r="I129" s="136"/>
      <c r="J129" s="137">
        <f>ROUND(I129*H129,2)</f>
        <v>0</v>
      </c>
      <c r="K129" s="133" t="s">
        <v>186</v>
      </c>
      <c r="L129" s="32"/>
      <c r="M129" s="138" t="s">
        <v>19</v>
      </c>
      <c r="N129" s="139" t="s">
        <v>43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311</v>
      </c>
      <c r="AT129" s="142" t="s">
        <v>182</v>
      </c>
      <c r="AU129" s="142" t="s">
        <v>81</v>
      </c>
      <c r="AY129" s="17" t="s">
        <v>180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7" t="s">
        <v>79</v>
      </c>
      <c r="BK129" s="143">
        <f>ROUND(I129*H129,2)</f>
        <v>0</v>
      </c>
      <c r="BL129" s="17" t="s">
        <v>311</v>
      </c>
      <c r="BM129" s="142" t="s">
        <v>3386</v>
      </c>
    </row>
    <row r="130" spans="2:65" s="1" customFormat="1">
      <c r="B130" s="32"/>
      <c r="D130" s="144" t="s">
        <v>189</v>
      </c>
      <c r="F130" s="145" t="s">
        <v>3387</v>
      </c>
      <c r="I130" s="146"/>
      <c r="L130" s="32"/>
      <c r="M130" s="147"/>
      <c r="T130" s="53"/>
      <c r="AT130" s="17" t="s">
        <v>189</v>
      </c>
      <c r="AU130" s="17" t="s">
        <v>81</v>
      </c>
    </row>
    <row r="131" spans="2:65" s="1" customFormat="1" ht="16.5" customHeight="1">
      <c r="B131" s="32"/>
      <c r="C131" s="181" t="s">
        <v>365</v>
      </c>
      <c r="D131" s="181" t="s">
        <v>570</v>
      </c>
      <c r="E131" s="182" t="s">
        <v>3388</v>
      </c>
      <c r="F131" s="183" t="s">
        <v>3389</v>
      </c>
      <c r="G131" s="184" t="s">
        <v>1225</v>
      </c>
      <c r="H131" s="185">
        <v>1</v>
      </c>
      <c r="I131" s="186"/>
      <c r="J131" s="187">
        <f>ROUND(I131*H131,2)</f>
        <v>0</v>
      </c>
      <c r="K131" s="183" t="s">
        <v>19</v>
      </c>
      <c r="L131" s="188"/>
      <c r="M131" s="189" t="s">
        <v>19</v>
      </c>
      <c r="N131" s="190" t="s">
        <v>43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715</v>
      </c>
      <c r="AT131" s="142" t="s">
        <v>570</v>
      </c>
      <c r="AU131" s="142" t="s">
        <v>81</v>
      </c>
      <c r="AY131" s="17" t="s">
        <v>180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79</v>
      </c>
      <c r="BK131" s="143">
        <f>ROUND(I131*H131,2)</f>
        <v>0</v>
      </c>
      <c r="BL131" s="17" t="s">
        <v>311</v>
      </c>
      <c r="BM131" s="142" t="s">
        <v>3390</v>
      </c>
    </row>
    <row r="132" spans="2:65" s="1" customFormat="1" ht="16.5" customHeight="1">
      <c r="B132" s="32"/>
      <c r="C132" s="131" t="s">
        <v>500</v>
      </c>
      <c r="D132" s="131" t="s">
        <v>182</v>
      </c>
      <c r="E132" s="132" t="s">
        <v>3391</v>
      </c>
      <c r="F132" s="133" t="s">
        <v>3392</v>
      </c>
      <c r="G132" s="134" t="s">
        <v>226</v>
      </c>
      <c r="H132" s="135">
        <v>4</v>
      </c>
      <c r="I132" s="136"/>
      <c r="J132" s="137">
        <f>ROUND(I132*H132,2)</f>
        <v>0</v>
      </c>
      <c r="K132" s="133" t="s">
        <v>186</v>
      </c>
      <c r="L132" s="32"/>
      <c r="M132" s="138" t="s">
        <v>19</v>
      </c>
      <c r="N132" s="139" t="s">
        <v>43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311</v>
      </c>
      <c r="AT132" s="142" t="s">
        <v>182</v>
      </c>
      <c r="AU132" s="142" t="s">
        <v>81</v>
      </c>
      <c r="AY132" s="17" t="s">
        <v>180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7" t="s">
        <v>79</v>
      </c>
      <c r="BK132" s="143">
        <f>ROUND(I132*H132,2)</f>
        <v>0</v>
      </c>
      <c r="BL132" s="17" t="s">
        <v>311</v>
      </c>
      <c r="BM132" s="142" t="s">
        <v>3393</v>
      </c>
    </row>
    <row r="133" spans="2:65" s="1" customFormat="1">
      <c r="B133" s="32"/>
      <c r="D133" s="144" t="s">
        <v>189</v>
      </c>
      <c r="F133" s="145" t="s">
        <v>3394</v>
      </c>
      <c r="I133" s="146"/>
      <c r="L133" s="32"/>
      <c r="M133" s="147"/>
      <c r="T133" s="53"/>
      <c r="AT133" s="17" t="s">
        <v>189</v>
      </c>
      <c r="AU133" s="17" t="s">
        <v>81</v>
      </c>
    </row>
    <row r="134" spans="2:65" s="1" customFormat="1" ht="16.5" customHeight="1">
      <c r="B134" s="32"/>
      <c r="C134" s="181" t="s">
        <v>505</v>
      </c>
      <c r="D134" s="181" t="s">
        <v>570</v>
      </c>
      <c r="E134" s="182" t="s">
        <v>3395</v>
      </c>
      <c r="F134" s="183" t="s">
        <v>3396</v>
      </c>
      <c r="G134" s="184" t="s">
        <v>226</v>
      </c>
      <c r="H134" s="185">
        <v>4</v>
      </c>
      <c r="I134" s="186"/>
      <c r="J134" s="187">
        <f>ROUND(I134*H134,2)</f>
        <v>0</v>
      </c>
      <c r="K134" s="183" t="s">
        <v>186</v>
      </c>
      <c r="L134" s="188"/>
      <c r="M134" s="189" t="s">
        <v>19</v>
      </c>
      <c r="N134" s="190" t="s">
        <v>43</v>
      </c>
      <c r="P134" s="140">
        <f>O134*H134</f>
        <v>0</v>
      </c>
      <c r="Q134" s="140">
        <v>2.0000000000000001E-4</v>
      </c>
      <c r="R134" s="140">
        <f>Q134*H134</f>
        <v>8.0000000000000004E-4</v>
      </c>
      <c r="S134" s="140">
        <v>0</v>
      </c>
      <c r="T134" s="141">
        <f>S134*H134</f>
        <v>0</v>
      </c>
      <c r="AR134" s="142" t="s">
        <v>715</v>
      </c>
      <c r="AT134" s="142" t="s">
        <v>570</v>
      </c>
      <c r="AU134" s="142" t="s">
        <v>81</v>
      </c>
      <c r="AY134" s="17" t="s">
        <v>180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7" t="s">
        <v>79</v>
      </c>
      <c r="BK134" s="143">
        <f>ROUND(I134*H134,2)</f>
        <v>0</v>
      </c>
      <c r="BL134" s="17" t="s">
        <v>311</v>
      </c>
      <c r="BM134" s="142" t="s">
        <v>3397</v>
      </c>
    </row>
    <row r="135" spans="2:65" s="1" customFormat="1" ht="24.2" customHeight="1">
      <c r="B135" s="32"/>
      <c r="C135" s="131" t="s">
        <v>511</v>
      </c>
      <c r="D135" s="131" t="s">
        <v>182</v>
      </c>
      <c r="E135" s="132" t="s">
        <v>3398</v>
      </c>
      <c r="F135" s="133" t="s">
        <v>3399</v>
      </c>
      <c r="G135" s="134" t="s">
        <v>226</v>
      </c>
      <c r="H135" s="135">
        <v>1</v>
      </c>
      <c r="I135" s="136"/>
      <c r="J135" s="137">
        <f>ROUND(I135*H135,2)</f>
        <v>0</v>
      </c>
      <c r="K135" s="133" t="s">
        <v>186</v>
      </c>
      <c r="L135" s="32"/>
      <c r="M135" s="138" t="s">
        <v>19</v>
      </c>
      <c r="N135" s="139" t="s">
        <v>43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311</v>
      </c>
      <c r="AT135" s="142" t="s">
        <v>182</v>
      </c>
      <c r="AU135" s="142" t="s">
        <v>81</v>
      </c>
      <c r="AY135" s="17" t="s">
        <v>180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7" t="s">
        <v>79</v>
      </c>
      <c r="BK135" s="143">
        <f>ROUND(I135*H135,2)</f>
        <v>0</v>
      </c>
      <c r="BL135" s="17" t="s">
        <v>311</v>
      </c>
      <c r="BM135" s="142" t="s">
        <v>3400</v>
      </c>
    </row>
    <row r="136" spans="2:65" s="1" customFormat="1">
      <c r="B136" s="32"/>
      <c r="D136" s="144" t="s">
        <v>189</v>
      </c>
      <c r="F136" s="145" t="s">
        <v>3401</v>
      </c>
      <c r="I136" s="146"/>
      <c r="L136" s="32"/>
      <c r="M136" s="147"/>
      <c r="T136" s="53"/>
      <c r="AT136" s="17" t="s">
        <v>189</v>
      </c>
      <c r="AU136" s="17" t="s">
        <v>81</v>
      </c>
    </row>
    <row r="137" spans="2:65" s="1" customFormat="1" ht="16.5" customHeight="1">
      <c r="B137" s="32"/>
      <c r="C137" s="181" t="s">
        <v>515</v>
      </c>
      <c r="D137" s="181" t="s">
        <v>570</v>
      </c>
      <c r="E137" s="182" t="s">
        <v>3402</v>
      </c>
      <c r="F137" s="183" t="s">
        <v>3403</v>
      </c>
      <c r="G137" s="184" t="s">
        <v>1225</v>
      </c>
      <c r="H137" s="185">
        <v>1</v>
      </c>
      <c r="I137" s="186"/>
      <c r="J137" s="187">
        <f>ROUND(I137*H137,2)</f>
        <v>0</v>
      </c>
      <c r="K137" s="183" t="s">
        <v>19</v>
      </c>
      <c r="L137" s="188"/>
      <c r="M137" s="189" t="s">
        <v>19</v>
      </c>
      <c r="N137" s="190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715</v>
      </c>
      <c r="AT137" s="142" t="s">
        <v>570</v>
      </c>
      <c r="AU137" s="142" t="s">
        <v>81</v>
      </c>
      <c r="AY137" s="17" t="s">
        <v>180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311</v>
      </c>
      <c r="BM137" s="142" t="s">
        <v>3404</v>
      </c>
    </row>
    <row r="138" spans="2:65" s="1" customFormat="1" ht="37.9" customHeight="1">
      <c r="B138" s="32"/>
      <c r="C138" s="131" t="s">
        <v>699</v>
      </c>
      <c r="D138" s="131" t="s">
        <v>182</v>
      </c>
      <c r="E138" s="132" t="s">
        <v>2538</v>
      </c>
      <c r="F138" s="133" t="s">
        <v>2539</v>
      </c>
      <c r="G138" s="134" t="s">
        <v>476</v>
      </c>
      <c r="H138" s="135">
        <v>40</v>
      </c>
      <c r="I138" s="136"/>
      <c r="J138" s="137">
        <f>ROUND(I138*H138,2)</f>
        <v>0</v>
      </c>
      <c r="K138" s="133" t="s">
        <v>186</v>
      </c>
      <c r="L138" s="32"/>
      <c r="M138" s="138" t="s">
        <v>19</v>
      </c>
      <c r="N138" s="139" t="s">
        <v>43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311</v>
      </c>
      <c r="AT138" s="142" t="s">
        <v>182</v>
      </c>
      <c r="AU138" s="142" t="s">
        <v>81</v>
      </c>
      <c r="AY138" s="17" t="s">
        <v>180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79</v>
      </c>
      <c r="BK138" s="143">
        <f>ROUND(I138*H138,2)</f>
        <v>0</v>
      </c>
      <c r="BL138" s="17" t="s">
        <v>311</v>
      </c>
      <c r="BM138" s="142" t="s">
        <v>3405</v>
      </c>
    </row>
    <row r="139" spans="2:65" s="1" customFormat="1">
      <c r="B139" s="32"/>
      <c r="D139" s="144" t="s">
        <v>189</v>
      </c>
      <c r="F139" s="145" t="s">
        <v>2541</v>
      </c>
      <c r="I139" s="146"/>
      <c r="L139" s="32"/>
      <c r="M139" s="147"/>
      <c r="T139" s="53"/>
      <c r="AT139" s="17" t="s">
        <v>189</v>
      </c>
      <c r="AU139" s="17" t="s">
        <v>81</v>
      </c>
    </row>
    <row r="140" spans="2:65" s="1" customFormat="1" ht="16.5" customHeight="1">
      <c r="B140" s="32"/>
      <c r="C140" s="181" t="s">
        <v>704</v>
      </c>
      <c r="D140" s="181" t="s">
        <v>570</v>
      </c>
      <c r="E140" s="182" t="s">
        <v>2542</v>
      </c>
      <c r="F140" s="183" t="s">
        <v>2543</v>
      </c>
      <c r="G140" s="184" t="s">
        <v>941</v>
      </c>
      <c r="H140" s="185">
        <v>27.451000000000001</v>
      </c>
      <c r="I140" s="186"/>
      <c r="J140" s="187">
        <f>ROUND(I140*H140,2)</f>
        <v>0</v>
      </c>
      <c r="K140" s="183" t="s">
        <v>186</v>
      </c>
      <c r="L140" s="188"/>
      <c r="M140" s="189" t="s">
        <v>19</v>
      </c>
      <c r="N140" s="190" t="s">
        <v>43</v>
      </c>
      <c r="P140" s="140">
        <f>O140*H140</f>
        <v>0</v>
      </c>
      <c r="Q140" s="140">
        <v>1E-3</v>
      </c>
      <c r="R140" s="140">
        <f>Q140*H140</f>
        <v>2.7451E-2</v>
      </c>
      <c r="S140" s="140">
        <v>0</v>
      </c>
      <c r="T140" s="141">
        <f>S140*H140</f>
        <v>0</v>
      </c>
      <c r="AR140" s="142" t="s">
        <v>715</v>
      </c>
      <c r="AT140" s="142" t="s">
        <v>570</v>
      </c>
      <c r="AU140" s="142" t="s">
        <v>81</v>
      </c>
      <c r="AY140" s="17" t="s">
        <v>180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79</v>
      </c>
      <c r="BK140" s="143">
        <f>ROUND(I140*H140,2)</f>
        <v>0</v>
      </c>
      <c r="BL140" s="17" t="s">
        <v>311</v>
      </c>
      <c r="BM140" s="142" t="s">
        <v>3406</v>
      </c>
    </row>
    <row r="141" spans="2:65" s="1" customFormat="1" ht="24.2" customHeight="1">
      <c r="B141" s="32"/>
      <c r="C141" s="131" t="s">
        <v>709</v>
      </c>
      <c r="D141" s="131" t="s">
        <v>182</v>
      </c>
      <c r="E141" s="132" t="s">
        <v>2556</v>
      </c>
      <c r="F141" s="133" t="s">
        <v>2557</v>
      </c>
      <c r="G141" s="134" t="s">
        <v>226</v>
      </c>
      <c r="H141" s="135">
        <v>12</v>
      </c>
      <c r="I141" s="136"/>
      <c r="J141" s="137">
        <f>ROUND(I141*H141,2)</f>
        <v>0</v>
      </c>
      <c r="K141" s="133" t="s">
        <v>186</v>
      </c>
      <c r="L141" s="32"/>
      <c r="M141" s="138" t="s">
        <v>19</v>
      </c>
      <c r="N141" s="139" t="s">
        <v>43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311</v>
      </c>
      <c r="AT141" s="142" t="s">
        <v>182</v>
      </c>
      <c r="AU141" s="142" t="s">
        <v>81</v>
      </c>
      <c r="AY141" s="17" t="s">
        <v>180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7" t="s">
        <v>79</v>
      </c>
      <c r="BK141" s="143">
        <f>ROUND(I141*H141,2)</f>
        <v>0</v>
      </c>
      <c r="BL141" s="17" t="s">
        <v>311</v>
      </c>
      <c r="BM141" s="142" t="s">
        <v>3407</v>
      </c>
    </row>
    <row r="142" spans="2:65" s="1" customFormat="1">
      <c r="B142" s="32"/>
      <c r="D142" s="144" t="s">
        <v>189</v>
      </c>
      <c r="F142" s="145" t="s">
        <v>2559</v>
      </c>
      <c r="I142" s="146"/>
      <c r="L142" s="32"/>
      <c r="M142" s="147"/>
      <c r="T142" s="53"/>
      <c r="AT142" s="17" t="s">
        <v>189</v>
      </c>
      <c r="AU142" s="17" t="s">
        <v>81</v>
      </c>
    </row>
    <row r="143" spans="2:65" s="1" customFormat="1" ht="16.5" customHeight="1">
      <c r="B143" s="32"/>
      <c r="C143" s="181" t="s">
        <v>715</v>
      </c>
      <c r="D143" s="181" t="s">
        <v>570</v>
      </c>
      <c r="E143" s="182" t="s">
        <v>2560</v>
      </c>
      <c r="F143" s="183" t="s">
        <v>2561</v>
      </c>
      <c r="G143" s="184" t="s">
        <v>226</v>
      </c>
      <c r="H143" s="185">
        <v>12</v>
      </c>
      <c r="I143" s="186"/>
      <c r="J143" s="187">
        <f>ROUND(I143*H143,2)</f>
        <v>0</v>
      </c>
      <c r="K143" s="183" t="s">
        <v>186</v>
      </c>
      <c r="L143" s="188"/>
      <c r="M143" s="189" t="s">
        <v>19</v>
      </c>
      <c r="N143" s="190" t="s">
        <v>43</v>
      </c>
      <c r="P143" s="140">
        <f>O143*H143</f>
        <v>0</v>
      </c>
      <c r="Q143" s="140">
        <v>1.2999999999999999E-4</v>
      </c>
      <c r="R143" s="140">
        <f>Q143*H143</f>
        <v>1.5599999999999998E-3</v>
      </c>
      <c r="S143" s="140">
        <v>0</v>
      </c>
      <c r="T143" s="141">
        <f>S143*H143</f>
        <v>0</v>
      </c>
      <c r="AR143" s="142" t="s">
        <v>715</v>
      </c>
      <c r="AT143" s="142" t="s">
        <v>570</v>
      </c>
      <c r="AU143" s="142" t="s">
        <v>81</v>
      </c>
      <c r="AY143" s="17" t="s">
        <v>180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311</v>
      </c>
      <c r="BM143" s="142" t="s">
        <v>3408</v>
      </c>
    </row>
    <row r="144" spans="2:65" s="1" customFormat="1" ht="24.2" customHeight="1">
      <c r="B144" s="32"/>
      <c r="C144" s="131" t="s">
        <v>720</v>
      </c>
      <c r="D144" s="131" t="s">
        <v>182</v>
      </c>
      <c r="E144" s="132" t="s">
        <v>3409</v>
      </c>
      <c r="F144" s="133" t="s">
        <v>3410</v>
      </c>
      <c r="G144" s="134" t="s">
        <v>226</v>
      </c>
      <c r="H144" s="135">
        <v>4</v>
      </c>
      <c r="I144" s="136"/>
      <c r="J144" s="137">
        <f>ROUND(I144*H144,2)</f>
        <v>0</v>
      </c>
      <c r="K144" s="133" t="s">
        <v>186</v>
      </c>
      <c r="L144" s="32"/>
      <c r="M144" s="138" t="s">
        <v>19</v>
      </c>
      <c r="N144" s="139" t="s">
        <v>43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311</v>
      </c>
      <c r="AT144" s="142" t="s">
        <v>182</v>
      </c>
      <c r="AU144" s="142" t="s">
        <v>81</v>
      </c>
      <c r="AY144" s="17" t="s">
        <v>180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7" t="s">
        <v>79</v>
      </c>
      <c r="BK144" s="143">
        <f>ROUND(I144*H144,2)</f>
        <v>0</v>
      </c>
      <c r="BL144" s="17" t="s">
        <v>311</v>
      </c>
      <c r="BM144" s="142" t="s">
        <v>3411</v>
      </c>
    </row>
    <row r="145" spans="2:65" s="1" customFormat="1">
      <c r="B145" s="32"/>
      <c r="D145" s="144" t="s">
        <v>189</v>
      </c>
      <c r="F145" s="145" t="s">
        <v>3412</v>
      </c>
      <c r="I145" s="146"/>
      <c r="L145" s="32"/>
      <c r="M145" s="147"/>
      <c r="T145" s="53"/>
      <c r="AT145" s="17" t="s">
        <v>189</v>
      </c>
      <c r="AU145" s="17" t="s">
        <v>81</v>
      </c>
    </row>
    <row r="146" spans="2:65" s="1" customFormat="1" ht="16.5" customHeight="1">
      <c r="B146" s="32"/>
      <c r="C146" s="181" t="s">
        <v>727</v>
      </c>
      <c r="D146" s="181" t="s">
        <v>570</v>
      </c>
      <c r="E146" s="182" t="s">
        <v>3413</v>
      </c>
      <c r="F146" s="183" t="s">
        <v>3414</v>
      </c>
      <c r="G146" s="184" t="s">
        <v>226</v>
      </c>
      <c r="H146" s="185">
        <v>4</v>
      </c>
      <c r="I146" s="186"/>
      <c r="J146" s="187">
        <f>ROUND(I146*H146,2)</f>
        <v>0</v>
      </c>
      <c r="K146" s="183" t="s">
        <v>19</v>
      </c>
      <c r="L146" s="188"/>
      <c r="M146" s="189" t="s">
        <v>19</v>
      </c>
      <c r="N146" s="190" t="s">
        <v>43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715</v>
      </c>
      <c r="AT146" s="142" t="s">
        <v>570</v>
      </c>
      <c r="AU146" s="142" t="s">
        <v>81</v>
      </c>
      <c r="AY146" s="17" t="s">
        <v>180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7" t="s">
        <v>79</v>
      </c>
      <c r="BK146" s="143">
        <f>ROUND(I146*H146,2)</f>
        <v>0</v>
      </c>
      <c r="BL146" s="17" t="s">
        <v>311</v>
      </c>
      <c r="BM146" s="142" t="s">
        <v>3415</v>
      </c>
    </row>
    <row r="147" spans="2:65" s="1" customFormat="1" ht="24.2" customHeight="1">
      <c r="B147" s="32"/>
      <c r="C147" s="131" t="s">
        <v>732</v>
      </c>
      <c r="D147" s="131" t="s">
        <v>182</v>
      </c>
      <c r="E147" s="132" t="s">
        <v>2610</v>
      </c>
      <c r="F147" s="133" t="s">
        <v>2611</v>
      </c>
      <c r="G147" s="134" t="s">
        <v>226</v>
      </c>
      <c r="H147" s="135">
        <v>1</v>
      </c>
      <c r="I147" s="136"/>
      <c r="J147" s="137">
        <f>ROUND(I147*H147,2)</f>
        <v>0</v>
      </c>
      <c r="K147" s="133" t="s">
        <v>186</v>
      </c>
      <c r="L147" s="32"/>
      <c r="M147" s="138" t="s">
        <v>19</v>
      </c>
      <c r="N147" s="139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311</v>
      </c>
      <c r="AT147" s="142" t="s">
        <v>182</v>
      </c>
      <c r="AU147" s="142" t="s">
        <v>81</v>
      </c>
      <c r="AY147" s="17" t="s">
        <v>180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79</v>
      </c>
      <c r="BK147" s="143">
        <f>ROUND(I147*H147,2)</f>
        <v>0</v>
      </c>
      <c r="BL147" s="17" t="s">
        <v>311</v>
      </c>
      <c r="BM147" s="142" t="s">
        <v>3416</v>
      </c>
    </row>
    <row r="148" spans="2:65" s="1" customFormat="1">
      <c r="B148" s="32"/>
      <c r="D148" s="144" t="s">
        <v>189</v>
      </c>
      <c r="F148" s="145" t="s">
        <v>2613</v>
      </c>
      <c r="I148" s="146"/>
      <c r="L148" s="32"/>
      <c r="M148" s="147"/>
      <c r="T148" s="53"/>
      <c r="AT148" s="17" t="s">
        <v>189</v>
      </c>
      <c r="AU148" s="17" t="s">
        <v>81</v>
      </c>
    </row>
    <row r="149" spans="2:65" s="1" customFormat="1" ht="16.5" customHeight="1">
      <c r="B149" s="32"/>
      <c r="C149" s="181" t="s">
        <v>737</v>
      </c>
      <c r="D149" s="181" t="s">
        <v>570</v>
      </c>
      <c r="E149" s="182" t="s">
        <v>2614</v>
      </c>
      <c r="F149" s="183" t="s">
        <v>2615</v>
      </c>
      <c r="G149" s="184" t="s">
        <v>226</v>
      </c>
      <c r="H149" s="185">
        <v>1</v>
      </c>
      <c r="I149" s="186"/>
      <c r="J149" s="187">
        <f>ROUND(I149*H149,2)</f>
        <v>0</v>
      </c>
      <c r="K149" s="183" t="s">
        <v>186</v>
      </c>
      <c r="L149" s="188"/>
      <c r="M149" s="189" t="s">
        <v>19</v>
      </c>
      <c r="N149" s="190" t="s">
        <v>43</v>
      </c>
      <c r="P149" s="140">
        <f>O149*H149</f>
        <v>0</v>
      </c>
      <c r="Q149" s="140">
        <v>1E-4</v>
      </c>
      <c r="R149" s="140">
        <f>Q149*H149</f>
        <v>1E-4</v>
      </c>
      <c r="S149" s="140">
        <v>0</v>
      </c>
      <c r="T149" s="141">
        <f>S149*H149</f>
        <v>0</v>
      </c>
      <c r="AR149" s="142" t="s">
        <v>715</v>
      </c>
      <c r="AT149" s="142" t="s">
        <v>570</v>
      </c>
      <c r="AU149" s="142" t="s">
        <v>81</v>
      </c>
      <c r="AY149" s="17" t="s">
        <v>180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79</v>
      </c>
      <c r="BK149" s="143">
        <f>ROUND(I149*H149,2)</f>
        <v>0</v>
      </c>
      <c r="BL149" s="17" t="s">
        <v>311</v>
      </c>
      <c r="BM149" s="142" t="s">
        <v>3417</v>
      </c>
    </row>
    <row r="150" spans="2:65" s="1" customFormat="1" ht="44.25" customHeight="1">
      <c r="B150" s="32"/>
      <c r="C150" s="131" t="s">
        <v>744</v>
      </c>
      <c r="D150" s="131" t="s">
        <v>182</v>
      </c>
      <c r="E150" s="132" t="s">
        <v>1292</v>
      </c>
      <c r="F150" s="133" t="s">
        <v>1293</v>
      </c>
      <c r="G150" s="134" t="s">
        <v>226</v>
      </c>
      <c r="H150" s="135">
        <v>1</v>
      </c>
      <c r="I150" s="136"/>
      <c r="J150" s="137">
        <f>ROUND(I150*H150,2)</f>
        <v>0</v>
      </c>
      <c r="K150" s="133" t="s">
        <v>186</v>
      </c>
      <c r="L150" s="32"/>
      <c r="M150" s="138" t="s">
        <v>19</v>
      </c>
      <c r="N150" s="139" t="s">
        <v>43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360</v>
      </c>
      <c r="AT150" s="142" t="s">
        <v>182</v>
      </c>
      <c r="AU150" s="142" t="s">
        <v>81</v>
      </c>
      <c r="AY150" s="17" t="s">
        <v>180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7" t="s">
        <v>79</v>
      </c>
      <c r="BK150" s="143">
        <f>ROUND(I150*H150,2)</f>
        <v>0</v>
      </c>
      <c r="BL150" s="17" t="s">
        <v>360</v>
      </c>
      <c r="BM150" s="142" t="s">
        <v>3418</v>
      </c>
    </row>
    <row r="151" spans="2:65" s="1" customFormat="1">
      <c r="B151" s="32"/>
      <c r="D151" s="144" t="s">
        <v>189</v>
      </c>
      <c r="F151" s="145" t="s">
        <v>3419</v>
      </c>
      <c r="I151" s="146"/>
      <c r="L151" s="32"/>
      <c r="M151" s="147"/>
      <c r="T151" s="53"/>
      <c r="AT151" s="17" t="s">
        <v>189</v>
      </c>
      <c r="AU151" s="17" t="s">
        <v>81</v>
      </c>
    </row>
    <row r="152" spans="2:65" s="11" customFormat="1" ht="25.9" customHeight="1">
      <c r="B152" s="119"/>
      <c r="D152" s="120" t="s">
        <v>71</v>
      </c>
      <c r="E152" s="121" t="s">
        <v>570</v>
      </c>
      <c r="F152" s="121" t="s">
        <v>1812</v>
      </c>
      <c r="I152" s="122"/>
      <c r="J152" s="123">
        <f>BK152</f>
        <v>0</v>
      </c>
      <c r="L152" s="119"/>
      <c r="M152" s="124"/>
      <c r="P152" s="125">
        <f>P153+P157</f>
        <v>0</v>
      </c>
      <c r="R152" s="125">
        <f>R153+R157</f>
        <v>0</v>
      </c>
      <c r="T152" s="126">
        <f>T153+T157</f>
        <v>0</v>
      </c>
      <c r="AR152" s="120" t="s">
        <v>198</v>
      </c>
      <c r="AT152" s="127" t="s">
        <v>71</v>
      </c>
      <c r="AU152" s="127" t="s">
        <v>72</v>
      </c>
      <c r="AY152" s="120" t="s">
        <v>180</v>
      </c>
      <c r="BK152" s="128">
        <f>BK153+BK157</f>
        <v>0</v>
      </c>
    </row>
    <row r="153" spans="2:65" s="11" customFormat="1" ht="22.9" customHeight="1">
      <c r="B153" s="119"/>
      <c r="D153" s="120" t="s">
        <v>71</v>
      </c>
      <c r="E153" s="129" t="s">
        <v>3420</v>
      </c>
      <c r="F153" s="129" t="s">
        <v>3421</v>
      </c>
      <c r="I153" s="122"/>
      <c r="J153" s="130">
        <f>BK153</f>
        <v>0</v>
      </c>
      <c r="L153" s="119"/>
      <c r="M153" s="124"/>
      <c r="P153" s="125">
        <f>SUM(P154:P156)</f>
        <v>0</v>
      </c>
      <c r="R153" s="125">
        <f>SUM(R154:R156)</f>
        <v>0</v>
      </c>
      <c r="T153" s="126">
        <f>SUM(T154:T156)</f>
        <v>0</v>
      </c>
      <c r="AR153" s="120" t="s">
        <v>198</v>
      </c>
      <c r="AT153" s="127" t="s">
        <v>71</v>
      </c>
      <c r="AU153" s="127" t="s">
        <v>79</v>
      </c>
      <c r="AY153" s="120" t="s">
        <v>180</v>
      </c>
      <c r="BK153" s="128">
        <f>SUM(BK154:BK156)</f>
        <v>0</v>
      </c>
    </row>
    <row r="154" spans="2:65" s="1" customFormat="1" ht="16.5" customHeight="1">
      <c r="B154" s="32"/>
      <c r="C154" s="131" t="s">
        <v>749</v>
      </c>
      <c r="D154" s="131" t="s">
        <v>182</v>
      </c>
      <c r="E154" s="132" t="s">
        <v>3422</v>
      </c>
      <c r="F154" s="133" t="s">
        <v>3423</v>
      </c>
      <c r="G154" s="134" t="s">
        <v>226</v>
      </c>
      <c r="H154" s="135">
        <v>2</v>
      </c>
      <c r="I154" s="136"/>
      <c r="J154" s="137">
        <f>ROUND(I154*H154,2)</f>
        <v>0</v>
      </c>
      <c r="K154" s="133" t="s">
        <v>186</v>
      </c>
      <c r="L154" s="32"/>
      <c r="M154" s="138" t="s">
        <v>19</v>
      </c>
      <c r="N154" s="139" t="s">
        <v>43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360</v>
      </c>
      <c r="AT154" s="142" t="s">
        <v>182</v>
      </c>
      <c r="AU154" s="142" t="s">
        <v>81</v>
      </c>
      <c r="AY154" s="17" t="s">
        <v>180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7" t="s">
        <v>79</v>
      </c>
      <c r="BK154" s="143">
        <f>ROUND(I154*H154,2)</f>
        <v>0</v>
      </c>
      <c r="BL154" s="17" t="s">
        <v>360</v>
      </c>
      <c r="BM154" s="142" t="s">
        <v>3424</v>
      </c>
    </row>
    <row r="155" spans="2:65" s="1" customFormat="1">
      <c r="B155" s="32"/>
      <c r="D155" s="144" t="s">
        <v>189</v>
      </c>
      <c r="F155" s="145" t="s">
        <v>3425</v>
      </c>
      <c r="I155" s="146"/>
      <c r="L155" s="32"/>
      <c r="M155" s="147"/>
      <c r="T155" s="53"/>
      <c r="AT155" s="17" t="s">
        <v>189</v>
      </c>
      <c r="AU155" s="17" t="s">
        <v>81</v>
      </c>
    </row>
    <row r="156" spans="2:65" s="1" customFormat="1" ht="16.5" customHeight="1">
      <c r="B156" s="32"/>
      <c r="C156" s="181" t="s">
        <v>754</v>
      </c>
      <c r="D156" s="181" t="s">
        <v>570</v>
      </c>
      <c r="E156" s="182" t="s">
        <v>3426</v>
      </c>
      <c r="F156" s="183" t="s">
        <v>3427</v>
      </c>
      <c r="G156" s="184" t="s">
        <v>226</v>
      </c>
      <c r="H156" s="185">
        <v>2</v>
      </c>
      <c r="I156" s="186"/>
      <c r="J156" s="187">
        <f>ROUND(I156*H156,2)</f>
        <v>0</v>
      </c>
      <c r="K156" s="183" t="s">
        <v>19</v>
      </c>
      <c r="L156" s="188"/>
      <c r="M156" s="189" t="s">
        <v>19</v>
      </c>
      <c r="N156" s="190" t="s">
        <v>43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2648</v>
      </c>
      <c r="AT156" s="142" t="s">
        <v>570</v>
      </c>
      <c r="AU156" s="142" t="s">
        <v>81</v>
      </c>
      <c r="AY156" s="17" t="s">
        <v>180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7" t="s">
        <v>79</v>
      </c>
      <c r="BK156" s="143">
        <f>ROUND(I156*H156,2)</f>
        <v>0</v>
      </c>
      <c r="BL156" s="17" t="s">
        <v>2648</v>
      </c>
      <c r="BM156" s="142" t="s">
        <v>3428</v>
      </c>
    </row>
    <row r="157" spans="2:65" s="11" customFormat="1" ht="22.9" customHeight="1">
      <c r="B157" s="119"/>
      <c r="D157" s="120" t="s">
        <v>71</v>
      </c>
      <c r="E157" s="129" t="s">
        <v>2628</v>
      </c>
      <c r="F157" s="129" t="s">
        <v>2629</v>
      </c>
      <c r="I157" s="122"/>
      <c r="J157" s="130">
        <f>BK157</f>
        <v>0</v>
      </c>
      <c r="L157" s="119"/>
      <c r="M157" s="124"/>
      <c r="P157" s="125">
        <f>SUM(P158:P165)</f>
        <v>0</v>
      </c>
      <c r="R157" s="125">
        <f>SUM(R158:R165)</f>
        <v>0</v>
      </c>
      <c r="T157" s="126">
        <f>SUM(T158:T165)</f>
        <v>0</v>
      </c>
      <c r="AR157" s="120" t="s">
        <v>198</v>
      </c>
      <c r="AT157" s="127" t="s">
        <v>71</v>
      </c>
      <c r="AU157" s="127" t="s">
        <v>79</v>
      </c>
      <c r="AY157" s="120" t="s">
        <v>180</v>
      </c>
      <c r="BK157" s="128">
        <f>SUM(BK158:BK165)</f>
        <v>0</v>
      </c>
    </row>
    <row r="158" spans="2:65" s="1" customFormat="1" ht="62.65" customHeight="1">
      <c r="B158" s="32"/>
      <c r="C158" s="131" t="s">
        <v>760</v>
      </c>
      <c r="D158" s="131" t="s">
        <v>182</v>
      </c>
      <c r="E158" s="132" t="s">
        <v>3429</v>
      </c>
      <c r="F158" s="133" t="s">
        <v>3430</v>
      </c>
      <c r="G158" s="134" t="s">
        <v>476</v>
      </c>
      <c r="H158" s="135">
        <v>35</v>
      </c>
      <c r="I158" s="136"/>
      <c r="J158" s="137">
        <f>ROUND(I158*H158,2)</f>
        <v>0</v>
      </c>
      <c r="K158" s="133" t="s">
        <v>186</v>
      </c>
      <c r="L158" s="32"/>
      <c r="M158" s="138" t="s">
        <v>19</v>
      </c>
      <c r="N158" s="139" t="s">
        <v>43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360</v>
      </c>
      <c r="AT158" s="142" t="s">
        <v>182</v>
      </c>
      <c r="AU158" s="142" t="s">
        <v>81</v>
      </c>
      <c r="AY158" s="17" t="s">
        <v>180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7" t="s">
        <v>79</v>
      </c>
      <c r="BK158" s="143">
        <f>ROUND(I158*H158,2)</f>
        <v>0</v>
      </c>
      <c r="BL158" s="17" t="s">
        <v>360</v>
      </c>
      <c r="BM158" s="142" t="s">
        <v>3431</v>
      </c>
    </row>
    <row r="159" spans="2:65" s="1" customFormat="1">
      <c r="B159" s="32"/>
      <c r="D159" s="144" t="s">
        <v>189</v>
      </c>
      <c r="F159" s="145" t="s">
        <v>3432</v>
      </c>
      <c r="I159" s="146"/>
      <c r="L159" s="32"/>
      <c r="M159" s="147"/>
      <c r="T159" s="53"/>
      <c r="AT159" s="17" t="s">
        <v>189</v>
      </c>
      <c r="AU159" s="17" t="s">
        <v>81</v>
      </c>
    </row>
    <row r="160" spans="2:65" s="1" customFormat="1" ht="55.5" customHeight="1">
      <c r="B160" s="32"/>
      <c r="C160" s="131" t="s">
        <v>766</v>
      </c>
      <c r="D160" s="131" t="s">
        <v>182</v>
      </c>
      <c r="E160" s="132" t="s">
        <v>2634</v>
      </c>
      <c r="F160" s="133" t="s">
        <v>2635</v>
      </c>
      <c r="G160" s="134" t="s">
        <v>476</v>
      </c>
      <c r="H160" s="135">
        <v>35</v>
      </c>
      <c r="I160" s="136"/>
      <c r="J160" s="137">
        <f>ROUND(I160*H160,2)</f>
        <v>0</v>
      </c>
      <c r="K160" s="133" t="s">
        <v>186</v>
      </c>
      <c r="L160" s="32"/>
      <c r="M160" s="138" t="s">
        <v>19</v>
      </c>
      <c r="N160" s="139" t="s">
        <v>43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360</v>
      </c>
      <c r="AT160" s="142" t="s">
        <v>182</v>
      </c>
      <c r="AU160" s="142" t="s">
        <v>81</v>
      </c>
      <c r="AY160" s="17" t="s">
        <v>180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7" t="s">
        <v>79</v>
      </c>
      <c r="BK160" s="143">
        <f>ROUND(I160*H160,2)</f>
        <v>0</v>
      </c>
      <c r="BL160" s="17" t="s">
        <v>360</v>
      </c>
      <c r="BM160" s="142" t="s">
        <v>3433</v>
      </c>
    </row>
    <row r="161" spans="2:65" s="1" customFormat="1">
      <c r="B161" s="32"/>
      <c r="D161" s="144" t="s">
        <v>189</v>
      </c>
      <c r="F161" s="145" t="s">
        <v>2637</v>
      </c>
      <c r="I161" s="146"/>
      <c r="L161" s="32"/>
      <c r="M161" s="147"/>
      <c r="T161" s="53"/>
      <c r="AT161" s="17" t="s">
        <v>189</v>
      </c>
      <c r="AU161" s="17" t="s">
        <v>81</v>
      </c>
    </row>
    <row r="162" spans="2:65" s="1" customFormat="1" ht="37.9" customHeight="1">
      <c r="B162" s="32"/>
      <c r="C162" s="131" t="s">
        <v>772</v>
      </c>
      <c r="D162" s="131" t="s">
        <v>182</v>
      </c>
      <c r="E162" s="132" t="s">
        <v>2638</v>
      </c>
      <c r="F162" s="133" t="s">
        <v>2639</v>
      </c>
      <c r="G162" s="134" t="s">
        <v>476</v>
      </c>
      <c r="H162" s="135">
        <v>35</v>
      </c>
      <c r="I162" s="136"/>
      <c r="J162" s="137">
        <f>ROUND(I162*H162,2)</f>
        <v>0</v>
      </c>
      <c r="K162" s="133" t="s">
        <v>186</v>
      </c>
      <c r="L162" s="32"/>
      <c r="M162" s="138" t="s">
        <v>19</v>
      </c>
      <c r="N162" s="139" t="s">
        <v>43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360</v>
      </c>
      <c r="AT162" s="142" t="s">
        <v>182</v>
      </c>
      <c r="AU162" s="142" t="s">
        <v>81</v>
      </c>
      <c r="AY162" s="17" t="s">
        <v>180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7" t="s">
        <v>79</v>
      </c>
      <c r="BK162" s="143">
        <f>ROUND(I162*H162,2)</f>
        <v>0</v>
      </c>
      <c r="BL162" s="17" t="s">
        <v>360</v>
      </c>
      <c r="BM162" s="142" t="s">
        <v>3434</v>
      </c>
    </row>
    <row r="163" spans="2:65" s="1" customFormat="1">
      <c r="B163" s="32"/>
      <c r="D163" s="144" t="s">
        <v>189</v>
      </c>
      <c r="F163" s="145" t="s">
        <v>2641</v>
      </c>
      <c r="I163" s="146"/>
      <c r="L163" s="32"/>
      <c r="M163" s="147"/>
      <c r="T163" s="53"/>
      <c r="AT163" s="17" t="s">
        <v>189</v>
      </c>
      <c r="AU163" s="17" t="s">
        <v>81</v>
      </c>
    </row>
    <row r="164" spans="2:65" s="1" customFormat="1" ht="33" customHeight="1">
      <c r="B164" s="32"/>
      <c r="C164" s="131" t="s">
        <v>778</v>
      </c>
      <c r="D164" s="131" t="s">
        <v>182</v>
      </c>
      <c r="E164" s="132" t="s">
        <v>2642</v>
      </c>
      <c r="F164" s="133" t="s">
        <v>2643</v>
      </c>
      <c r="G164" s="134" t="s">
        <v>476</v>
      </c>
      <c r="H164" s="135">
        <v>35</v>
      </c>
      <c r="I164" s="136"/>
      <c r="J164" s="137">
        <f>ROUND(I164*H164,2)</f>
        <v>0</v>
      </c>
      <c r="K164" s="133" t="s">
        <v>186</v>
      </c>
      <c r="L164" s="32"/>
      <c r="M164" s="138" t="s">
        <v>19</v>
      </c>
      <c r="N164" s="139" t="s">
        <v>43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360</v>
      </c>
      <c r="AT164" s="142" t="s">
        <v>182</v>
      </c>
      <c r="AU164" s="142" t="s">
        <v>81</v>
      </c>
      <c r="AY164" s="17" t="s">
        <v>180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79</v>
      </c>
      <c r="BK164" s="143">
        <f>ROUND(I164*H164,2)</f>
        <v>0</v>
      </c>
      <c r="BL164" s="17" t="s">
        <v>360</v>
      </c>
      <c r="BM164" s="142" t="s">
        <v>3435</v>
      </c>
    </row>
    <row r="165" spans="2:65" s="1" customFormat="1">
      <c r="B165" s="32"/>
      <c r="D165" s="144" t="s">
        <v>189</v>
      </c>
      <c r="F165" s="145" t="s">
        <v>2645</v>
      </c>
      <c r="I165" s="146"/>
      <c r="L165" s="32"/>
      <c r="M165" s="147"/>
      <c r="T165" s="53"/>
      <c r="AT165" s="17" t="s">
        <v>189</v>
      </c>
      <c r="AU165" s="17" t="s">
        <v>81</v>
      </c>
    </row>
    <row r="166" spans="2:65" s="11" customFormat="1" ht="25.9" customHeight="1">
      <c r="B166" s="119"/>
      <c r="D166" s="120" t="s">
        <v>71</v>
      </c>
      <c r="E166" s="121" t="s">
        <v>1009</v>
      </c>
      <c r="F166" s="121" t="s">
        <v>1010</v>
      </c>
      <c r="I166" s="122"/>
      <c r="J166" s="123">
        <f>BK166</f>
        <v>0</v>
      </c>
      <c r="L166" s="119"/>
      <c r="M166" s="124"/>
      <c r="P166" s="125">
        <f>SUM(P167:P168)</f>
        <v>0</v>
      </c>
      <c r="R166" s="125">
        <f>SUM(R167:R168)</f>
        <v>0</v>
      </c>
      <c r="T166" s="126">
        <f>SUM(T167:T168)</f>
        <v>0</v>
      </c>
      <c r="AR166" s="120" t="s">
        <v>187</v>
      </c>
      <c r="AT166" s="127" t="s">
        <v>71</v>
      </c>
      <c r="AU166" s="127" t="s">
        <v>72</v>
      </c>
      <c r="AY166" s="120" t="s">
        <v>180</v>
      </c>
      <c r="BK166" s="128">
        <f>SUM(BK167:BK168)</f>
        <v>0</v>
      </c>
    </row>
    <row r="167" spans="2:65" s="1" customFormat="1" ht="37.9" customHeight="1">
      <c r="B167" s="32"/>
      <c r="C167" s="131" t="s">
        <v>785</v>
      </c>
      <c r="D167" s="131" t="s">
        <v>182</v>
      </c>
      <c r="E167" s="132" t="s">
        <v>1323</v>
      </c>
      <c r="F167" s="133" t="s">
        <v>1324</v>
      </c>
      <c r="G167" s="134" t="s">
        <v>1014</v>
      </c>
      <c r="H167" s="135">
        <v>12</v>
      </c>
      <c r="I167" s="136"/>
      <c r="J167" s="137">
        <f>ROUND(I167*H167,2)</f>
        <v>0</v>
      </c>
      <c r="K167" s="133" t="s">
        <v>186</v>
      </c>
      <c r="L167" s="32"/>
      <c r="M167" s="138" t="s">
        <v>19</v>
      </c>
      <c r="N167" s="139" t="s">
        <v>43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1015</v>
      </c>
      <c r="AT167" s="142" t="s">
        <v>182</v>
      </c>
      <c r="AU167" s="142" t="s">
        <v>79</v>
      </c>
      <c r="AY167" s="17" t="s">
        <v>180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79</v>
      </c>
      <c r="BK167" s="143">
        <f>ROUND(I167*H167,2)</f>
        <v>0</v>
      </c>
      <c r="BL167" s="17" t="s">
        <v>1015</v>
      </c>
      <c r="BM167" s="142" t="s">
        <v>3436</v>
      </c>
    </row>
    <row r="168" spans="2:65" s="1" customFormat="1">
      <c r="B168" s="32"/>
      <c r="D168" s="144" t="s">
        <v>189</v>
      </c>
      <c r="F168" s="145" t="s">
        <v>1326</v>
      </c>
      <c r="I168" s="146"/>
      <c r="L168" s="32"/>
      <c r="M168" s="178"/>
      <c r="N168" s="179"/>
      <c r="O168" s="179"/>
      <c r="P168" s="179"/>
      <c r="Q168" s="179"/>
      <c r="R168" s="179"/>
      <c r="S168" s="179"/>
      <c r="T168" s="180"/>
      <c r="AT168" s="17" t="s">
        <v>189</v>
      </c>
      <c r="AU168" s="17" t="s">
        <v>79</v>
      </c>
    </row>
    <row r="169" spans="2:65" s="1" customFormat="1" ht="6.95" customHeight="1">
      <c r="B169" s="41"/>
      <c r="C169" s="42"/>
      <c r="D169" s="42"/>
      <c r="E169" s="42"/>
      <c r="F169" s="42"/>
      <c r="G169" s="42"/>
      <c r="H169" s="42"/>
      <c r="I169" s="42"/>
      <c r="J169" s="42"/>
      <c r="K169" s="42"/>
      <c r="L169" s="32"/>
    </row>
  </sheetData>
  <sheetProtection formatColumns="0" formatRows="0" autoFilter="0"/>
  <autoFilter ref="C90:K168" xr:uid="{00000000-0009-0000-0000-00000F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 xr:uid="{00000000-0004-0000-0F00-000000000000}"/>
    <hyperlink ref="F98" r:id="rId2" xr:uid="{00000000-0004-0000-0F00-000001000000}"/>
    <hyperlink ref="F102" r:id="rId3" xr:uid="{00000000-0004-0000-0F00-000002000000}"/>
    <hyperlink ref="F106" r:id="rId4" xr:uid="{00000000-0004-0000-0F00-000003000000}"/>
    <hyperlink ref="F108" r:id="rId5" xr:uid="{00000000-0004-0000-0F00-000004000000}"/>
    <hyperlink ref="F111" r:id="rId6" xr:uid="{00000000-0004-0000-0F00-000005000000}"/>
    <hyperlink ref="F113" r:id="rId7" xr:uid="{00000000-0004-0000-0F00-000006000000}"/>
    <hyperlink ref="F116" r:id="rId8" xr:uid="{00000000-0004-0000-0F00-000007000000}"/>
    <hyperlink ref="F119" r:id="rId9" xr:uid="{00000000-0004-0000-0F00-000008000000}"/>
    <hyperlink ref="F124" r:id="rId10" xr:uid="{00000000-0004-0000-0F00-000009000000}"/>
    <hyperlink ref="F127" r:id="rId11" xr:uid="{00000000-0004-0000-0F00-00000A000000}"/>
    <hyperlink ref="F130" r:id="rId12" xr:uid="{00000000-0004-0000-0F00-00000B000000}"/>
    <hyperlink ref="F133" r:id="rId13" xr:uid="{00000000-0004-0000-0F00-00000C000000}"/>
    <hyperlink ref="F136" r:id="rId14" xr:uid="{00000000-0004-0000-0F00-00000D000000}"/>
    <hyperlink ref="F139" r:id="rId15" xr:uid="{00000000-0004-0000-0F00-00000E000000}"/>
    <hyperlink ref="F142" r:id="rId16" xr:uid="{00000000-0004-0000-0F00-00000F000000}"/>
    <hyperlink ref="F145" r:id="rId17" xr:uid="{00000000-0004-0000-0F00-000010000000}"/>
    <hyperlink ref="F148" r:id="rId18" xr:uid="{00000000-0004-0000-0F00-000011000000}"/>
    <hyperlink ref="F151" r:id="rId19" xr:uid="{00000000-0004-0000-0F00-000012000000}"/>
    <hyperlink ref="F155" r:id="rId20" xr:uid="{00000000-0004-0000-0F00-000013000000}"/>
    <hyperlink ref="F159" r:id="rId21" xr:uid="{00000000-0004-0000-0F00-000014000000}"/>
    <hyperlink ref="F161" r:id="rId22" xr:uid="{00000000-0004-0000-0F00-000015000000}"/>
    <hyperlink ref="F163" r:id="rId23" xr:uid="{00000000-0004-0000-0F00-000016000000}"/>
    <hyperlink ref="F165" r:id="rId24" xr:uid="{00000000-0004-0000-0F00-000017000000}"/>
    <hyperlink ref="F168" r:id="rId25" xr:uid="{00000000-0004-0000-0F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92"/>
  <sheetViews>
    <sheetView showGridLines="0" topLeftCell="A87" workbookViewId="0">
      <selection activeCell="E74" sqref="E74:H7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133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s="1" customFormat="1" ht="12" hidden="1" customHeight="1">
      <c r="B8" s="32"/>
      <c r="D8" s="27" t="s">
        <v>149</v>
      </c>
      <c r="L8" s="32"/>
    </row>
    <row r="9" spans="2:46" s="1" customFormat="1" ht="16.5" hidden="1" customHeight="1">
      <c r="B9" s="32"/>
      <c r="E9" s="201" t="s">
        <v>3437</v>
      </c>
      <c r="F9" s="235"/>
      <c r="G9" s="235"/>
      <c r="H9" s="23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hidden="1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16. 7. 2025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27"/>
      <c r="G18" s="227"/>
      <c r="H18" s="227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hidden="1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34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91"/>
      <c r="E27" s="231" t="s">
        <v>19</v>
      </c>
      <c r="F27" s="231"/>
      <c r="G27" s="231"/>
      <c r="H27" s="231"/>
      <c r="L27" s="91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hidden="1" customHeight="1">
      <c r="B30" s="32"/>
      <c r="D30" s="92" t="s">
        <v>38</v>
      </c>
      <c r="J30" s="63">
        <f>ROUND(J82, 2)</f>
        <v>0</v>
      </c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hidden="1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hidden="1" customHeight="1">
      <c r="B33" s="32"/>
      <c r="D33" s="52" t="s">
        <v>42</v>
      </c>
      <c r="E33" s="27" t="s">
        <v>43</v>
      </c>
      <c r="F33" s="83">
        <f>ROUND((SUM(BE82:BE91)),  2)</f>
        <v>0</v>
      </c>
      <c r="I33" s="93">
        <v>0.21</v>
      </c>
      <c r="J33" s="83">
        <f>ROUND(((SUM(BE82:BE91))*I33),  2)</f>
        <v>0</v>
      </c>
      <c r="L33" s="32"/>
    </row>
    <row r="34" spans="2:12" s="1" customFormat="1" ht="14.45" hidden="1" customHeight="1">
      <c r="B34" s="32"/>
      <c r="E34" s="27" t="s">
        <v>44</v>
      </c>
      <c r="F34" s="83">
        <f>ROUND((SUM(BF82:BF91)),  2)</f>
        <v>0</v>
      </c>
      <c r="I34" s="93">
        <v>0.12</v>
      </c>
      <c r="J34" s="83">
        <f>ROUND(((SUM(BF82:BF91))*I34),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3">
        <f>ROUND((SUM(BG82:BG91)),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3">
        <f>ROUND((SUM(BH82:BH91)),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3">
        <f>ROUND((SUM(BI82:BI91)),  2)</f>
        <v>0</v>
      </c>
      <c r="I37" s="93">
        <v>0</v>
      </c>
      <c r="J37" s="83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48</v>
      </c>
      <c r="E39" s="54"/>
      <c r="F39" s="54"/>
      <c r="G39" s="96" t="s">
        <v>49</v>
      </c>
      <c r="H39" s="97" t="s">
        <v>50</v>
      </c>
      <c r="I39" s="54"/>
      <c r="J39" s="98">
        <f>SUM(J30:J37)</f>
        <v>0</v>
      </c>
      <c r="K39" s="99"/>
      <c r="L39" s="32"/>
    </row>
    <row r="40" spans="2:12" s="1" customFormat="1" ht="14.45" hidden="1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1" spans="2:12" hidden="1"/>
    <row r="42" spans="2:12" hidden="1"/>
    <row r="43" spans="2:12" hidden="1"/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153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26.25" customHeight="1">
      <c r="B48" s="32"/>
      <c r="E48" s="236" t="str">
        <f>E7</f>
        <v>Soubor staveb a stavebních úprav v areálu VOP CZ, s.p. Šenov u Nového Jičína</v>
      </c>
      <c r="F48" s="237"/>
      <c r="G48" s="237"/>
      <c r="H48" s="237"/>
      <c r="L48" s="32"/>
    </row>
    <row r="49" spans="2:47" s="1" customFormat="1" ht="12" customHeight="1">
      <c r="B49" s="32"/>
      <c r="C49" s="27" t="s">
        <v>149</v>
      </c>
      <c r="L49" s="32"/>
    </row>
    <row r="50" spans="2:47" s="1" customFormat="1" ht="16.5" customHeight="1">
      <c r="B50" s="32"/>
      <c r="E50" s="201" t="s">
        <v>4012</v>
      </c>
      <c r="F50" s="235"/>
      <c r="G50" s="235"/>
      <c r="H50" s="235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Šenov u Nového Jičína</v>
      </c>
      <c r="I52" s="27" t="s">
        <v>23</v>
      </c>
      <c r="J52" s="49" t="str">
        <f>IF(J12="","",J12)</f>
        <v>16. 7. 2025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VOP CZ, s.p., Dukelská 102, Šenov u Nového Jičína</v>
      </c>
      <c r="I54" s="27" t="s">
        <v>31</v>
      </c>
      <c r="J54" s="30" t="str">
        <f>E21</f>
        <v>ing. Dušan Glogar - UNIPROJEKT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154</v>
      </c>
      <c r="D57" s="94"/>
      <c r="E57" s="94"/>
      <c r="F57" s="94"/>
      <c r="G57" s="94"/>
      <c r="H57" s="94"/>
      <c r="I57" s="94"/>
      <c r="J57" s="101" t="s">
        <v>155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70</v>
      </c>
      <c r="J59" s="63">
        <f>J82</f>
        <v>0</v>
      </c>
      <c r="L59" s="32"/>
      <c r="AU59" s="17" t="s">
        <v>156</v>
      </c>
    </row>
    <row r="60" spans="2:47" s="8" customFormat="1" ht="24.95" customHeight="1">
      <c r="B60" s="103"/>
      <c r="D60" s="104" t="s">
        <v>157</v>
      </c>
      <c r="E60" s="105"/>
      <c r="F60" s="105"/>
      <c r="G60" s="105"/>
      <c r="H60" s="105"/>
      <c r="I60" s="105"/>
      <c r="J60" s="106">
        <f>J83</f>
        <v>0</v>
      </c>
      <c r="L60" s="103"/>
    </row>
    <row r="61" spans="2:47" s="9" customFormat="1" ht="19.899999999999999" customHeight="1">
      <c r="B61" s="107"/>
      <c r="D61" s="108" t="s">
        <v>548</v>
      </c>
      <c r="E61" s="109"/>
      <c r="F61" s="109"/>
      <c r="G61" s="109"/>
      <c r="H61" s="109"/>
      <c r="I61" s="109"/>
      <c r="J61" s="110">
        <f>J84</f>
        <v>0</v>
      </c>
      <c r="L61" s="107"/>
    </row>
    <row r="62" spans="2:47" s="9" customFormat="1" ht="19.899999999999999" customHeight="1">
      <c r="B62" s="107"/>
      <c r="D62" s="108" t="s">
        <v>162</v>
      </c>
      <c r="E62" s="109"/>
      <c r="F62" s="109"/>
      <c r="G62" s="109"/>
      <c r="H62" s="109"/>
      <c r="I62" s="109"/>
      <c r="J62" s="110">
        <f>J89</f>
        <v>0</v>
      </c>
      <c r="L62" s="107"/>
    </row>
    <row r="63" spans="2:47" s="1" customFormat="1" ht="21.75" customHeight="1">
      <c r="B63" s="32"/>
      <c r="L63" s="32"/>
    </row>
    <row r="64" spans="2:47" s="1" customFormat="1" ht="6.95" customHeight="1"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32"/>
    </row>
    <row r="68" spans="2:12" s="1" customFormat="1" ht="6.95" customHeight="1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32"/>
    </row>
    <row r="69" spans="2:12" s="1" customFormat="1" ht="24.95" customHeight="1">
      <c r="B69" s="32"/>
      <c r="C69" s="21" t="s">
        <v>165</v>
      </c>
      <c r="L69" s="32"/>
    </row>
    <row r="70" spans="2:12" s="1" customFormat="1" ht="6.95" customHeight="1">
      <c r="B70" s="32"/>
      <c r="L70" s="32"/>
    </row>
    <row r="71" spans="2:12" s="1" customFormat="1" ht="12" customHeight="1">
      <c r="B71" s="32"/>
      <c r="C71" s="27" t="s">
        <v>16</v>
      </c>
      <c r="L71" s="32"/>
    </row>
    <row r="72" spans="2:12" s="1" customFormat="1" ht="26.25" customHeight="1">
      <c r="B72" s="32"/>
      <c r="E72" s="236" t="str">
        <f>E7</f>
        <v>Soubor staveb a stavebních úprav v areálu VOP CZ, s.p. Šenov u Nového Jičína</v>
      </c>
      <c r="F72" s="237"/>
      <c r="G72" s="237"/>
      <c r="H72" s="237"/>
      <c r="L72" s="32"/>
    </row>
    <row r="73" spans="2:12" s="1" customFormat="1" ht="12" customHeight="1">
      <c r="B73" s="32"/>
      <c r="C73" s="27" t="s">
        <v>149</v>
      </c>
      <c r="L73" s="32"/>
    </row>
    <row r="74" spans="2:12" s="1" customFormat="1" ht="16.5" customHeight="1">
      <c r="B74" s="32"/>
      <c r="E74" s="201" t="s">
        <v>4012</v>
      </c>
      <c r="F74" s="235"/>
      <c r="G74" s="235"/>
      <c r="H74" s="235"/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21</v>
      </c>
      <c r="F76" s="25" t="str">
        <f>F12</f>
        <v>Šenov u Nového Jičína</v>
      </c>
      <c r="I76" s="27" t="s">
        <v>23</v>
      </c>
      <c r="J76" s="49" t="str">
        <f>IF(J12="","",J12)</f>
        <v>16. 7. 2025</v>
      </c>
      <c r="L76" s="32"/>
    </row>
    <row r="77" spans="2:12" s="1" customFormat="1" ht="6.95" customHeight="1">
      <c r="B77" s="32"/>
      <c r="L77" s="32"/>
    </row>
    <row r="78" spans="2:12" s="1" customFormat="1" ht="25.7" customHeight="1">
      <c r="B78" s="32"/>
      <c r="C78" s="27" t="s">
        <v>25</v>
      </c>
      <c r="F78" s="25" t="str">
        <f>E15</f>
        <v>VOP CZ, s.p., Dukelská 102, Šenov u Nového Jičína</v>
      </c>
      <c r="I78" s="27" t="s">
        <v>31</v>
      </c>
      <c r="J78" s="30" t="str">
        <f>E21</f>
        <v>ing. Dušan Glogar - UNIPROJEKT</v>
      </c>
      <c r="L78" s="32"/>
    </row>
    <row r="79" spans="2:12" s="1" customFormat="1" ht="15.2" customHeight="1">
      <c r="B79" s="32"/>
      <c r="C79" s="27" t="s">
        <v>29</v>
      </c>
      <c r="F79" s="25" t="str">
        <f>IF(E18="","",E18)</f>
        <v>Vyplň údaj</v>
      </c>
      <c r="I79" s="27" t="s">
        <v>34</v>
      </c>
      <c r="J79" s="30" t="str">
        <f>E24</f>
        <v xml:space="preserve"> </v>
      </c>
      <c r="L79" s="32"/>
    </row>
    <row r="80" spans="2:12" s="1" customFormat="1" ht="10.35" customHeight="1">
      <c r="B80" s="32"/>
      <c r="L80" s="32"/>
    </row>
    <row r="81" spans="2:65" s="10" customFormat="1" ht="29.25" customHeight="1">
      <c r="B81" s="111"/>
      <c r="C81" s="112" t="s">
        <v>166</v>
      </c>
      <c r="D81" s="113" t="s">
        <v>57</v>
      </c>
      <c r="E81" s="113" t="s">
        <v>53</v>
      </c>
      <c r="F81" s="113" t="s">
        <v>54</v>
      </c>
      <c r="G81" s="113" t="s">
        <v>167</v>
      </c>
      <c r="H81" s="113" t="s">
        <v>168</v>
      </c>
      <c r="I81" s="113" t="s">
        <v>169</v>
      </c>
      <c r="J81" s="113" t="s">
        <v>155</v>
      </c>
      <c r="K81" s="114" t="s">
        <v>170</v>
      </c>
      <c r="L81" s="111"/>
      <c r="M81" s="56" t="s">
        <v>19</v>
      </c>
      <c r="N81" s="57" t="s">
        <v>42</v>
      </c>
      <c r="O81" s="57" t="s">
        <v>171</v>
      </c>
      <c r="P81" s="57" t="s">
        <v>172</v>
      </c>
      <c r="Q81" s="57" t="s">
        <v>173</v>
      </c>
      <c r="R81" s="57" t="s">
        <v>174</v>
      </c>
      <c r="S81" s="57" t="s">
        <v>175</v>
      </c>
      <c r="T81" s="58" t="s">
        <v>176</v>
      </c>
    </row>
    <row r="82" spans="2:65" s="1" customFormat="1" ht="22.9" customHeight="1">
      <c r="B82" s="32"/>
      <c r="C82" s="61" t="s">
        <v>177</v>
      </c>
      <c r="J82" s="115">
        <f>BK82</f>
        <v>0</v>
      </c>
      <c r="L82" s="32"/>
      <c r="M82" s="59"/>
      <c r="N82" s="50"/>
      <c r="O82" s="50"/>
      <c r="P82" s="116">
        <f>P83</f>
        <v>0</v>
      </c>
      <c r="Q82" s="50"/>
      <c r="R82" s="116">
        <f>R83</f>
        <v>5.5038</v>
      </c>
      <c r="S82" s="50"/>
      <c r="T82" s="117">
        <f>T83</f>
        <v>0</v>
      </c>
      <c r="AT82" s="17" t="s">
        <v>71</v>
      </c>
      <c r="AU82" s="17" t="s">
        <v>156</v>
      </c>
      <c r="BK82" s="118">
        <f>BK83</f>
        <v>0</v>
      </c>
    </row>
    <row r="83" spans="2:65" s="11" customFormat="1" ht="25.9" customHeight="1">
      <c r="B83" s="119"/>
      <c r="D83" s="120" t="s">
        <v>71</v>
      </c>
      <c r="E83" s="121" t="s">
        <v>178</v>
      </c>
      <c r="F83" s="121" t="s">
        <v>179</v>
      </c>
      <c r="I83" s="122"/>
      <c r="J83" s="123">
        <f>BK83</f>
        <v>0</v>
      </c>
      <c r="L83" s="119"/>
      <c r="M83" s="124"/>
      <c r="P83" s="125">
        <f>P84+P89</f>
        <v>0</v>
      </c>
      <c r="R83" s="125">
        <f>R84+R89</f>
        <v>5.5038</v>
      </c>
      <c r="T83" s="126">
        <f>T84+T89</f>
        <v>0</v>
      </c>
      <c r="AR83" s="120" t="s">
        <v>79</v>
      </c>
      <c r="AT83" s="127" t="s">
        <v>71</v>
      </c>
      <c r="AU83" s="127" t="s">
        <v>72</v>
      </c>
      <c r="AY83" s="120" t="s">
        <v>180</v>
      </c>
      <c r="BK83" s="128">
        <f>BK84+BK89</f>
        <v>0</v>
      </c>
    </row>
    <row r="84" spans="2:65" s="11" customFormat="1" ht="22.9" customHeight="1">
      <c r="B84" s="119"/>
      <c r="D84" s="120" t="s">
        <v>71</v>
      </c>
      <c r="E84" s="129" t="s">
        <v>198</v>
      </c>
      <c r="F84" s="129" t="s">
        <v>576</v>
      </c>
      <c r="I84" s="122"/>
      <c r="J84" s="130">
        <f>BK84</f>
        <v>0</v>
      </c>
      <c r="L84" s="119"/>
      <c r="M84" s="124"/>
      <c r="P84" s="125">
        <f>SUM(P85:P88)</f>
        <v>0</v>
      </c>
      <c r="R84" s="125">
        <f>SUM(R85:R88)</f>
        <v>5.5038</v>
      </c>
      <c r="T84" s="126">
        <f>SUM(T85:T88)</f>
        <v>0</v>
      </c>
      <c r="AR84" s="120" t="s">
        <v>79</v>
      </c>
      <c r="AT84" s="127" t="s">
        <v>71</v>
      </c>
      <c r="AU84" s="127" t="s">
        <v>79</v>
      </c>
      <c r="AY84" s="120" t="s">
        <v>180</v>
      </c>
      <c r="BK84" s="128">
        <f>SUM(BK85:BK88)</f>
        <v>0</v>
      </c>
    </row>
    <row r="85" spans="2:65" s="1" customFormat="1" ht="24.2" customHeight="1">
      <c r="B85" s="32"/>
      <c r="C85" s="131" t="s">
        <v>79</v>
      </c>
      <c r="D85" s="131" t="s">
        <v>182</v>
      </c>
      <c r="E85" s="132" t="s">
        <v>3438</v>
      </c>
      <c r="F85" s="133" t="s">
        <v>3439</v>
      </c>
      <c r="G85" s="134" t="s">
        <v>226</v>
      </c>
      <c r="H85" s="135">
        <v>5</v>
      </c>
      <c r="I85" s="136"/>
      <c r="J85" s="137">
        <f>ROUND(I85*H85,2)</f>
        <v>0</v>
      </c>
      <c r="K85" s="133" t="s">
        <v>3440</v>
      </c>
      <c r="L85" s="32"/>
      <c r="M85" s="138" t="s">
        <v>19</v>
      </c>
      <c r="N85" s="139" t="s">
        <v>43</v>
      </c>
      <c r="P85" s="140">
        <f>O85*H85</f>
        <v>0</v>
      </c>
      <c r="Q85" s="140">
        <v>7.6000000000000004E-4</v>
      </c>
      <c r="R85" s="140">
        <f>Q85*H85</f>
        <v>3.8000000000000004E-3</v>
      </c>
      <c r="S85" s="140">
        <v>0</v>
      </c>
      <c r="T85" s="141">
        <f>S85*H85</f>
        <v>0</v>
      </c>
      <c r="AR85" s="142" t="s">
        <v>187</v>
      </c>
      <c r="AT85" s="142" t="s">
        <v>182</v>
      </c>
      <c r="AU85" s="142" t="s">
        <v>81</v>
      </c>
      <c r="AY85" s="17" t="s">
        <v>180</v>
      </c>
      <c r="BE85" s="143">
        <f>IF(N85="základní",J85,0)</f>
        <v>0</v>
      </c>
      <c r="BF85" s="143">
        <f>IF(N85="snížená",J85,0)</f>
        <v>0</v>
      </c>
      <c r="BG85" s="143">
        <f>IF(N85="zákl. přenesená",J85,0)</f>
        <v>0</v>
      </c>
      <c r="BH85" s="143">
        <f>IF(N85="sníž. přenesená",J85,0)</f>
        <v>0</v>
      </c>
      <c r="BI85" s="143">
        <f>IF(N85="nulová",J85,0)</f>
        <v>0</v>
      </c>
      <c r="BJ85" s="17" t="s">
        <v>79</v>
      </c>
      <c r="BK85" s="143">
        <f>ROUND(I85*H85,2)</f>
        <v>0</v>
      </c>
      <c r="BL85" s="17" t="s">
        <v>187</v>
      </c>
      <c r="BM85" s="142" t="s">
        <v>3441</v>
      </c>
    </row>
    <row r="86" spans="2:65" s="1" customFormat="1">
      <c r="B86" s="32"/>
      <c r="D86" s="144" t="s">
        <v>189</v>
      </c>
      <c r="F86" s="145" t="s">
        <v>3442</v>
      </c>
      <c r="I86" s="146"/>
      <c r="L86" s="32"/>
      <c r="M86" s="147"/>
      <c r="T86" s="53"/>
      <c r="AT86" s="17" t="s">
        <v>189</v>
      </c>
      <c r="AU86" s="17" t="s">
        <v>81</v>
      </c>
    </row>
    <row r="87" spans="2:65" s="1" customFormat="1" ht="16.5" customHeight="1">
      <c r="B87" s="32"/>
      <c r="C87" s="181" t="s">
        <v>81</v>
      </c>
      <c r="D87" s="181" t="s">
        <v>570</v>
      </c>
      <c r="E87" s="182" t="s">
        <v>1223</v>
      </c>
      <c r="F87" s="183" t="s">
        <v>3443</v>
      </c>
      <c r="G87" s="184" t="s">
        <v>226</v>
      </c>
      <c r="H87" s="185">
        <v>5</v>
      </c>
      <c r="I87" s="186"/>
      <c r="J87" s="187">
        <f>ROUND(I87*H87,2)</f>
        <v>0</v>
      </c>
      <c r="K87" s="183" t="s">
        <v>19</v>
      </c>
      <c r="L87" s="188"/>
      <c r="M87" s="189" t="s">
        <v>19</v>
      </c>
      <c r="N87" s="190" t="s">
        <v>43</v>
      </c>
      <c r="P87" s="140">
        <f>O87*H87</f>
        <v>0</v>
      </c>
      <c r="Q87" s="140">
        <v>1.1000000000000001</v>
      </c>
      <c r="R87" s="140">
        <f>Q87*H87</f>
        <v>5.5</v>
      </c>
      <c r="S87" s="140">
        <v>0</v>
      </c>
      <c r="T87" s="141">
        <f>S87*H87</f>
        <v>0</v>
      </c>
      <c r="AR87" s="142" t="s">
        <v>235</v>
      </c>
      <c r="AT87" s="142" t="s">
        <v>570</v>
      </c>
      <c r="AU87" s="142" t="s">
        <v>81</v>
      </c>
      <c r="AY87" s="17" t="s">
        <v>180</v>
      </c>
      <c r="BE87" s="143">
        <f>IF(N87="základní",J87,0)</f>
        <v>0</v>
      </c>
      <c r="BF87" s="143">
        <f>IF(N87="snížená",J87,0)</f>
        <v>0</v>
      </c>
      <c r="BG87" s="143">
        <f>IF(N87="zákl. přenesená",J87,0)</f>
        <v>0</v>
      </c>
      <c r="BH87" s="143">
        <f>IF(N87="sníž. přenesená",J87,0)</f>
        <v>0</v>
      </c>
      <c r="BI87" s="143">
        <f>IF(N87="nulová",J87,0)</f>
        <v>0</v>
      </c>
      <c r="BJ87" s="17" t="s">
        <v>79</v>
      </c>
      <c r="BK87" s="143">
        <f>ROUND(I87*H87,2)</f>
        <v>0</v>
      </c>
      <c r="BL87" s="17" t="s">
        <v>187</v>
      </c>
      <c r="BM87" s="142" t="s">
        <v>3444</v>
      </c>
    </row>
    <row r="88" spans="2:65" s="1" customFormat="1" ht="21.75" customHeight="1">
      <c r="B88" s="32"/>
      <c r="C88" s="131" t="s">
        <v>198</v>
      </c>
      <c r="D88" s="131" t="s">
        <v>182</v>
      </c>
      <c r="E88" s="132" t="s">
        <v>3445</v>
      </c>
      <c r="F88" s="133" t="s">
        <v>3446</v>
      </c>
      <c r="G88" s="134" t="s">
        <v>3447</v>
      </c>
      <c r="H88" s="135">
        <v>5</v>
      </c>
      <c r="I88" s="136"/>
      <c r="J88" s="137">
        <f>ROUND(I88*H88,2)</f>
        <v>0</v>
      </c>
      <c r="K88" s="133" t="s">
        <v>19</v>
      </c>
      <c r="L88" s="32"/>
      <c r="M88" s="138" t="s">
        <v>19</v>
      </c>
      <c r="N88" s="139" t="s">
        <v>43</v>
      </c>
      <c r="P88" s="140">
        <f>O88*H88</f>
        <v>0</v>
      </c>
      <c r="Q88" s="140">
        <v>0</v>
      </c>
      <c r="R88" s="140">
        <f>Q88*H88</f>
        <v>0</v>
      </c>
      <c r="S88" s="140">
        <v>0</v>
      </c>
      <c r="T88" s="141">
        <f>S88*H88</f>
        <v>0</v>
      </c>
      <c r="AR88" s="142" t="s">
        <v>360</v>
      </c>
      <c r="AT88" s="142" t="s">
        <v>182</v>
      </c>
      <c r="AU88" s="142" t="s">
        <v>81</v>
      </c>
      <c r="AY88" s="17" t="s">
        <v>180</v>
      </c>
      <c r="BE88" s="143">
        <f>IF(N88="základní",J88,0)</f>
        <v>0</v>
      </c>
      <c r="BF88" s="143">
        <f>IF(N88="snížená",J88,0)</f>
        <v>0</v>
      </c>
      <c r="BG88" s="143">
        <f>IF(N88="zákl. přenesená",J88,0)</f>
        <v>0</v>
      </c>
      <c r="BH88" s="143">
        <f>IF(N88="sníž. přenesená",J88,0)</f>
        <v>0</v>
      </c>
      <c r="BI88" s="143">
        <f>IF(N88="nulová",J88,0)</f>
        <v>0</v>
      </c>
      <c r="BJ88" s="17" t="s">
        <v>79</v>
      </c>
      <c r="BK88" s="143">
        <f>ROUND(I88*H88,2)</f>
        <v>0</v>
      </c>
      <c r="BL88" s="17" t="s">
        <v>360</v>
      </c>
      <c r="BM88" s="142" t="s">
        <v>3448</v>
      </c>
    </row>
    <row r="89" spans="2:65" s="11" customFormat="1" ht="22.9" customHeight="1">
      <c r="B89" s="119"/>
      <c r="D89" s="120" t="s">
        <v>71</v>
      </c>
      <c r="E89" s="129" t="s">
        <v>341</v>
      </c>
      <c r="F89" s="129" t="s">
        <v>342</v>
      </c>
      <c r="I89" s="122"/>
      <c r="J89" s="130">
        <f>BK89</f>
        <v>0</v>
      </c>
      <c r="L89" s="119"/>
      <c r="M89" s="124"/>
      <c r="P89" s="125">
        <f>SUM(P90:P91)</f>
        <v>0</v>
      </c>
      <c r="R89" s="125">
        <f>SUM(R90:R91)</f>
        <v>0</v>
      </c>
      <c r="T89" s="126">
        <f>SUM(T90:T91)</f>
        <v>0</v>
      </c>
      <c r="AR89" s="120" t="s">
        <v>79</v>
      </c>
      <c r="AT89" s="127" t="s">
        <v>71</v>
      </c>
      <c r="AU89" s="127" t="s">
        <v>79</v>
      </c>
      <c r="AY89" s="120" t="s">
        <v>180</v>
      </c>
      <c r="BK89" s="128">
        <f>SUM(BK90:BK91)</f>
        <v>0</v>
      </c>
    </row>
    <row r="90" spans="2:65" s="1" customFormat="1" ht="55.5" customHeight="1">
      <c r="B90" s="32"/>
      <c r="C90" s="131" t="s">
        <v>187</v>
      </c>
      <c r="D90" s="131" t="s">
        <v>182</v>
      </c>
      <c r="E90" s="132" t="s">
        <v>1640</v>
      </c>
      <c r="F90" s="133" t="s">
        <v>1641</v>
      </c>
      <c r="G90" s="134" t="s">
        <v>257</v>
      </c>
      <c r="H90" s="135">
        <v>5.5039999999999996</v>
      </c>
      <c r="I90" s="136"/>
      <c r="J90" s="137">
        <f>ROUND(I90*H90,2)</f>
        <v>0</v>
      </c>
      <c r="K90" s="133" t="s">
        <v>3440</v>
      </c>
      <c r="L90" s="32"/>
      <c r="M90" s="138" t="s">
        <v>19</v>
      </c>
      <c r="N90" s="139" t="s">
        <v>43</v>
      </c>
      <c r="P90" s="140">
        <f>O90*H90</f>
        <v>0</v>
      </c>
      <c r="Q90" s="140">
        <v>0</v>
      </c>
      <c r="R90" s="140">
        <f>Q90*H90</f>
        <v>0</v>
      </c>
      <c r="S90" s="140">
        <v>0</v>
      </c>
      <c r="T90" s="141">
        <f>S90*H90</f>
        <v>0</v>
      </c>
      <c r="AR90" s="142" t="s">
        <v>187</v>
      </c>
      <c r="AT90" s="142" t="s">
        <v>182</v>
      </c>
      <c r="AU90" s="142" t="s">
        <v>81</v>
      </c>
      <c r="AY90" s="17" t="s">
        <v>180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17" t="s">
        <v>79</v>
      </c>
      <c r="BK90" s="143">
        <f>ROUND(I90*H90,2)</f>
        <v>0</v>
      </c>
      <c r="BL90" s="17" t="s">
        <v>187</v>
      </c>
      <c r="BM90" s="142" t="s">
        <v>3449</v>
      </c>
    </row>
    <row r="91" spans="2:65" s="1" customFormat="1">
      <c r="B91" s="32"/>
      <c r="D91" s="144" t="s">
        <v>189</v>
      </c>
      <c r="F91" s="145" t="s">
        <v>3450</v>
      </c>
      <c r="I91" s="146"/>
      <c r="L91" s="32"/>
      <c r="M91" s="178"/>
      <c r="N91" s="179"/>
      <c r="O91" s="179"/>
      <c r="P91" s="179"/>
      <c r="Q91" s="179"/>
      <c r="R91" s="179"/>
      <c r="S91" s="179"/>
      <c r="T91" s="180"/>
      <c r="AT91" s="17" t="s">
        <v>189</v>
      </c>
      <c r="AU91" s="17" t="s">
        <v>81</v>
      </c>
    </row>
    <row r="92" spans="2:65" s="1" customFormat="1" ht="6.95" customHeight="1"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32"/>
    </row>
  </sheetData>
  <sheetProtection formatColumns="0" formatRows="0" autoFilter="0"/>
  <autoFilter ref="C81:K91" xr:uid="{00000000-0009-0000-0000-000010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1000-000000000000}"/>
    <hyperlink ref="F91" r:id="rId2" xr:uid="{00000000-0004-0000-1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245"/>
  <sheetViews>
    <sheetView showGridLines="0" topLeftCell="A72" workbookViewId="0">
      <selection activeCell="E87" sqref="E87:H8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137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3451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3452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ROUND(J95,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ROUND((SUM(BE95:BE244)),  2)</f>
        <v>0</v>
      </c>
      <c r="I35" s="93">
        <v>0.21</v>
      </c>
      <c r="J35" s="83">
        <f>ROUND(((SUM(BE95:BE244))*I35),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ROUND((SUM(BF95:BF244)),  2)</f>
        <v>0</v>
      </c>
      <c r="I36" s="93">
        <v>0.12</v>
      </c>
      <c r="J36" s="83">
        <f>ROUND(((SUM(BF95:BF244))*I36),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ROUND((SUM(BG95:BG244)),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ROUND((SUM(BH95:BH244)),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ROUND((SUM(BI95:BI244)),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4013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">
        <v>2665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J95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J96</f>
        <v>0</v>
      </c>
      <c r="L64" s="103"/>
    </row>
    <row r="65" spans="2:12" s="9" customFormat="1" ht="19.899999999999999" customHeight="1">
      <c r="B65" s="107"/>
      <c r="D65" s="108" t="s">
        <v>158</v>
      </c>
      <c r="E65" s="109"/>
      <c r="F65" s="109"/>
      <c r="G65" s="109"/>
      <c r="H65" s="109"/>
      <c r="I65" s="109"/>
      <c r="J65" s="110">
        <f>J97</f>
        <v>0</v>
      </c>
      <c r="L65" s="107"/>
    </row>
    <row r="66" spans="2:12" s="9" customFormat="1" ht="19.899999999999999" customHeight="1">
      <c r="B66" s="107"/>
      <c r="D66" s="108" t="s">
        <v>547</v>
      </c>
      <c r="E66" s="109"/>
      <c r="F66" s="109"/>
      <c r="G66" s="109"/>
      <c r="H66" s="109"/>
      <c r="I66" s="109"/>
      <c r="J66" s="110">
        <f>J168</f>
        <v>0</v>
      </c>
      <c r="L66" s="107"/>
    </row>
    <row r="67" spans="2:12" s="9" customFormat="1" ht="19.899999999999999" customHeight="1">
      <c r="B67" s="107"/>
      <c r="D67" s="108" t="s">
        <v>549</v>
      </c>
      <c r="E67" s="109"/>
      <c r="F67" s="109"/>
      <c r="G67" s="109"/>
      <c r="H67" s="109"/>
      <c r="I67" s="109"/>
      <c r="J67" s="110">
        <f>J176</f>
        <v>0</v>
      </c>
      <c r="L67" s="107"/>
    </row>
    <row r="68" spans="2:12" s="9" customFormat="1" ht="19.899999999999999" customHeight="1">
      <c r="B68" s="107"/>
      <c r="D68" s="108" t="s">
        <v>159</v>
      </c>
      <c r="E68" s="109"/>
      <c r="F68" s="109"/>
      <c r="G68" s="109"/>
      <c r="H68" s="109"/>
      <c r="I68" s="109"/>
      <c r="J68" s="110">
        <f>J201</f>
        <v>0</v>
      </c>
      <c r="L68" s="107"/>
    </row>
    <row r="69" spans="2:12" s="9" customFormat="1" ht="19.899999999999999" customHeight="1">
      <c r="B69" s="107"/>
      <c r="D69" s="108" t="s">
        <v>160</v>
      </c>
      <c r="E69" s="109"/>
      <c r="F69" s="109"/>
      <c r="G69" s="109"/>
      <c r="H69" s="109"/>
      <c r="I69" s="109"/>
      <c r="J69" s="110">
        <f>J210</f>
        <v>0</v>
      </c>
      <c r="L69" s="107"/>
    </row>
    <row r="70" spans="2:12" s="9" customFormat="1" ht="19.899999999999999" customHeight="1">
      <c r="B70" s="107"/>
      <c r="D70" s="108" t="s">
        <v>161</v>
      </c>
      <c r="E70" s="109"/>
      <c r="F70" s="109"/>
      <c r="G70" s="109"/>
      <c r="H70" s="109"/>
      <c r="I70" s="109"/>
      <c r="J70" s="110">
        <f>J217</f>
        <v>0</v>
      </c>
      <c r="L70" s="107"/>
    </row>
    <row r="71" spans="2:12" s="9" customFormat="1" ht="19.899999999999999" customHeight="1">
      <c r="B71" s="107"/>
      <c r="D71" s="108" t="s">
        <v>162</v>
      </c>
      <c r="E71" s="109"/>
      <c r="F71" s="109"/>
      <c r="G71" s="109"/>
      <c r="H71" s="109"/>
      <c r="I71" s="109"/>
      <c r="J71" s="110">
        <f>J232</f>
        <v>0</v>
      </c>
      <c r="L71" s="107"/>
    </row>
    <row r="72" spans="2:12" s="8" customFormat="1" ht="24.95" customHeight="1">
      <c r="B72" s="103"/>
      <c r="D72" s="104" t="s">
        <v>163</v>
      </c>
      <c r="E72" s="105"/>
      <c r="F72" s="105"/>
      <c r="G72" s="105"/>
      <c r="H72" s="105"/>
      <c r="I72" s="105"/>
      <c r="J72" s="106">
        <f>J235</f>
        <v>0</v>
      </c>
      <c r="L72" s="103"/>
    </row>
    <row r="73" spans="2:12" s="9" customFormat="1" ht="19.899999999999999" customHeight="1">
      <c r="B73" s="107"/>
      <c r="D73" s="108" t="s">
        <v>550</v>
      </c>
      <c r="E73" s="109"/>
      <c r="F73" s="109"/>
      <c r="G73" s="109"/>
      <c r="H73" s="109"/>
      <c r="I73" s="109"/>
      <c r="J73" s="110">
        <f>J236</f>
        <v>0</v>
      </c>
      <c r="L73" s="107"/>
    </row>
    <row r="74" spans="2:12" s="1" customFormat="1" ht="21.75" customHeight="1">
      <c r="B74" s="32"/>
      <c r="L74" s="32"/>
    </row>
    <row r="75" spans="2:12" s="1" customFormat="1" ht="6.95" customHeigh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32"/>
    </row>
    <row r="79" spans="2:12" s="1" customFormat="1" ht="6.95" customHeight="1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32"/>
    </row>
    <row r="80" spans="2:12" s="1" customFormat="1" ht="24.95" customHeight="1">
      <c r="B80" s="32"/>
      <c r="C80" s="21" t="s">
        <v>165</v>
      </c>
      <c r="L80" s="32"/>
    </row>
    <row r="81" spans="2:63" s="1" customFormat="1" ht="6.95" customHeight="1">
      <c r="B81" s="32"/>
      <c r="L81" s="32"/>
    </row>
    <row r="82" spans="2:63" s="1" customFormat="1" ht="12" customHeight="1">
      <c r="B82" s="32"/>
      <c r="C82" s="27" t="s">
        <v>16</v>
      </c>
      <c r="L82" s="32"/>
    </row>
    <row r="83" spans="2:63" s="1" customFormat="1" ht="26.25" customHeight="1">
      <c r="B83" s="32"/>
      <c r="E83" s="236" t="str">
        <f>E7</f>
        <v>Soubor staveb a stavebních úprav v areálu VOP CZ, s.p. Šenov u Nového Jičína</v>
      </c>
      <c r="F83" s="237"/>
      <c r="G83" s="237"/>
      <c r="H83" s="237"/>
      <c r="L83" s="32"/>
    </row>
    <row r="84" spans="2:63" ht="12" customHeight="1">
      <c r="B84" s="20"/>
      <c r="C84" s="27" t="s">
        <v>149</v>
      </c>
      <c r="L84" s="20"/>
    </row>
    <row r="85" spans="2:63" s="1" customFormat="1" ht="16.5" customHeight="1">
      <c r="B85" s="32"/>
      <c r="E85" s="236" t="s">
        <v>4013</v>
      </c>
      <c r="F85" s="235"/>
      <c r="G85" s="235"/>
      <c r="H85" s="235"/>
      <c r="L85" s="32"/>
    </row>
    <row r="86" spans="2:63" s="1" customFormat="1" ht="12" customHeight="1">
      <c r="B86" s="32"/>
      <c r="C86" s="27" t="s">
        <v>151</v>
      </c>
      <c r="L86" s="32"/>
    </row>
    <row r="87" spans="2:63" s="1" customFormat="1" ht="16.5" customHeight="1">
      <c r="B87" s="32"/>
      <c r="E87" s="201" t="s">
        <v>2665</v>
      </c>
      <c r="F87" s="235"/>
      <c r="G87" s="235"/>
      <c r="H87" s="235"/>
      <c r="L87" s="32"/>
    </row>
    <row r="88" spans="2:63" s="1" customFormat="1" ht="6.95" customHeight="1">
      <c r="B88" s="32"/>
      <c r="L88" s="32"/>
    </row>
    <row r="89" spans="2:63" s="1" customFormat="1" ht="12" customHeight="1">
      <c r="B89" s="32"/>
      <c r="C89" s="27" t="s">
        <v>21</v>
      </c>
      <c r="F89" s="25" t="str">
        <f>F14</f>
        <v>Šenov u Nového Jičína</v>
      </c>
      <c r="I89" s="27" t="s">
        <v>23</v>
      </c>
      <c r="J89" s="49" t="str">
        <f>IF(J14="","",J14)</f>
        <v>16. 7. 2025</v>
      </c>
      <c r="L89" s="32"/>
    </row>
    <row r="90" spans="2:63" s="1" customFormat="1" ht="6.95" customHeight="1">
      <c r="B90" s="32"/>
      <c r="L90" s="32"/>
    </row>
    <row r="91" spans="2:63" s="1" customFormat="1" ht="25.7" customHeight="1">
      <c r="B91" s="32"/>
      <c r="C91" s="27" t="s">
        <v>25</v>
      </c>
      <c r="F91" s="25" t="str">
        <f>E17</f>
        <v>VOP CZ, s.p., Dukelská 102, Šenov u Nového Jičína</v>
      </c>
      <c r="I91" s="27" t="s">
        <v>31</v>
      </c>
      <c r="J91" s="30" t="str">
        <f>E23</f>
        <v>ing. Dušan Glogar - UNIPROJEKT</v>
      </c>
      <c r="L91" s="32"/>
    </row>
    <row r="92" spans="2:63" s="1" customFormat="1" ht="15.2" customHeight="1">
      <c r="B92" s="32"/>
      <c r="C92" s="27" t="s">
        <v>29</v>
      </c>
      <c r="F92" s="25" t="str">
        <f>IF(E20="","",E20)</f>
        <v>Vyplň údaj</v>
      </c>
      <c r="I92" s="27" t="s">
        <v>34</v>
      </c>
      <c r="J92" s="30" t="str">
        <f>E26</f>
        <v xml:space="preserve"> </v>
      </c>
      <c r="L92" s="32"/>
    </row>
    <row r="93" spans="2:63" s="1" customFormat="1" ht="10.35" customHeight="1">
      <c r="B93" s="32"/>
      <c r="L93" s="32"/>
    </row>
    <row r="94" spans="2:63" s="10" customFormat="1" ht="29.25" customHeight="1">
      <c r="B94" s="111"/>
      <c r="C94" s="112" t="s">
        <v>166</v>
      </c>
      <c r="D94" s="113" t="s">
        <v>57</v>
      </c>
      <c r="E94" s="113" t="s">
        <v>53</v>
      </c>
      <c r="F94" s="113" t="s">
        <v>54</v>
      </c>
      <c r="G94" s="113" t="s">
        <v>167</v>
      </c>
      <c r="H94" s="113" t="s">
        <v>168</v>
      </c>
      <c r="I94" s="113" t="s">
        <v>169</v>
      </c>
      <c r="J94" s="113" t="s">
        <v>155</v>
      </c>
      <c r="K94" s="114" t="s">
        <v>170</v>
      </c>
      <c r="L94" s="111"/>
      <c r="M94" s="56" t="s">
        <v>19</v>
      </c>
      <c r="N94" s="57" t="s">
        <v>42</v>
      </c>
      <c r="O94" s="57" t="s">
        <v>171</v>
      </c>
      <c r="P94" s="57" t="s">
        <v>172</v>
      </c>
      <c r="Q94" s="57" t="s">
        <v>173</v>
      </c>
      <c r="R94" s="57" t="s">
        <v>174</v>
      </c>
      <c r="S94" s="57" t="s">
        <v>175</v>
      </c>
      <c r="T94" s="58" t="s">
        <v>176</v>
      </c>
    </row>
    <row r="95" spans="2:63" s="1" customFormat="1" ht="22.9" customHeight="1">
      <c r="B95" s="32"/>
      <c r="C95" s="61" t="s">
        <v>177</v>
      </c>
      <c r="J95" s="115">
        <f>BK95</f>
        <v>0</v>
      </c>
      <c r="L95" s="32"/>
      <c r="M95" s="59"/>
      <c r="N95" s="50"/>
      <c r="O95" s="50"/>
      <c r="P95" s="116">
        <f>P96+P235</f>
        <v>0</v>
      </c>
      <c r="Q95" s="50"/>
      <c r="R95" s="116">
        <f>R96+R235</f>
        <v>1683.9297649000002</v>
      </c>
      <c r="S95" s="50"/>
      <c r="T95" s="117">
        <f>T96+T235</f>
        <v>151.91989999999998</v>
      </c>
      <c r="AT95" s="17" t="s">
        <v>71</v>
      </c>
      <c r="AU95" s="17" t="s">
        <v>156</v>
      </c>
      <c r="BK95" s="118">
        <f>BK96+BK235</f>
        <v>0</v>
      </c>
    </row>
    <row r="96" spans="2:63" s="11" customFormat="1" ht="25.9" customHeight="1">
      <c r="B96" s="119"/>
      <c r="D96" s="120" t="s">
        <v>71</v>
      </c>
      <c r="E96" s="121" t="s">
        <v>178</v>
      </c>
      <c r="F96" s="121" t="s">
        <v>179</v>
      </c>
      <c r="I96" s="122"/>
      <c r="J96" s="123">
        <f>BK96</f>
        <v>0</v>
      </c>
      <c r="L96" s="119"/>
      <c r="M96" s="124"/>
      <c r="P96" s="125">
        <f>P97+P168+P176+P201+P210+P217+P232</f>
        <v>0</v>
      </c>
      <c r="R96" s="125">
        <f>R97+R168+R176+R201+R210+R217+R232</f>
        <v>1682.9793649000003</v>
      </c>
      <c r="T96" s="126">
        <f>T97+T168+T176+T201+T210+T217+T232</f>
        <v>151.91989999999998</v>
      </c>
      <c r="AR96" s="120" t="s">
        <v>79</v>
      </c>
      <c r="AT96" s="127" t="s">
        <v>71</v>
      </c>
      <c r="AU96" s="127" t="s">
        <v>72</v>
      </c>
      <c r="AY96" s="120" t="s">
        <v>180</v>
      </c>
      <c r="BK96" s="128">
        <f>BK97+BK168+BK176+BK201+BK210+BK217+BK232</f>
        <v>0</v>
      </c>
    </row>
    <row r="97" spans="2:65" s="11" customFormat="1" ht="22.9" customHeight="1">
      <c r="B97" s="119"/>
      <c r="D97" s="120" t="s">
        <v>71</v>
      </c>
      <c r="E97" s="129" t="s">
        <v>79</v>
      </c>
      <c r="F97" s="129" t="s">
        <v>181</v>
      </c>
      <c r="I97" s="122"/>
      <c r="J97" s="130">
        <f>BK97</f>
        <v>0</v>
      </c>
      <c r="L97" s="119"/>
      <c r="M97" s="124"/>
      <c r="P97" s="125">
        <f>SUM(P98:P167)</f>
        <v>0</v>
      </c>
      <c r="R97" s="125">
        <f>SUM(R98:R167)</f>
        <v>634.09954600000003</v>
      </c>
      <c r="T97" s="126">
        <f>SUM(T98:T167)</f>
        <v>151.91989999999998</v>
      </c>
      <c r="AR97" s="120" t="s">
        <v>79</v>
      </c>
      <c r="AT97" s="127" t="s">
        <v>71</v>
      </c>
      <c r="AU97" s="127" t="s">
        <v>79</v>
      </c>
      <c r="AY97" s="120" t="s">
        <v>180</v>
      </c>
      <c r="BK97" s="128">
        <f>SUM(BK98:BK167)</f>
        <v>0</v>
      </c>
    </row>
    <row r="98" spans="2:65" s="1" customFormat="1" ht="66.75" customHeight="1">
      <c r="B98" s="32"/>
      <c r="C98" s="131" t="s">
        <v>79</v>
      </c>
      <c r="D98" s="131" t="s">
        <v>182</v>
      </c>
      <c r="E98" s="132" t="s">
        <v>523</v>
      </c>
      <c r="F98" s="133" t="s">
        <v>524</v>
      </c>
      <c r="G98" s="134" t="s">
        <v>185</v>
      </c>
      <c r="H98" s="135">
        <v>181.94</v>
      </c>
      <c r="I98" s="136"/>
      <c r="J98" s="137">
        <f>ROUND(I98*H98,2)</f>
        <v>0</v>
      </c>
      <c r="K98" s="133" t="s">
        <v>186</v>
      </c>
      <c r="L98" s="32"/>
      <c r="M98" s="138" t="s">
        <v>19</v>
      </c>
      <c r="N98" s="139" t="s">
        <v>43</v>
      </c>
      <c r="P98" s="140">
        <f>O98*H98</f>
        <v>0</v>
      </c>
      <c r="Q98" s="140">
        <v>0</v>
      </c>
      <c r="R98" s="140">
        <f>Q98*H98</f>
        <v>0</v>
      </c>
      <c r="S98" s="140">
        <v>0.505</v>
      </c>
      <c r="T98" s="141">
        <f>S98*H98</f>
        <v>91.8797</v>
      </c>
      <c r="AR98" s="142" t="s">
        <v>187</v>
      </c>
      <c r="AT98" s="142" t="s">
        <v>182</v>
      </c>
      <c r="AU98" s="142" t="s">
        <v>81</v>
      </c>
      <c r="AY98" s="17" t="s">
        <v>180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17" t="s">
        <v>79</v>
      </c>
      <c r="BK98" s="143">
        <f>ROUND(I98*H98,2)</f>
        <v>0</v>
      </c>
      <c r="BL98" s="17" t="s">
        <v>187</v>
      </c>
      <c r="BM98" s="142" t="s">
        <v>3453</v>
      </c>
    </row>
    <row r="99" spans="2:65" s="1" customFormat="1">
      <c r="B99" s="32"/>
      <c r="D99" s="144" t="s">
        <v>189</v>
      </c>
      <c r="F99" s="145" t="s">
        <v>526</v>
      </c>
      <c r="I99" s="146"/>
      <c r="L99" s="32"/>
      <c r="M99" s="147"/>
      <c r="T99" s="53"/>
      <c r="AT99" s="17" t="s">
        <v>189</v>
      </c>
      <c r="AU99" s="17" t="s">
        <v>81</v>
      </c>
    </row>
    <row r="100" spans="2:65" s="13" customFormat="1">
      <c r="B100" s="156"/>
      <c r="D100" s="149" t="s">
        <v>191</v>
      </c>
      <c r="E100" s="157" t="s">
        <v>19</v>
      </c>
      <c r="F100" s="158" t="s">
        <v>3454</v>
      </c>
      <c r="H100" s="157" t="s">
        <v>19</v>
      </c>
      <c r="I100" s="159"/>
      <c r="L100" s="156"/>
      <c r="M100" s="160"/>
      <c r="T100" s="161"/>
      <c r="AT100" s="157" t="s">
        <v>191</v>
      </c>
      <c r="AU100" s="157" t="s">
        <v>81</v>
      </c>
      <c r="AV100" s="13" t="s">
        <v>79</v>
      </c>
      <c r="AW100" s="13" t="s">
        <v>33</v>
      </c>
      <c r="AX100" s="13" t="s">
        <v>72</v>
      </c>
      <c r="AY100" s="157" t="s">
        <v>180</v>
      </c>
    </row>
    <row r="101" spans="2:65" s="12" customFormat="1">
      <c r="B101" s="148"/>
      <c r="D101" s="149" t="s">
        <v>191</v>
      </c>
      <c r="E101" s="150" t="s">
        <v>19</v>
      </c>
      <c r="F101" s="151" t="s">
        <v>3455</v>
      </c>
      <c r="H101" s="152">
        <v>1003.5</v>
      </c>
      <c r="I101" s="153"/>
      <c r="L101" s="148"/>
      <c r="M101" s="154"/>
      <c r="T101" s="155"/>
      <c r="AT101" s="150" t="s">
        <v>191</v>
      </c>
      <c r="AU101" s="150" t="s">
        <v>81</v>
      </c>
      <c r="AV101" s="12" t="s">
        <v>81</v>
      </c>
      <c r="AW101" s="12" t="s">
        <v>33</v>
      </c>
      <c r="AX101" s="12" t="s">
        <v>72</v>
      </c>
      <c r="AY101" s="150" t="s">
        <v>180</v>
      </c>
    </row>
    <row r="102" spans="2:65" s="13" customFormat="1">
      <c r="B102" s="156"/>
      <c r="D102" s="149" t="s">
        <v>191</v>
      </c>
      <c r="E102" s="157" t="s">
        <v>19</v>
      </c>
      <c r="F102" s="158" t="s">
        <v>3456</v>
      </c>
      <c r="H102" s="157" t="s">
        <v>19</v>
      </c>
      <c r="I102" s="159"/>
      <c r="L102" s="156"/>
      <c r="M102" s="160"/>
      <c r="T102" s="161"/>
      <c r="AT102" s="157" t="s">
        <v>191</v>
      </c>
      <c r="AU102" s="157" t="s">
        <v>81</v>
      </c>
      <c r="AV102" s="13" t="s">
        <v>79</v>
      </c>
      <c r="AW102" s="13" t="s">
        <v>33</v>
      </c>
      <c r="AX102" s="13" t="s">
        <v>72</v>
      </c>
      <c r="AY102" s="157" t="s">
        <v>180</v>
      </c>
    </row>
    <row r="103" spans="2:65" s="12" customFormat="1">
      <c r="B103" s="148"/>
      <c r="D103" s="149" t="s">
        <v>191</v>
      </c>
      <c r="E103" s="150" t="s">
        <v>19</v>
      </c>
      <c r="F103" s="151" t="s">
        <v>3457</v>
      </c>
      <c r="H103" s="152">
        <v>-551</v>
      </c>
      <c r="I103" s="153"/>
      <c r="L103" s="148"/>
      <c r="M103" s="154"/>
      <c r="T103" s="155"/>
      <c r="AT103" s="150" t="s">
        <v>191</v>
      </c>
      <c r="AU103" s="150" t="s">
        <v>81</v>
      </c>
      <c r="AV103" s="12" t="s">
        <v>81</v>
      </c>
      <c r="AW103" s="12" t="s">
        <v>33</v>
      </c>
      <c r="AX103" s="12" t="s">
        <v>72</v>
      </c>
      <c r="AY103" s="150" t="s">
        <v>180</v>
      </c>
    </row>
    <row r="104" spans="2:65" s="13" customFormat="1">
      <c r="B104" s="156"/>
      <c r="D104" s="149" t="s">
        <v>191</v>
      </c>
      <c r="E104" s="157" t="s">
        <v>19</v>
      </c>
      <c r="F104" s="158" t="s">
        <v>3458</v>
      </c>
      <c r="H104" s="157" t="s">
        <v>19</v>
      </c>
      <c r="I104" s="159"/>
      <c r="L104" s="156"/>
      <c r="M104" s="160"/>
      <c r="T104" s="161"/>
      <c r="AT104" s="157" t="s">
        <v>191</v>
      </c>
      <c r="AU104" s="157" t="s">
        <v>81</v>
      </c>
      <c r="AV104" s="13" t="s">
        <v>79</v>
      </c>
      <c r="AW104" s="13" t="s">
        <v>33</v>
      </c>
      <c r="AX104" s="13" t="s">
        <v>72</v>
      </c>
      <c r="AY104" s="157" t="s">
        <v>180</v>
      </c>
    </row>
    <row r="105" spans="2:65" s="12" customFormat="1">
      <c r="B105" s="148"/>
      <c r="D105" s="149" t="s">
        <v>191</v>
      </c>
      <c r="E105" s="150" t="s">
        <v>19</v>
      </c>
      <c r="F105" s="151" t="s">
        <v>3459</v>
      </c>
      <c r="H105" s="152">
        <v>-270.56</v>
      </c>
      <c r="I105" s="153"/>
      <c r="L105" s="148"/>
      <c r="M105" s="154"/>
      <c r="T105" s="155"/>
      <c r="AT105" s="150" t="s">
        <v>191</v>
      </c>
      <c r="AU105" s="150" t="s">
        <v>81</v>
      </c>
      <c r="AV105" s="12" t="s">
        <v>81</v>
      </c>
      <c r="AW105" s="12" t="s">
        <v>33</v>
      </c>
      <c r="AX105" s="12" t="s">
        <v>72</v>
      </c>
      <c r="AY105" s="150" t="s">
        <v>180</v>
      </c>
    </row>
    <row r="106" spans="2:65" s="14" customFormat="1">
      <c r="B106" s="162"/>
      <c r="D106" s="149" t="s">
        <v>191</v>
      </c>
      <c r="E106" s="163" t="s">
        <v>19</v>
      </c>
      <c r="F106" s="164" t="s">
        <v>215</v>
      </c>
      <c r="H106" s="165">
        <v>181.94</v>
      </c>
      <c r="I106" s="166"/>
      <c r="L106" s="162"/>
      <c r="M106" s="167"/>
      <c r="T106" s="168"/>
      <c r="AT106" s="163" t="s">
        <v>191</v>
      </c>
      <c r="AU106" s="163" t="s">
        <v>81</v>
      </c>
      <c r="AV106" s="14" t="s">
        <v>187</v>
      </c>
      <c r="AW106" s="14" t="s">
        <v>33</v>
      </c>
      <c r="AX106" s="14" t="s">
        <v>79</v>
      </c>
      <c r="AY106" s="163" t="s">
        <v>180</v>
      </c>
    </row>
    <row r="107" spans="2:65" s="1" customFormat="1" ht="66.75" customHeight="1">
      <c r="B107" s="32"/>
      <c r="C107" s="131" t="s">
        <v>81</v>
      </c>
      <c r="D107" s="131" t="s">
        <v>182</v>
      </c>
      <c r="E107" s="132" t="s">
        <v>533</v>
      </c>
      <c r="F107" s="133" t="s">
        <v>534</v>
      </c>
      <c r="G107" s="134" t="s">
        <v>185</v>
      </c>
      <c r="H107" s="135">
        <v>181.94</v>
      </c>
      <c r="I107" s="136"/>
      <c r="J107" s="137">
        <f>ROUND(I107*H107,2)</f>
        <v>0</v>
      </c>
      <c r="K107" s="133" t="s">
        <v>186</v>
      </c>
      <c r="L107" s="32"/>
      <c r="M107" s="138" t="s">
        <v>19</v>
      </c>
      <c r="N107" s="139" t="s">
        <v>43</v>
      </c>
      <c r="P107" s="140">
        <f>O107*H107</f>
        <v>0</v>
      </c>
      <c r="Q107" s="140">
        <v>0</v>
      </c>
      <c r="R107" s="140">
        <f>Q107*H107</f>
        <v>0</v>
      </c>
      <c r="S107" s="140">
        <v>0.33</v>
      </c>
      <c r="T107" s="141">
        <f>S107*H107</f>
        <v>60.040199999999999</v>
      </c>
      <c r="AR107" s="142" t="s">
        <v>187</v>
      </c>
      <c r="AT107" s="142" t="s">
        <v>182</v>
      </c>
      <c r="AU107" s="142" t="s">
        <v>81</v>
      </c>
      <c r="AY107" s="17" t="s">
        <v>180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7" t="s">
        <v>79</v>
      </c>
      <c r="BK107" s="143">
        <f>ROUND(I107*H107,2)</f>
        <v>0</v>
      </c>
      <c r="BL107" s="17" t="s">
        <v>187</v>
      </c>
      <c r="BM107" s="142" t="s">
        <v>3460</v>
      </c>
    </row>
    <row r="108" spans="2:65" s="1" customFormat="1">
      <c r="B108" s="32"/>
      <c r="D108" s="144" t="s">
        <v>189</v>
      </c>
      <c r="F108" s="145" t="s">
        <v>536</v>
      </c>
      <c r="I108" s="146"/>
      <c r="L108" s="32"/>
      <c r="M108" s="147"/>
      <c r="T108" s="53"/>
      <c r="AT108" s="17" t="s">
        <v>189</v>
      </c>
      <c r="AU108" s="17" t="s">
        <v>81</v>
      </c>
    </row>
    <row r="109" spans="2:65" s="12" customFormat="1">
      <c r="B109" s="148"/>
      <c r="D109" s="149" t="s">
        <v>191</v>
      </c>
      <c r="E109" s="150" t="s">
        <v>19</v>
      </c>
      <c r="F109" s="151" t="s">
        <v>3461</v>
      </c>
      <c r="H109" s="152">
        <v>181.94</v>
      </c>
      <c r="I109" s="153"/>
      <c r="L109" s="148"/>
      <c r="M109" s="154"/>
      <c r="T109" s="155"/>
      <c r="AT109" s="150" t="s">
        <v>191</v>
      </c>
      <c r="AU109" s="150" t="s">
        <v>81</v>
      </c>
      <c r="AV109" s="12" t="s">
        <v>81</v>
      </c>
      <c r="AW109" s="12" t="s">
        <v>33</v>
      </c>
      <c r="AX109" s="12" t="s">
        <v>79</v>
      </c>
      <c r="AY109" s="150" t="s">
        <v>180</v>
      </c>
    </row>
    <row r="110" spans="2:65" s="1" customFormat="1" ht="33" customHeight="1">
      <c r="B110" s="32"/>
      <c r="C110" s="131" t="s">
        <v>198</v>
      </c>
      <c r="D110" s="131" t="s">
        <v>182</v>
      </c>
      <c r="E110" s="132" t="s">
        <v>3462</v>
      </c>
      <c r="F110" s="133" t="s">
        <v>3463</v>
      </c>
      <c r="G110" s="134" t="s">
        <v>209</v>
      </c>
      <c r="H110" s="135">
        <v>462.07299999999998</v>
      </c>
      <c r="I110" s="136"/>
      <c r="J110" s="137">
        <f>ROUND(I110*H110,2)</f>
        <v>0</v>
      </c>
      <c r="K110" s="133" t="s">
        <v>186</v>
      </c>
      <c r="L110" s="32"/>
      <c r="M110" s="138" t="s">
        <v>19</v>
      </c>
      <c r="N110" s="139" t="s">
        <v>43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AR110" s="142" t="s">
        <v>187</v>
      </c>
      <c r="AT110" s="142" t="s">
        <v>182</v>
      </c>
      <c r="AU110" s="142" t="s">
        <v>81</v>
      </c>
      <c r="AY110" s="17" t="s">
        <v>180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7" t="s">
        <v>79</v>
      </c>
      <c r="BK110" s="143">
        <f>ROUND(I110*H110,2)</f>
        <v>0</v>
      </c>
      <c r="BL110" s="17" t="s">
        <v>187</v>
      </c>
      <c r="BM110" s="142" t="s">
        <v>3464</v>
      </c>
    </row>
    <row r="111" spans="2:65" s="1" customFormat="1">
      <c r="B111" s="32"/>
      <c r="D111" s="144" t="s">
        <v>189</v>
      </c>
      <c r="F111" s="145" t="s">
        <v>3465</v>
      </c>
      <c r="I111" s="146"/>
      <c r="L111" s="32"/>
      <c r="M111" s="147"/>
      <c r="T111" s="53"/>
      <c r="AT111" s="17" t="s">
        <v>189</v>
      </c>
      <c r="AU111" s="17" t="s">
        <v>81</v>
      </c>
    </row>
    <row r="112" spans="2:65" s="13" customFormat="1">
      <c r="B112" s="156"/>
      <c r="D112" s="149" t="s">
        <v>191</v>
      </c>
      <c r="E112" s="157" t="s">
        <v>19</v>
      </c>
      <c r="F112" s="158" t="s">
        <v>3466</v>
      </c>
      <c r="H112" s="157" t="s">
        <v>19</v>
      </c>
      <c r="I112" s="159"/>
      <c r="L112" s="156"/>
      <c r="M112" s="160"/>
      <c r="T112" s="161"/>
      <c r="AT112" s="157" t="s">
        <v>191</v>
      </c>
      <c r="AU112" s="157" t="s">
        <v>81</v>
      </c>
      <c r="AV112" s="13" t="s">
        <v>79</v>
      </c>
      <c r="AW112" s="13" t="s">
        <v>33</v>
      </c>
      <c r="AX112" s="13" t="s">
        <v>72</v>
      </c>
      <c r="AY112" s="157" t="s">
        <v>180</v>
      </c>
    </row>
    <row r="113" spans="2:65" s="13" customFormat="1">
      <c r="B113" s="156"/>
      <c r="D113" s="149" t="s">
        <v>191</v>
      </c>
      <c r="E113" s="157" t="s">
        <v>19</v>
      </c>
      <c r="F113" s="158" t="s">
        <v>3454</v>
      </c>
      <c r="H113" s="157" t="s">
        <v>19</v>
      </c>
      <c r="I113" s="159"/>
      <c r="L113" s="156"/>
      <c r="M113" s="160"/>
      <c r="T113" s="161"/>
      <c r="AT113" s="157" t="s">
        <v>191</v>
      </c>
      <c r="AU113" s="157" t="s">
        <v>81</v>
      </c>
      <c r="AV113" s="13" t="s">
        <v>79</v>
      </c>
      <c r="AW113" s="13" t="s">
        <v>33</v>
      </c>
      <c r="AX113" s="13" t="s">
        <v>72</v>
      </c>
      <c r="AY113" s="157" t="s">
        <v>180</v>
      </c>
    </row>
    <row r="114" spans="2:65" s="12" customFormat="1">
      <c r="B114" s="148"/>
      <c r="D114" s="149" t="s">
        <v>191</v>
      </c>
      <c r="E114" s="150" t="s">
        <v>19</v>
      </c>
      <c r="F114" s="151" t="s">
        <v>3467</v>
      </c>
      <c r="H114" s="152">
        <v>737.57299999999998</v>
      </c>
      <c r="I114" s="153"/>
      <c r="L114" s="148"/>
      <c r="M114" s="154"/>
      <c r="T114" s="155"/>
      <c r="AT114" s="150" t="s">
        <v>191</v>
      </c>
      <c r="AU114" s="150" t="s">
        <v>81</v>
      </c>
      <c r="AV114" s="12" t="s">
        <v>81</v>
      </c>
      <c r="AW114" s="12" t="s">
        <v>33</v>
      </c>
      <c r="AX114" s="12" t="s">
        <v>72</v>
      </c>
      <c r="AY114" s="150" t="s">
        <v>180</v>
      </c>
    </row>
    <row r="115" spans="2:65" s="13" customFormat="1">
      <c r="B115" s="156"/>
      <c r="D115" s="149" t="s">
        <v>191</v>
      </c>
      <c r="E115" s="157" t="s">
        <v>19</v>
      </c>
      <c r="F115" s="158" t="s">
        <v>3456</v>
      </c>
      <c r="H115" s="157" t="s">
        <v>19</v>
      </c>
      <c r="I115" s="159"/>
      <c r="L115" s="156"/>
      <c r="M115" s="160"/>
      <c r="T115" s="161"/>
      <c r="AT115" s="157" t="s">
        <v>191</v>
      </c>
      <c r="AU115" s="157" t="s">
        <v>81</v>
      </c>
      <c r="AV115" s="13" t="s">
        <v>79</v>
      </c>
      <c r="AW115" s="13" t="s">
        <v>33</v>
      </c>
      <c r="AX115" s="13" t="s">
        <v>72</v>
      </c>
      <c r="AY115" s="157" t="s">
        <v>180</v>
      </c>
    </row>
    <row r="116" spans="2:65" s="12" customFormat="1">
      <c r="B116" s="148"/>
      <c r="D116" s="149" t="s">
        <v>191</v>
      </c>
      <c r="E116" s="150" t="s">
        <v>19</v>
      </c>
      <c r="F116" s="151" t="s">
        <v>3468</v>
      </c>
      <c r="H116" s="152">
        <v>-275.5</v>
      </c>
      <c r="I116" s="153"/>
      <c r="L116" s="148"/>
      <c r="M116" s="154"/>
      <c r="T116" s="155"/>
      <c r="AT116" s="150" t="s">
        <v>191</v>
      </c>
      <c r="AU116" s="150" t="s">
        <v>81</v>
      </c>
      <c r="AV116" s="12" t="s">
        <v>81</v>
      </c>
      <c r="AW116" s="12" t="s">
        <v>33</v>
      </c>
      <c r="AX116" s="12" t="s">
        <v>72</v>
      </c>
      <c r="AY116" s="150" t="s">
        <v>180</v>
      </c>
    </row>
    <row r="117" spans="2:65" s="14" customFormat="1">
      <c r="B117" s="162"/>
      <c r="D117" s="149" t="s">
        <v>191</v>
      </c>
      <c r="E117" s="163" t="s">
        <v>19</v>
      </c>
      <c r="F117" s="164" t="s">
        <v>215</v>
      </c>
      <c r="H117" s="165">
        <v>462.07299999999998</v>
      </c>
      <c r="I117" s="166"/>
      <c r="L117" s="162"/>
      <c r="M117" s="167"/>
      <c r="T117" s="168"/>
      <c r="AT117" s="163" t="s">
        <v>191</v>
      </c>
      <c r="AU117" s="163" t="s">
        <v>81</v>
      </c>
      <c r="AV117" s="14" t="s">
        <v>187</v>
      </c>
      <c r="AW117" s="14" t="s">
        <v>33</v>
      </c>
      <c r="AX117" s="14" t="s">
        <v>79</v>
      </c>
      <c r="AY117" s="163" t="s">
        <v>180</v>
      </c>
    </row>
    <row r="118" spans="2:65" s="1" customFormat="1" ht="62.65" customHeight="1">
      <c r="B118" s="32"/>
      <c r="C118" s="131" t="s">
        <v>187</v>
      </c>
      <c r="D118" s="131" t="s">
        <v>182</v>
      </c>
      <c r="E118" s="132" t="s">
        <v>2681</v>
      </c>
      <c r="F118" s="133" t="s">
        <v>2682</v>
      </c>
      <c r="G118" s="134" t="s">
        <v>209</v>
      </c>
      <c r="H118" s="135">
        <v>70.92</v>
      </c>
      <c r="I118" s="136"/>
      <c r="J118" s="137">
        <f>ROUND(I118*H118,2)</f>
        <v>0</v>
      </c>
      <c r="K118" s="133" t="s">
        <v>186</v>
      </c>
      <c r="L118" s="32"/>
      <c r="M118" s="138" t="s">
        <v>19</v>
      </c>
      <c r="N118" s="139" t="s">
        <v>43</v>
      </c>
      <c r="P118" s="140">
        <f>O118*H118</f>
        <v>0</v>
      </c>
      <c r="Q118" s="140">
        <v>0</v>
      </c>
      <c r="R118" s="140">
        <f>Q118*H118</f>
        <v>0</v>
      </c>
      <c r="S118" s="140">
        <v>0</v>
      </c>
      <c r="T118" s="141">
        <f>S118*H118</f>
        <v>0</v>
      </c>
      <c r="AR118" s="142" t="s">
        <v>187</v>
      </c>
      <c r="AT118" s="142" t="s">
        <v>182</v>
      </c>
      <c r="AU118" s="142" t="s">
        <v>81</v>
      </c>
      <c r="AY118" s="17" t="s">
        <v>180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7" t="s">
        <v>79</v>
      </c>
      <c r="BK118" s="143">
        <f>ROUND(I118*H118,2)</f>
        <v>0</v>
      </c>
      <c r="BL118" s="17" t="s">
        <v>187</v>
      </c>
      <c r="BM118" s="142" t="s">
        <v>3469</v>
      </c>
    </row>
    <row r="119" spans="2:65" s="1" customFormat="1">
      <c r="B119" s="32"/>
      <c r="D119" s="144" t="s">
        <v>189</v>
      </c>
      <c r="F119" s="145" t="s">
        <v>2684</v>
      </c>
      <c r="I119" s="146"/>
      <c r="L119" s="32"/>
      <c r="M119" s="147"/>
      <c r="T119" s="53"/>
      <c r="AT119" s="17" t="s">
        <v>189</v>
      </c>
      <c r="AU119" s="17" t="s">
        <v>81</v>
      </c>
    </row>
    <row r="120" spans="2:65" s="13" customFormat="1">
      <c r="B120" s="156"/>
      <c r="D120" s="149" t="s">
        <v>191</v>
      </c>
      <c r="E120" s="157" t="s">
        <v>19</v>
      </c>
      <c r="F120" s="158" t="s">
        <v>3470</v>
      </c>
      <c r="H120" s="157" t="s">
        <v>19</v>
      </c>
      <c r="I120" s="159"/>
      <c r="L120" s="156"/>
      <c r="M120" s="160"/>
      <c r="T120" s="161"/>
      <c r="AT120" s="157" t="s">
        <v>191</v>
      </c>
      <c r="AU120" s="157" t="s">
        <v>81</v>
      </c>
      <c r="AV120" s="13" t="s">
        <v>79</v>
      </c>
      <c r="AW120" s="13" t="s">
        <v>33</v>
      </c>
      <c r="AX120" s="13" t="s">
        <v>72</v>
      </c>
      <c r="AY120" s="157" t="s">
        <v>180</v>
      </c>
    </row>
    <row r="121" spans="2:65" s="12" customFormat="1">
      <c r="B121" s="148"/>
      <c r="D121" s="149" t="s">
        <v>191</v>
      </c>
      <c r="E121" s="150" t="s">
        <v>19</v>
      </c>
      <c r="F121" s="151" t="s">
        <v>3471</v>
      </c>
      <c r="H121" s="152">
        <v>70.92</v>
      </c>
      <c r="I121" s="153"/>
      <c r="L121" s="148"/>
      <c r="M121" s="154"/>
      <c r="T121" s="155"/>
      <c r="AT121" s="150" t="s">
        <v>191</v>
      </c>
      <c r="AU121" s="150" t="s">
        <v>81</v>
      </c>
      <c r="AV121" s="12" t="s">
        <v>81</v>
      </c>
      <c r="AW121" s="12" t="s">
        <v>33</v>
      </c>
      <c r="AX121" s="12" t="s">
        <v>79</v>
      </c>
      <c r="AY121" s="150" t="s">
        <v>180</v>
      </c>
    </row>
    <row r="122" spans="2:65" s="1" customFormat="1" ht="62.65" customHeight="1">
      <c r="B122" s="32"/>
      <c r="C122" s="131" t="s">
        <v>218</v>
      </c>
      <c r="D122" s="131" t="s">
        <v>182</v>
      </c>
      <c r="E122" s="132" t="s">
        <v>1386</v>
      </c>
      <c r="F122" s="133" t="s">
        <v>1387</v>
      </c>
      <c r="G122" s="134" t="s">
        <v>209</v>
      </c>
      <c r="H122" s="135">
        <v>426.613</v>
      </c>
      <c r="I122" s="136"/>
      <c r="J122" s="137">
        <f>ROUND(I122*H122,2)</f>
        <v>0</v>
      </c>
      <c r="K122" s="133" t="s">
        <v>186</v>
      </c>
      <c r="L122" s="32"/>
      <c r="M122" s="138" t="s">
        <v>19</v>
      </c>
      <c r="N122" s="139" t="s">
        <v>43</v>
      </c>
      <c r="P122" s="140">
        <f>O122*H122</f>
        <v>0</v>
      </c>
      <c r="Q122" s="140">
        <v>0</v>
      </c>
      <c r="R122" s="140">
        <f>Q122*H122</f>
        <v>0</v>
      </c>
      <c r="S122" s="140">
        <v>0</v>
      </c>
      <c r="T122" s="141">
        <f>S122*H122</f>
        <v>0</v>
      </c>
      <c r="AR122" s="142" t="s">
        <v>187</v>
      </c>
      <c r="AT122" s="142" t="s">
        <v>182</v>
      </c>
      <c r="AU122" s="142" t="s">
        <v>81</v>
      </c>
      <c r="AY122" s="17" t="s">
        <v>180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7" t="s">
        <v>79</v>
      </c>
      <c r="BK122" s="143">
        <f>ROUND(I122*H122,2)</f>
        <v>0</v>
      </c>
      <c r="BL122" s="17" t="s">
        <v>187</v>
      </c>
      <c r="BM122" s="142" t="s">
        <v>3472</v>
      </c>
    </row>
    <row r="123" spans="2:65" s="1" customFormat="1">
      <c r="B123" s="32"/>
      <c r="D123" s="144" t="s">
        <v>189</v>
      </c>
      <c r="F123" s="145" t="s">
        <v>1389</v>
      </c>
      <c r="I123" s="146"/>
      <c r="L123" s="32"/>
      <c r="M123" s="147"/>
      <c r="T123" s="53"/>
      <c r="AT123" s="17" t="s">
        <v>189</v>
      </c>
      <c r="AU123" s="17" t="s">
        <v>81</v>
      </c>
    </row>
    <row r="124" spans="2:65" s="12" customFormat="1">
      <c r="B124" s="148"/>
      <c r="D124" s="149" t="s">
        <v>191</v>
      </c>
      <c r="E124" s="150" t="s">
        <v>19</v>
      </c>
      <c r="F124" s="151" t="s">
        <v>3473</v>
      </c>
      <c r="H124" s="152">
        <v>426.613</v>
      </c>
      <c r="I124" s="153"/>
      <c r="L124" s="148"/>
      <c r="M124" s="154"/>
      <c r="T124" s="155"/>
      <c r="AT124" s="150" t="s">
        <v>191</v>
      </c>
      <c r="AU124" s="150" t="s">
        <v>81</v>
      </c>
      <c r="AV124" s="12" t="s">
        <v>81</v>
      </c>
      <c r="AW124" s="12" t="s">
        <v>33</v>
      </c>
      <c r="AX124" s="12" t="s">
        <v>79</v>
      </c>
      <c r="AY124" s="150" t="s">
        <v>180</v>
      </c>
    </row>
    <row r="125" spans="2:65" s="1" customFormat="1" ht="66.75" customHeight="1">
      <c r="B125" s="32"/>
      <c r="C125" s="131" t="s">
        <v>205</v>
      </c>
      <c r="D125" s="131" t="s">
        <v>182</v>
      </c>
      <c r="E125" s="132" t="s">
        <v>1391</v>
      </c>
      <c r="F125" s="133" t="s">
        <v>1392</v>
      </c>
      <c r="G125" s="134" t="s">
        <v>209</v>
      </c>
      <c r="H125" s="135">
        <v>4266.13</v>
      </c>
      <c r="I125" s="136"/>
      <c r="J125" s="137">
        <f>ROUND(I125*H125,2)</f>
        <v>0</v>
      </c>
      <c r="K125" s="133" t="s">
        <v>186</v>
      </c>
      <c r="L125" s="32"/>
      <c r="M125" s="138" t="s">
        <v>19</v>
      </c>
      <c r="N125" s="139" t="s">
        <v>43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187</v>
      </c>
      <c r="AT125" s="142" t="s">
        <v>182</v>
      </c>
      <c r="AU125" s="142" t="s">
        <v>81</v>
      </c>
      <c r="AY125" s="17" t="s">
        <v>180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7" t="s">
        <v>79</v>
      </c>
      <c r="BK125" s="143">
        <f>ROUND(I125*H125,2)</f>
        <v>0</v>
      </c>
      <c r="BL125" s="17" t="s">
        <v>187</v>
      </c>
      <c r="BM125" s="142" t="s">
        <v>3474</v>
      </c>
    </row>
    <row r="126" spans="2:65" s="1" customFormat="1">
      <c r="B126" s="32"/>
      <c r="D126" s="144" t="s">
        <v>189</v>
      </c>
      <c r="F126" s="145" t="s">
        <v>1394</v>
      </c>
      <c r="I126" s="146"/>
      <c r="L126" s="32"/>
      <c r="M126" s="147"/>
      <c r="T126" s="53"/>
      <c r="AT126" s="17" t="s">
        <v>189</v>
      </c>
      <c r="AU126" s="17" t="s">
        <v>81</v>
      </c>
    </row>
    <row r="127" spans="2:65" s="12" customFormat="1">
      <c r="B127" s="148"/>
      <c r="D127" s="149" t="s">
        <v>191</v>
      </c>
      <c r="E127" s="150" t="s">
        <v>19</v>
      </c>
      <c r="F127" s="151" t="s">
        <v>3475</v>
      </c>
      <c r="H127" s="152">
        <v>4266.13</v>
      </c>
      <c r="I127" s="153"/>
      <c r="L127" s="148"/>
      <c r="M127" s="154"/>
      <c r="T127" s="155"/>
      <c r="AT127" s="150" t="s">
        <v>191</v>
      </c>
      <c r="AU127" s="150" t="s">
        <v>81</v>
      </c>
      <c r="AV127" s="12" t="s">
        <v>81</v>
      </c>
      <c r="AW127" s="12" t="s">
        <v>33</v>
      </c>
      <c r="AX127" s="12" t="s">
        <v>79</v>
      </c>
      <c r="AY127" s="150" t="s">
        <v>180</v>
      </c>
    </row>
    <row r="128" spans="2:65" s="1" customFormat="1" ht="37.9" customHeight="1">
      <c r="B128" s="32"/>
      <c r="C128" s="131" t="s">
        <v>229</v>
      </c>
      <c r="D128" s="131" t="s">
        <v>182</v>
      </c>
      <c r="E128" s="132" t="s">
        <v>2692</v>
      </c>
      <c r="F128" s="133" t="s">
        <v>2693</v>
      </c>
      <c r="G128" s="134" t="s">
        <v>209</v>
      </c>
      <c r="H128" s="135">
        <v>35.46</v>
      </c>
      <c r="I128" s="136"/>
      <c r="J128" s="137">
        <f>ROUND(I128*H128,2)</f>
        <v>0</v>
      </c>
      <c r="K128" s="133" t="s">
        <v>186</v>
      </c>
      <c r="L128" s="32"/>
      <c r="M128" s="138" t="s">
        <v>19</v>
      </c>
      <c r="N128" s="139" t="s">
        <v>43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187</v>
      </c>
      <c r="AT128" s="142" t="s">
        <v>182</v>
      </c>
      <c r="AU128" s="142" t="s">
        <v>81</v>
      </c>
      <c r="AY128" s="17" t="s">
        <v>180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7" t="s">
        <v>79</v>
      </c>
      <c r="BK128" s="143">
        <f>ROUND(I128*H128,2)</f>
        <v>0</v>
      </c>
      <c r="BL128" s="17" t="s">
        <v>187</v>
      </c>
      <c r="BM128" s="142" t="s">
        <v>3476</v>
      </c>
    </row>
    <row r="129" spans="2:65" s="1" customFormat="1">
      <c r="B129" s="32"/>
      <c r="D129" s="144" t="s">
        <v>189</v>
      </c>
      <c r="F129" s="145" t="s">
        <v>2695</v>
      </c>
      <c r="I129" s="146"/>
      <c r="L129" s="32"/>
      <c r="M129" s="147"/>
      <c r="T129" s="53"/>
      <c r="AT129" s="17" t="s">
        <v>189</v>
      </c>
      <c r="AU129" s="17" t="s">
        <v>81</v>
      </c>
    </row>
    <row r="130" spans="2:65" s="1" customFormat="1" ht="44.25" customHeight="1">
      <c r="B130" s="32"/>
      <c r="C130" s="131" t="s">
        <v>235</v>
      </c>
      <c r="D130" s="131" t="s">
        <v>182</v>
      </c>
      <c r="E130" s="132" t="s">
        <v>3477</v>
      </c>
      <c r="F130" s="133" t="s">
        <v>3478</v>
      </c>
      <c r="G130" s="134" t="s">
        <v>209</v>
      </c>
      <c r="H130" s="135">
        <v>35.46</v>
      </c>
      <c r="I130" s="136"/>
      <c r="J130" s="137">
        <f>ROUND(I130*H130,2)</f>
        <v>0</v>
      </c>
      <c r="K130" s="133" t="s">
        <v>186</v>
      </c>
      <c r="L130" s="32"/>
      <c r="M130" s="138" t="s">
        <v>19</v>
      </c>
      <c r="N130" s="139" t="s">
        <v>43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187</v>
      </c>
      <c r="AT130" s="142" t="s">
        <v>182</v>
      </c>
      <c r="AU130" s="142" t="s">
        <v>81</v>
      </c>
      <c r="AY130" s="17" t="s">
        <v>180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7" t="s">
        <v>79</v>
      </c>
      <c r="BK130" s="143">
        <f>ROUND(I130*H130,2)</f>
        <v>0</v>
      </c>
      <c r="BL130" s="17" t="s">
        <v>187</v>
      </c>
      <c r="BM130" s="142" t="s">
        <v>3479</v>
      </c>
    </row>
    <row r="131" spans="2:65" s="1" customFormat="1">
      <c r="B131" s="32"/>
      <c r="D131" s="144" t="s">
        <v>189</v>
      </c>
      <c r="F131" s="145" t="s">
        <v>3480</v>
      </c>
      <c r="I131" s="146"/>
      <c r="L131" s="32"/>
      <c r="M131" s="147"/>
      <c r="T131" s="53"/>
      <c r="AT131" s="17" t="s">
        <v>189</v>
      </c>
      <c r="AU131" s="17" t="s">
        <v>81</v>
      </c>
    </row>
    <row r="132" spans="2:65" s="13" customFormat="1">
      <c r="B132" s="156"/>
      <c r="D132" s="149" t="s">
        <v>191</v>
      </c>
      <c r="E132" s="157" t="s">
        <v>19</v>
      </c>
      <c r="F132" s="158" t="s">
        <v>3481</v>
      </c>
      <c r="H132" s="157" t="s">
        <v>19</v>
      </c>
      <c r="I132" s="159"/>
      <c r="L132" s="156"/>
      <c r="M132" s="160"/>
      <c r="T132" s="161"/>
      <c r="AT132" s="157" t="s">
        <v>191</v>
      </c>
      <c r="AU132" s="157" t="s">
        <v>81</v>
      </c>
      <c r="AV132" s="13" t="s">
        <v>79</v>
      </c>
      <c r="AW132" s="13" t="s">
        <v>33</v>
      </c>
      <c r="AX132" s="13" t="s">
        <v>72</v>
      </c>
      <c r="AY132" s="157" t="s">
        <v>180</v>
      </c>
    </row>
    <row r="133" spans="2:65" s="12" customFormat="1">
      <c r="B133" s="148"/>
      <c r="D133" s="149" t="s">
        <v>191</v>
      </c>
      <c r="E133" s="150" t="s">
        <v>19</v>
      </c>
      <c r="F133" s="151" t="s">
        <v>3482</v>
      </c>
      <c r="H133" s="152">
        <v>27.96</v>
      </c>
      <c r="I133" s="153"/>
      <c r="L133" s="148"/>
      <c r="M133" s="154"/>
      <c r="T133" s="155"/>
      <c r="AT133" s="150" t="s">
        <v>191</v>
      </c>
      <c r="AU133" s="150" t="s">
        <v>81</v>
      </c>
      <c r="AV133" s="12" t="s">
        <v>81</v>
      </c>
      <c r="AW133" s="12" t="s">
        <v>33</v>
      </c>
      <c r="AX133" s="12" t="s">
        <v>72</v>
      </c>
      <c r="AY133" s="150" t="s">
        <v>180</v>
      </c>
    </row>
    <row r="134" spans="2:65" s="12" customFormat="1">
      <c r="B134" s="148"/>
      <c r="D134" s="149" t="s">
        <v>191</v>
      </c>
      <c r="E134" s="150" t="s">
        <v>19</v>
      </c>
      <c r="F134" s="151" t="s">
        <v>3483</v>
      </c>
      <c r="H134" s="152">
        <v>7.5</v>
      </c>
      <c r="I134" s="153"/>
      <c r="L134" s="148"/>
      <c r="M134" s="154"/>
      <c r="T134" s="155"/>
      <c r="AT134" s="150" t="s">
        <v>191</v>
      </c>
      <c r="AU134" s="150" t="s">
        <v>81</v>
      </c>
      <c r="AV134" s="12" t="s">
        <v>81</v>
      </c>
      <c r="AW134" s="12" t="s">
        <v>33</v>
      </c>
      <c r="AX134" s="12" t="s">
        <v>72</v>
      </c>
      <c r="AY134" s="150" t="s">
        <v>180</v>
      </c>
    </row>
    <row r="135" spans="2:65" s="14" customFormat="1">
      <c r="B135" s="162"/>
      <c r="D135" s="149" t="s">
        <v>191</v>
      </c>
      <c r="E135" s="163" t="s">
        <v>19</v>
      </c>
      <c r="F135" s="164" t="s">
        <v>215</v>
      </c>
      <c r="H135" s="165">
        <v>35.46</v>
      </c>
      <c r="I135" s="166"/>
      <c r="L135" s="162"/>
      <c r="M135" s="167"/>
      <c r="T135" s="168"/>
      <c r="AT135" s="163" t="s">
        <v>191</v>
      </c>
      <c r="AU135" s="163" t="s">
        <v>81</v>
      </c>
      <c r="AV135" s="14" t="s">
        <v>187</v>
      </c>
      <c r="AW135" s="14" t="s">
        <v>33</v>
      </c>
      <c r="AX135" s="14" t="s">
        <v>79</v>
      </c>
      <c r="AY135" s="163" t="s">
        <v>180</v>
      </c>
    </row>
    <row r="136" spans="2:65" s="1" customFormat="1" ht="44.25" customHeight="1">
      <c r="B136" s="32"/>
      <c r="C136" s="131" t="s">
        <v>216</v>
      </c>
      <c r="D136" s="131" t="s">
        <v>182</v>
      </c>
      <c r="E136" s="132" t="s">
        <v>334</v>
      </c>
      <c r="F136" s="133" t="s">
        <v>335</v>
      </c>
      <c r="G136" s="134" t="s">
        <v>257</v>
      </c>
      <c r="H136" s="135">
        <v>767.90300000000002</v>
      </c>
      <c r="I136" s="136"/>
      <c r="J136" s="137">
        <f>ROUND(I136*H136,2)</f>
        <v>0</v>
      </c>
      <c r="K136" s="133" t="s">
        <v>186</v>
      </c>
      <c r="L136" s="32"/>
      <c r="M136" s="138" t="s">
        <v>19</v>
      </c>
      <c r="N136" s="139" t="s">
        <v>43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187</v>
      </c>
      <c r="AT136" s="142" t="s">
        <v>182</v>
      </c>
      <c r="AU136" s="142" t="s">
        <v>81</v>
      </c>
      <c r="AY136" s="17" t="s">
        <v>180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7" t="s">
        <v>79</v>
      </c>
      <c r="BK136" s="143">
        <f>ROUND(I136*H136,2)</f>
        <v>0</v>
      </c>
      <c r="BL136" s="17" t="s">
        <v>187</v>
      </c>
      <c r="BM136" s="142" t="s">
        <v>3484</v>
      </c>
    </row>
    <row r="137" spans="2:65" s="1" customFormat="1">
      <c r="B137" s="32"/>
      <c r="D137" s="144" t="s">
        <v>189</v>
      </c>
      <c r="F137" s="145" t="s">
        <v>337</v>
      </c>
      <c r="I137" s="146"/>
      <c r="L137" s="32"/>
      <c r="M137" s="147"/>
      <c r="T137" s="53"/>
      <c r="AT137" s="17" t="s">
        <v>189</v>
      </c>
      <c r="AU137" s="17" t="s">
        <v>81</v>
      </c>
    </row>
    <row r="138" spans="2:65" s="12" customFormat="1">
      <c r="B138" s="148"/>
      <c r="D138" s="149" t="s">
        <v>191</v>
      </c>
      <c r="E138" s="150" t="s">
        <v>19</v>
      </c>
      <c r="F138" s="151" t="s">
        <v>3485</v>
      </c>
      <c r="H138" s="152">
        <v>767.90300000000002</v>
      </c>
      <c r="I138" s="153"/>
      <c r="L138" s="148"/>
      <c r="M138" s="154"/>
      <c r="T138" s="155"/>
      <c r="AT138" s="150" t="s">
        <v>191</v>
      </c>
      <c r="AU138" s="150" t="s">
        <v>81</v>
      </c>
      <c r="AV138" s="12" t="s">
        <v>81</v>
      </c>
      <c r="AW138" s="12" t="s">
        <v>33</v>
      </c>
      <c r="AX138" s="12" t="s">
        <v>79</v>
      </c>
      <c r="AY138" s="150" t="s">
        <v>180</v>
      </c>
    </row>
    <row r="139" spans="2:65" s="1" customFormat="1" ht="44.25" customHeight="1">
      <c r="B139" s="32"/>
      <c r="C139" s="131" t="s">
        <v>245</v>
      </c>
      <c r="D139" s="131" t="s">
        <v>182</v>
      </c>
      <c r="E139" s="132" t="s">
        <v>1400</v>
      </c>
      <c r="F139" s="133" t="s">
        <v>1401</v>
      </c>
      <c r="G139" s="134" t="s">
        <v>209</v>
      </c>
      <c r="H139" s="135">
        <v>317.048</v>
      </c>
      <c r="I139" s="136"/>
      <c r="J139" s="137">
        <f>ROUND(I139*H139,2)</f>
        <v>0</v>
      </c>
      <c r="K139" s="133" t="s">
        <v>186</v>
      </c>
      <c r="L139" s="32"/>
      <c r="M139" s="138" t="s">
        <v>19</v>
      </c>
      <c r="N139" s="139" t="s">
        <v>43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187</v>
      </c>
      <c r="AT139" s="142" t="s">
        <v>182</v>
      </c>
      <c r="AU139" s="142" t="s">
        <v>81</v>
      </c>
      <c r="AY139" s="17" t="s">
        <v>180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7" t="s">
        <v>79</v>
      </c>
      <c r="BK139" s="143">
        <f>ROUND(I139*H139,2)</f>
        <v>0</v>
      </c>
      <c r="BL139" s="17" t="s">
        <v>187</v>
      </c>
      <c r="BM139" s="142" t="s">
        <v>3486</v>
      </c>
    </row>
    <row r="140" spans="2:65" s="1" customFormat="1">
      <c r="B140" s="32"/>
      <c r="D140" s="144" t="s">
        <v>189</v>
      </c>
      <c r="F140" s="145" t="s">
        <v>1403</v>
      </c>
      <c r="I140" s="146"/>
      <c r="L140" s="32"/>
      <c r="M140" s="147"/>
      <c r="T140" s="53"/>
      <c r="AT140" s="17" t="s">
        <v>189</v>
      </c>
      <c r="AU140" s="17" t="s">
        <v>81</v>
      </c>
    </row>
    <row r="141" spans="2:65" s="13" customFormat="1">
      <c r="B141" s="156"/>
      <c r="D141" s="149" t="s">
        <v>191</v>
      </c>
      <c r="E141" s="157" t="s">
        <v>19</v>
      </c>
      <c r="F141" s="158" t="s">
        <v>3487</v>
      </c>
      <c r="H141" s="157" t="s">
        <v>19</v>
      </c>
      <c r="I141" s="159"/>
      <c r="L141" s="156"/>
      <c r="M141" s="160"/>
      <c r="T141" s="161"/>
      <c r="AT141" s="157" t="s">
        <v>191</v>
      </c>
      <c r="AU141" s="157" t="s">
        <v>81</v>
      </c>
      <c r="AV141" s="13" t="s">
        <v>79</v>
      </c>
      <c r="AW141" s="13" t="s">
        <v>33</v>
      </c>
      <c r="AX141" s="13" t="s">
        <v>72</v>
      </c>
      <c r="AY141" s="157" t="s">
        <v>180</v>
      </c>
    </row>
    <row r="142" spans="2:65" s="12" customFormat="1">
      <c r="B142" s="148"/>
      <c r="D142" s="149" t="s">
        <v>191</v>
      </c>
      <c r="E142" s="150" t="s">
        <v>19</v>
      </c>
      <c r="F142" s="151" t="s">
        <v>3488</v>
      </c>
      <c r="H142" s="152">
        <v>317.048</v>
      </c>
      <c r="I142" s="153"/>
      <c r="L142" s="148"/>
      <c r="M142" s="154"/>
      <c r="T142" s="155"/>
      <c r="AT142" s="150" t="s">
        <v>191</v>
      </c>
      <c r="AU142" s="150" t="s">
        <v>81</v>
      </c>
      <c r="AV142" s="12" t="s">
        <v>81</v>
      </c>
      <c r="AW142" s="12" t="s">
        <v>33</v>
      </c>
      <c r="AX142" s="12" t="s">
        <v>72</v>
      </c>
      <c r="AY142" s="150" t="s">
        <v>180</v>
      </c>
    </row>
    <row r="143" spans="2:65" s="14" customFormat="1">
      <c r="B143" s="162"/>
      <c r="D143" s="149" t="s">
        <v>191</v>
      </c>
      <c r="E143" s="163" t="s">
        <v>19</v>
      </c>
      <c r="F143" s="164" t="s">
        <v>215</v>
      </c>
      <c r="H143" s="165">
        <v>317.048</v>
      </c>
      <c r="I143" s="166"/>
      <c r="L143" s="162"/>
      <c r="M143" s="167"/>
      <c r="T143" s="168"/>
      <c r="AT143" s="163" t="s">
        <v>191</v>
      </c>
      <c r="AU143" s="163" t="s">
        <v>81</v>
      </c>
      <c r="AV143" s="14" t="s">
        <v>187</v>
      </c>
      <c r="AW143" s="14" t="s">
        <v>33</v>
      </c>
      <c r="AX143" s="14" t="s">
        <v>79</v>
      </c>
      <c r="AY143" s="163" t="s">
        <v>180</v>
      </c>
    </row>
    <row r="144" spans="2:65" s="1" customFormat="1" ht="16.5" customHeight="1">
      <c r="B144" s="32"/>
      <c r="C144" s="181" t="s">
        <v>254</v>
      </c>
      <c r="D144" s="181" t="s">
        <v>570</v>
      </c>
      <c r="E144" s="182" t="s">
        <v>571</v>
      </c>
      <c r="F144" s="183" t="s">
        <v>572</v>
      </c>
      <c r="G144" s="184" t="s">
        <v>257</v>
      </c>
      <c r="H144" s="185">
        <v>634.096</v>
      </c>
      <c r="I144" s="186"/>
      <c r="J144" s="187">
        <f>ROUND(I144*H144,2)</f>
        <v>0</v>
      </c>
      <c r="K144" s="183" t="s">
        <v>186</v>
      </c>
      <c r="L144" s="188"/>
      <c r="M144" s="189" t="s">
        <v>19</v>
      </c>
      <c r="N144" s="190" t="s">
        <v>43</v>
      </c>
      <c r="P144" s="140">
        <f>O144*H144</f>
        <v>0</v>
      </c>
      <c r="Q144" s="140">
        <v>1</v>
      </c>
      <c r="R144" s="140">
        <f>Q144*H144</f>
        <v>634.096</v>
      </c>
      <c r="S144" s="140">
        <v>0</v>
      </c>
      <c r="T144" s="141">
        <f>S144*H144</f>
        <v>0</v>
      </c>
      <c r="AR144" s="142" t="s">
        <v>235</v>
      </c>
      <c r="AT144" s="142" t="s">
        <v>570</v>
      </c>
      <c r="AU144" s="142" t="s">
        <v>81</v>
      </c>
      <c r="AY144" s="17" t="s">
        <v>180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7" t="s">
        <v>79</v>
      </c>
      <c r="BK144" s="143">
        <f>ROUND(I144*H144,2)</f>
        <v>0</v>
      </c>
      <c r="BL144" s="17" t="s">
        <v>187</v>
      </c>
      <c r="BM144" s="142" t="s">
        <v>3489</v>
      </c>
    </row>
    <row r="145" spans="2:65" s="12" customFormat="1">
      <c r="B145" s="148"/>
      <c r="D145" s="149" t="s">
        <v>191</v>
      </c>
      <c r="E145" s="150" t="s">
        <v>19</v>
      </c>
      <c r="F145" s="151" t="s">
        <v>3490</v>
      </c>
      <c r="H145" s="152">
        <v>634.096</v>
      </c>
      <c r="I145" s="153"/>
      <c r="L145" s="148"/>
      <c r="M145" s="154"/>
      <c r="T145" s="155"/>
      <c r="AT145" s="150" t="s">
        <v>191</v>
      </c>
      <c r="AU145" s="150" t="s">
        <v>81</v>
      </c>
      <c r="AV145" s="12" t="s">
        <v>81</v>
      </c>
      <c r="AW145" s="12" t="s">
        <v>33</v>
      </c>
      <c r="AX145" s="12" t="s">
        <v>79</v>
      </c>
      <c r="AY145" s="150" t="s">
        <v>180</v>
      </c>
    </row>
    <row r="146" spans="2:65" s="1" customFormat="1" ht="33" customHeight="1">
      <c r="B146" s="32"/>
      <c r="C146" s="131" t="s">
        <v>8</v>
      </c>
      <c r="D146" s="131" t="s">
        <v>182</v>
      </c>
      <c r="E146" s="132" t="s">
        <v>1438</v>
      </c>
      <c r="F146" s="133" t="s">
        <v>1439</v>
      </c>
      <c r="G146" s="134" t="s">
        <v>185</v>
      </c>
      <c r="H146" s="135">
        <v>1056.825</v>
      </c>
      <c r="I146" s="136"/>
      <c r="J146" s="137">
        <f>ROUND(I146*H146,2)</f>
        <v>0</v>
      </c>
      <c r="K146" s="133" t="s">
        <v>186</v>
      </c>
      <c r="L146" s="32"/>
      <c r="M146" s="138" t="s">
        <v>19</v>
      </c>
      <c r="N146" s="139" t="s">
        <v>43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187</v>
      </c>
      <c r="AT146" s="142" t="s">
        <v>182</v>
      </c>
      <c r="AU146" s="142" t="s">
        <v>81</v>
      </c>
      <c r="AY146" s="17" t="s">
        <v>180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7" t="s">
        <v>79</v>
      </c>
      <c r="BK146" s="143">
        <f>ROUND(I146*H146,2)</f>
        <v>0</v>
      </c>
      <c r="BL146" s="17" t="s">
        <v>187</v>
      </c>
      <c r="BM146" s="142" t="s">
        <v>3491</v>
      </c>
    </row>
    <row r="147" spans="2:65" s="1" customFormat="1">
      <c r="B147" s="32"/>
      <c r="D147" s="144" t="s">
        <v>189</v>
      </c>
      <c r="F147" s="145" t="s">
        <v>1441</v>
      </c>
      <c r="I147" s="146"/>
      <c r="L147" s="32"/>
      <c r="M147" s="147"/>
      <c r="T147" s="53"/>
      <c r="AT147" s="17" t="s">
        <v>189</v>
      </c>
      <c r="AU147" s="17" t="s">
        <v>81</v>
      </c>
    </row>
    <row r="148" spans="2:65" s="13" customFormat="1">
      <c r="B148" s="156"/>
      <c r="D148" s="149" t="s">
        <v>191</v>
      </c>
      <c r="E148" s="157" t="s">
        <v>19</v>
      </c>
      <c r="F148" s="158" t="s">
        <v>3487</v>
      </c>
      <c r="H148" s="157" t="s">
        <v>19</v>
      </c>
      <c r="I148" s="159"/>
      <c r="L148" s="156"/>
      <c r="M148" s="160"/>
      <c r="T148" s="161"/>
      <c r="AT148" s="157" t="s">
        <v>191</v>
      </c>
      <c r="AU148" s="157" t="s">
        <v>81</v>
      </c>
      <c r="AV148" s="13" t="s">
        <v>79</v>
      </c>
      <c r="AW148" s="13" t="s">
        <v>33</v>
      </c>
      <c r="AX148" s="13" t="s">
        <v>72</v>
      </c>
      <c r="AY148" s="157" t="s">
        <v>180</v>
      </c>
    </row>
    <row r="149" spans="2:65" s="12" customFormat="1">
      <c r="B149" s="148"/>
      <c r="D149" s="149" t="s">
        <v>191</v>
      </c>
      <c r="E149" s="150" t="s">
        <v>19</v>
      </c>
      <c r="F149" s="151" t="s">
        <v>3492</v>
      </c>
      <c r="H149" s="152">
        <v>1056.825</v>
      </c>
      <c r="I149" s="153"/>
      <c r="L149" s="148"/>
      <c r="M149" s="154"/>
      <c r="T149" s="155"/>
      <c r="AT149" s="150" t="s">
        <v>191</v>
      </c>
      <c r="AU149" s="150" t="s">
        <v>81</v>
      </c>
      <c r="AV149" s="12" t="s">
        <v>81</v>
      </c>
      <c r="AW149" s="12" t="s">
        <v>33</v>
      </c>
      <c r="AX149" s="12" t="s">
        <v>72</v>
      </c>
      <c r="AY149" s="150" t="s">
        <v>180</v>
      </c>
    </row>
    <row r="150" spans="2:65" s="14" customFormat="1">
      <c r="B150" s="162"/>
      <c r="D150" s="149" t="s">
        <v>191</v>
      </c>
      <c r="E150" s="163" t="s">
        <v>19</v>
      </c>
      <c r="F150" s="164" t="s">
        <v>215</v>
      </c>
      <c r="H150" s="165">
        <v>1056.825</v>
      </c>
      <c r="I150" s="166"/>
      <c r="L150" s="162"/>
      <c r="M150" s="167"/>
      <c r="T150" s="168"/>
      <c r="AT150" s="163" t="s">
        <v>191</v>
      </c>
      <c r="AU150" s="163" t="s">
        <v>81</v>
      </c>
      <c r="AV150" s="14" t="s">
        <v>187</v>
      </c>
      <c r="AW150" s="14" t="s">
        <v>33</v>
      </c>
      <c r="AX150" s="14" t="s">
        <v>79</v>
      </c>
      <c r="AY150" s="163" t="s">
        <v>180</v>
      </c>
    </row>
    <row r="151" spans="2:65" s="1" customFormat="1" ht="37.9" customHeight="1">
      <c r="B151" s="32"/>
      <c r="C151" s="131" t="s">
        <v>286</v>
      </c>
      <c r="D151" s="131" t="s">
        <v>182</v>
      </c>
      <c r="E151" s="132" t="s">
        <v>3493</v>
      </c>
      <c r="F151" s="133" t="s">
        <v>3494</v>
      </c>
      <c r="G151" s="134" t="s">
        <v>185</v>
      </c>
      <c r="H151" s="135">
        <v>93.2</v>
      </c>
      <c r="I151" s="136"/>
      <c r="J151" s="137">
        <f>ROUND(I151*H151,2)</f>
        <v>0</v>
      </c>
      <c r="K151" s="133" t="s">
        <v>186</v>
      </c>
      <c r="L151" s="32"/>
      <c r="M151" s="138" t="s">
        <v>19</v>
      </c>
      <c r="N151" s="139" t="s">
        <v>43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187</v>
      </c>
      <c r="AT151" s="142" t="s">
        <v>182</v>
      </c>
      <c r="AU151" s="142" t="s">
        <v>81</v>
      </c>
      <c r="AY151" s="17" t="s">
        <v>180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7" t="s">
        <v>79</v>
      </c>
      <c r="BK151" s="143">
        <f>ROUND(I151*H151,2)</f>
        <v>0</v>
      </c>
      <c r="BL151" s="17" t="s">
        <v>187</v>
      </c>
      <c r="BM151" s="142" t="s">
        <v>3495</v>
      </c>
    </row>
    <row r="152" spans="2:65" s="1" customFormat="1">
      <c r="B152" s="32"/>
      <c r="D152" s="144" t="s">
        <v>189</v>
      </c>
      <c r="F152" s="145" t="s">
        <v>3496</v>
      </c>
      <c r="I152" s="146"/>
      <c r="L152" s="32"/>
      <c r="M152" s="147"/>
      <c r="T152" s="53"/>
      <c r="AT152" s="17" t="s">
        <v>189</v>
      </c>
      <c r="AU152" s="17" t="s">
        <v>81</v>
      </c>
    </row>
    <row r="153" spans="2:65" s="13" customFormat="1">
      <c r="B153" s="156"/>
      <c r="D153" s="149" t="s">
        <v>191</v>
      </c>
      <c r="E153" s="157" t="s">
        <v>19</v>
      </c>
      <c r="F153" s="158" t="s">
        <v>3497</v>
      </c>
      <c r="H153" s="157" t="s">
        <v>19</v>
      </c>
      <c r="I153" s="159"/>
      <c r="L153" s="156"/>
      <c r="M153" s="160"/>
      <c r="T153" s="161"/>
      <c r="AT153" s="157" t="s">
        <v>191</v>
      </c>
      <c r="AU153" s="157" t="s">
        <v>81</v>
      </c>
      <c r="AV153" s="13" t="s">
        <v>79</v>
      </c>
      <c r="AW153" s="13" t="s">
        <v>33</v>
      </c>
      <c r="AX153" s="13" t="s">
        <v>72</v>
      </c>
      <c r="AY153" s="157" t="s">
        <v>180</v>
      </c>
    </row>
    <row r="154" spans="2:65" s="12" customFormat="1">
      <c r="B154" s="148"/>
      <c r="D154" s="149" t="s">
        <v>191</v>
      </c>
      <c r="E154" s="150" t="s">
        <v>19</v>
      </c>
      <c r="F154" s="151" t="s">
        <v>3498</v>
      </c>
      <c r="H154" s="152">
        <v>93.2</v>
      </c>
      <c r="I154" s="153"/>
      <c r="L154" s="148"/>
      <c r="M154" s="154"/>
      <c r="T154" s="155"/>
      <c r="AT154" s="150" t="s">
        <v>191</v>
      </c>
      <c r="AU154" s="150" t="s">
        <v>81</v>
      </c>
      <c r="AV154" s="12" t="s">
        <v>81</v>
      </c>
      <c r="AW154" s="12" t="s">
        <v>33</v>
      </c>
      <c r="AX154" s="12" t="s">
        <v>79</v>
      </c>
      <c r="AY154" s="150" t="s">
        <v>180</v>
      </c>
    </row>
    <row r="155" spans="2:65" s="1" customFormat="1" ht="37.9" customHeight="1">
      <c r="B155" s="32"/>
      <c r="C155" s="131" t="s">
        <v>294</v>
      </c>
      <c r="D155" s="131" t="s">
        <v>182</v>
      </c>
      <c r="E155" s="132" t="s">
        <v>2713</v>
      </c>
      <c r="F155" s="133" t="s">
        <v>2714</v>
      </c>
      <c r="G155" s="134" t="s">
        <v>185</v>
      </c>
      <c r="H155" s="135">
        <v>118.2</v>
      </c>
      <c r="I155" s="136"/>
      <c r="J155" s="137">
        <f>ROUND(I155*H155,2)</f>
        <v>0</v>
      </c>
      <c r="K155" s="133" t="s">
        <v>186</v>
      </c>
      <c r="L155" s="32"/>
      <c r="M155" s="138" t="s">
        <v>19</v>
      </c>
      <c r="N155" s="139" t="s">
        <v>43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187</v>
      </c>
      <c r="AT155" s="142" t="s">
        <v>182</v>
      </c>
      <c r="AU155" s="142" t="s">
        <v>81</v>
      </c>
      <c r="AY155" s="17" t="s">
        <v>180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79</v>
      </c>
      <c r="BK155" s="143">
        <f>ROUND(I155*H155,2)</f>
        <v>0</v>
      </c>
      <c r="BL155" s="17" t="s">
        <v>187</v>
      </c>
      <c r="BM155" s="142" t="s">
        <v>3499</v>
      </c>
    </row>
    <row r="156" spans="2:65" s="1" customFormat="1">
      <c r="B156" s="32"/>
      <c r="D156" s="144" t="s">
        <v>189</v>
      </c>
      <c r="F156" s="145" t="s">
        <v>2716</v>
      </c>
      <c r="I156" s="146"/>
      <c r="L156" s="32"/>
      <c r="M156" s="147"/>
      <c r="T156" s="53"/>
      <c r="AT156" s="17" t="s">
        <v>189</v>
      </c>
      <c r="AU156" s="17" t="s">
        <v>81</v>
      </c>
    </row>
    <row r="157" spans="2:65" s="13" customFormat="1">
      <c r="B157" s="156"/>
      <c r="D157" s="149" t="s">
        <v>191</v>
      </c>
      <c r="E157" s="157" t="s">
        <v>19</v>
      </c>
      <c r="F157" s="158" t="s">
        <v>3500</v>
      </c>
      <c r="H157" s="157" t="s">
        <v>19</v>
      </c>
      <c r="I157" s="159"/>
      <c r="L157" s="156"/>
      <c r="M157" s="160"/>
      <c r="T157" s="161"/>
      <c r="AT157" s="157" t="s">
        <v>191</v>
      </c>
      <c r="AU157" s="157" t="s">
        <v>81</v>
      </c>
      <c r="AV157" s="13" t="s">
        <v>79</v>
      </c>
      <c r="AW157" s="13" t="s">
        <v>33</v>
      </c>
      <c r="AX157" s="13" t="s">
        <v>72</v>
      </c>
      <c r="AY157" s="157" t="s">
        <v>180</v>
      </c>
    </row>
    <row r="158" spans="2:65" s="12" customFormat="1">
      <c r="B158" s="148"/>
      <c r="D158" s="149" t="s">
        <v>191</v>
      </c>
      <c r="E158" s="150" t="s">
        <v>19</v>
      </c>
      <c r="F158" s="151" t="s">
        <v>3498</v>
      </c>
      <c r="H158" s="152">
        <v>93.2</v>
      </c>
      <c r="I158" s="153"/>
      <c r="L158" s="148"/>
      <c r="M158" s="154"/>
      <c r="T158" s="155"/>
      <c r="AT158" s="150" t="s">
        <v>191</v>
      </c>
      <c r="AU158" s="150" t="s">
        <v>81</v>
      </c>
      <c r="AV158" s="12" t="s">
        <v>81</v>
      </c>
      <c r="AW158" s="12" t="s">
        <v>33</v>
      </c>
      <c r="AX158" s="12" t="s">
        <v>72</v>
      </c>
      <c r="AY158" s="150" t="s">
        <v>180</v>
      </c>
    </row>
    <row r="159" spans="2:65" s="12" customFormat="1">
      <c r="B159" s="148"/>
      <c r="D159" s="149" t="s">
        <v>191</v>
      </c>
      <c r="E159" s="150" t="s">
        <v>19</v>
      </c>
      <c r="F159" s="151" t="s">
        <v>3501</v>
      </c>
      <c r="H159" s="152">
        <v>25</v>
      </c>
      <c r="I159" s="153"/>
      <c r="L159" s="148"/>
      <c r="M159" s="154"/>
      <c r="T159" s="155"/>
      <c r="AT159" s="150" t="s">
        <v>191</v>
      </c>
      <c r="AU159" s="150" t="s">
        <v>81</v>
      </c>
      <c r="AV159" s="12" t="s">
        <v>81</v>
      </c>
      <c r="AW159" s="12" t="s">
        <v>33</v>
      </c>
      <c r="AX159" s="12" t="s">
        <v>72</v>
      </c>
      <c r="AY159" s="150" t="s">
        <v>180</v>
      </c>
    </row>
    <row r="160" spans="2:65" s="14" customFormat="1">
      <c r="B160" s="162"/>
      <c r="D160" s="149" t="s">
        <v>191</v>
      </c>
      <c r="E160" s="163" t="s">
        <v>19</v>
      </c>
      <c r="F160" s="164" t="s">
        <v>215</v>
      </c>
      <c r="H160" s="165">
        <v>118.2</v>
      </c>
      <c r="I160" s="166"/>
      <c r="L160" s="162"/>
      <c r="M160" s="167"/>
      <c r="T160" s="168"/>
      <c r="AT160" s="163" t="s">
        <v>191</v>
      </c>
      <c r="AU160" s="163" t="s">
        <v>81</v>
      </c>
      <c r="AV160" s="14" t="s">
        <v>187</v>
      </c>
      <c r="AW160" s="14" t="s">
        <v>33</v>
      </c>
      <c r="AX160" s="14" t="s">
        <v>79</v>
      </c>
      <c r="AY160" s="163" t="s">
        <v>180</v>
      </c>
    </row>
    <row r="161" spans="2:65" s="1" customFormat="1" ht="16.5" customHeight="1">
      <c r="B161" s="32"/>
      <c r="C161" s="181" t="s">
        <v>303</v>
      </c>
      <c r="D161" s="181" t="s">
        <v>570</v>
      </c>
      <c r="E161" s="182" t="s">
        <v>2718</v>
      </c>
      <c r="F161" s="183" t="s">
        <v>2719</v>
      </c>
      <c r="G161" s="184" t="s">
        <v>257</v>
      </c>
      <c r="H161" s="185">
        <v>21.276</v>
      </c>
      <c r="I161" s="186"/>
      <c r="J161" s="187">
        <f>ROUND(I161*H161,2)</f>
        <v>0</v>
      </c>
      <c r="K161" s="183" t="s">
        <v>186</v>
      </c>
      <c r="L161" s="188"/>
      <c r="M161" s="189" t="s">
        <v>19</v>
      </c>
      <c r="N161" s="190" t="s">
        <v>43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235</v>
      </c>
      <c r="AT161" s="142" t="s">
        <v>570</v>
      </c>
      <c r="AU161" s="142" t="s">
        <v>81</v>
      </c>
      <c r="AY161" s="17" t="s">
        <v>180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79</v>
      </c>
      <c r="BK161" s="143">
        <f>ROUND(I161*H161,2)</f>
        <v>0</v>
      </c>
      <c r="BL161" s="17" t="s">
        <v>187</v>
      </c>
      <c r="BM161" s="142" t="s">
        <v>3502</v>
      </c>
    </row>
    <row r="162" spans="2:65" s="12" customFormat="1">
      <c r="B162" s="148"/>
      <c r="D162" s="149" t="s">
        <v>191</v>
      </c>
      <c r="E162" s="150" t="s">
        <v>19</v>
      </c>
      <c r="F162" s="151" t="s">
        <v>3503</v>
      </c>
      <c r="H162" s="152">
        <v>21.276</v>
      </c>
      <c r="I162" s="153"/>
      <c r="L162" s="148"/>
      <c r="M162" s="154"/>
      <c r="T162" s="155"/>
      <c r="AT162" s="150" t="s">
        <v>191</v>
      </c>
      <c r="AU162" s="150" t="s">
        <v>81</v>
      </c>
      <c r="AV162" s="12" t="s">
        <v>81</v>
      </c>
      <c r="AW162" s="12" t="s">
        <v>33</v>
      </c>
      <c r="AX162" s="12" t="s">
        <v>79</v>
      </c>
      <c r="AY162" s="150" t="s">
        <v>180</v>
      </c>
    </row>
    <row r="163" spans="2:65" s="1" customFormat="1" ht="37.9" customHeight="1">
      <c r="B163" s="32"/>
      <c r="C163" s="131" t="s">
        <v>311</v>
      </c>
      <c r="D163" s="131" t="s">
        <v>182</v>
      </c>
      <c r="E163" s="132" t="s">
        <v>2722</v>
      </c>
      <c r="F163" s="133" t="s">
        <v>2723</v>
      </c>
      <c r="G163" s="134" t="s">
        <v>185</v>
      </c>
      <c r="H163" s="135">
        <v>118.2</v>
      </c>
      <c r="I163" s="136"/>
      <c r="J163" s="137">
        <f>ROUND(I163*H163,2)</f>
        <v>0</v>
      </c>
      <c r="K163" s="133" t="s">
        <v>19</v>
      </c>
      <c r="L163" s="32"/>
      <c r="M163" s="138" t="s">
        <v>19</v>
      </c>
      <c r="N163" s="139" t="s">
        <v>43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187</v>
      </c>
      <c r="AT163" s="142" t="s">
        <v>182</v>
      </c>
      <c r="AU163" s="142" t="s">
        <v>81</v>
      </c>
      <c r="AY163" s="17" t="s">
        <v>180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7" t="s">
        <v>79</v>
      </c>
      <c r="BK163" s="143">
        <f>ROUND(I163*H163,2)</f>
        <v>0</v>
      </c>
      <c r="BL163" s="17" t="s">
        <v>187</v>
      </c>
      <c r="BM163" s="142" t="s">
        <v>3504</v>
      </c>
    </row>
    <row r="164" spans="2:65" s="1" customFormat="1" ht="16.5" customHeight="1">
      <c r="B164" s="32"/>
      <c r="C164" s="181" t="s">
        <v>319</v>
      </c>
      <c r="D164" s="181" t="s">
        <v>570</v>
      </c>
      <c r="E164" s="182" t="s">
        <v>2726</v>
      </c>
      <c r="F164" s="183" t="s">
        <v>2727</v>
      </c>
      <c r="G164" s="184" t="s">
        <v>941</v>
      </c>
      <c r="H164" s="185">
        <v>3.5459999999999998</v>
      </c>
      <c r="I164" s="186"/>
      <c r="J164" s="187">
        <f>ROUND(I164*H164,2)</f>
        <v>0</v>
      </c>
      <c r="K164" s="183" t="s">
        <v>19</v>
      </c>
      <c r="L164" s="188"/>
      <c r="M164" s="189" t="s">
        <v>19</v>
      </c>
      <c r="N164" s="190" t="s">
        <v>43</v>
      </c>
      <c r="P164" s="140">
        <f>O164*H164</f>
        <v>0</v>
      </c>
      <c r="Q164" s="140">
        <v>1E-3</v>
      </c>
      <c r="R164" s="140">
        <f>Q164*H164</f>
        <v>3.5460000000000001E-3</v>
      </c>
      <c r="S164" s="140">
        <v>0</v>
      </c>
      <c r="T164" s="141">
        <f>S164*H164</f>
        <v>0</v>
      </c>
      <c r="AR164" s="142" t="s">
        <v>235</v>
      </c>
      <c r="AT164" s="142" t="s">
        <v>570</v>
      </c>
      <c r="AU164" s="142" t="s">
        <v>81</v>
      </c>
      <c r="AY164" s="17" t="s">
        <v>180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79</v>
      </c>
      <c r="BK164" s="143">
        <f>ROUND(I164*H164,2)</f>
        <v>0</v>
      </c>
      <c r="BL164" s="17" t="s">
        <v>187</v>
      </c>
      <c r="BM164" s="142" t="s">
        <v>3505</v>
      </c>
    </row>
    <row r="165" spans="2:65" s="12" customFormat="1">
      <c r="B165" s="148"/>
      <c r="D165" s="149" t="s">
        <v>191</v>
      </c>
      <c r="E165" s="150" t="s">
        <v>19</v>
      </c>
      <c r="F165" s="151" t="s">
        <v>3506</v>
      </c>
      <c r="H165" s="152">
        <v>3.5459999999999998</v>
      </c>
      <c r="I165" s="153"/>
      <c r="L165" s="148"/>
      <c r="M165" s="154"/>
      <c r="T165" s="155"/>
      <c r="AT165" s="150" t="s">
        <v>191</v>
      </c>
      <c r="AU165" s="150" t="s">
        <v>81</v>
      </c>
      <c r="AV165" s="12" t="s">
        <v>81</v>
      </c>
      <c r="AW165" s="12" t="s">
        <v>33</v>
      </c>
      <c r="AX165" s="12" t="s">
        <v>79</v>
      </c>
      <c r="AY165" s="150" t="s">
        <v>180</v>
      </c>
    </row>
    <row r="166" spans="2:65" s="1" customFormat="1" ht="21.75" customHeight="1">
      <c r="B166" s="32"/>
      <c r="C166" s="131" t="s">
        <v>326</v>
      </c>
      <c r="D166" s="131" t="s">
        <v>182</v>
      </c>
      <c r="E166" s="132" t="s">
        <v>2730</v>
      </c>
      <c r="F166" s="133" t="s">
        <v>2731</v>
      </c>
      <c r="G166" s="134" t="s">
        <v>185</v>
      </c>
      <c r="H166" s="135">
        <v>118.2</v>
      </c>
      <c r="I166" s="136"/>
      <c r="J166" s="137">
        <f>ROUND(I166*H166,2)</f>
        <v>0</v>
      </c>
      <c r="K166" s="133" t="s">
        <v>186</v>
      </c>
      <c r="L166" s="32"/>
      <c r="M166" s="138" t="s">
        <v>19</v>
      </c>
      <c r="N166" s="139" t="s">
        <v>43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187</v>
      </c>
      <c r="AT166" s="142" t="s">
        <v>182</v>
      </c>
      <c r="AU166" s="142" t="s">
        <v>81</v>
      </c>
      <c r="AY166" s="17" t="s">
        <v>180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7" t="s">
        <v>79</v>
      </c>
      <c r="BK166" s="143">
        <f>ROUND(I166*H166,2)</f>
        <v>0</v>
      </c>
      <c r="BL166" s="17" t="s">
        <v>187</v>
      </c>
      <c r="BM166" s="142" t="s">
        <v>3507</v>
      </c>
    </row>
    <row r="167" spans="2:65" s="1" customFormat="1">
      <c r="B167" s="32"/>
      <c r="D167" s="144" t="s">
        <v>189</v>
      </c>
      <c r="F167" s="145" t="s">
        <v>2733</v>
      </c>
      <c r="I167" s="146"/>
      <c r="L167" s="32"/>
      <c r="M167" s="147"/>
      <c r="T167" s="53"/>
      <c r="AT167" s="17" t="s">
        <v>189</v>
      </c>
      <c r="AU167" s="17" t="s">
        <v>81</v>
      </c>
    </row>
    <row r="168" spans="2:65" s="11" customFormat="1" ht="22.9" customHeight="1">
      <c r="B168" s="119"/>
      <c r="D168" s="120" t="s">
        <v>71</v>
      </c>
      <c r="E168" s="129" t="s">
        <v>81</v>
      </c>
      <c r="F168" s="129" t="s">
        <v>575</v>
      </c>
      <c r="I168" s="122"/>
      <c r="J168" s="130">
        <f>BK168</f>
        <v>0</v>
      </c>
      <c r="L168" s="119"/>
      <c r="M168" s="124"/>
      <c r="P168" s="125">
        <f>SUM(P169:P175)</f>
        <v>0</v>
      </c>
      <c r="R168" s="125">
        <f>SUM(R169:R175)</f>
        <v>0.72920950000000007</v>
      </c>
      <c r="T168" s="126">
        <f>SUM(T169:T175)</f>
        <v>0</v>
      </c>
      <c r="AR168" s="120" t="s">
        <v>79</v>
      </c>
      <c r="AT168" s="127" t="s">
        <v>71</v>
      </c>
      <c r="AU168" s="127" t="s">
        <v>79</v>
      </c>
      <c r="AY168" s="120" t="s">
        <v>180</v>
      </c>
      <c r="BK168" s="128">
        <f>SUM(BK169:BK175)</f>
        <v>0</v>
      </c>
    </row>
    <row r="169" spans="2:65" s="1" customFormat="1" ht="44.25" customHeight="1">
      <c r="B169" s="32"/>
      <c r="C169" s="131" t="s">
        <v>333</v>
      </c>
      <c r="D169" s="131" t="s">
        <v>182</v>
      </c>
      <c r="E169" s="132" t="s">
        <v>1446</v>
      </c>
      <c r="F169" s="133" t="s">
        <v>1447</v>
      </c>
      <c r="G169" s="134" t="s">
        <v>185</v>
      </c>
      <c r="H169" s="135">
        <v>1056.825</v>
      </c>
      <c r="I169" s="136"/>
      <c r="J169" s="137">
        <f>ROUND(I169*H169,2)</f>
        <v>0</v>
      </c>
      <c r="K169" s="133" t="s">
        <v>186</v>
      </c>
      <c r="L169" s="32"/>
      <c r="M169" s="138" t="s">
        <v>19</v>
      </c>
      <c r="N169" s="139" t="s">
        <v>43</v>
      </c>
      <c r="P169" s="140">
        <f>O169*H169</f>
        <v>0</v>
      </c>
      <c r="Q169" s="140">
        <v>1.3999999999999999E-4</v>
      </c>
      <c r="R169" s="140">
        <f>Q169*H169</f>
        <v>0.14795549999999999</v>
      </c>
      <c r="S169" s="140">
        <v>0</v>
      </c>
      <c r="T169" s="141">
        <f>S169*H169</f>
        <v>0</v>
      </c>
      <c r="AR169" s="142" t="s">
        <v>187</v>
      </c>
      <c r="AT169" s="142" t="s">
        <v>182</v>
      </c>
      <c r="AU169" s="142" t="s">
        <v>81</v>
      </c>
      <c r="AY169" s="17" t="s">
        <v>180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7" t="s">
        <v>79</v>
      </c>
      <c r="BK169" s="143">
        <f>ROUND(I169*H169,2)</f>
        <v>0</v>
      </c>
      <c r="BL169" s="17" t="s">
        <v>187</v>
      </c>
      <c r="BM169" s="142" t="s">
        <v>3508</v>
      </c>
    </row>
    <row r="170" spans="2:65" s="1" customFormat="1">
      <c r="B170" s="32"/>
      <c r="D170" s="144" t="s">
        <v>189</v>
      </c>
      <c r="F170" s="145" t="s">
        <v>1449</v>
      </c>
      <c r="I170" s="146"/>
      <c r="L170" s="32"/>
      <c r="M170" s="147"/>
      <c r="T170" s="53"/>
      <c r="AT170" s="17" t="s">
        <v>189</v>
      </c>
      <c r="AU170" s="17" t="s">
        <v>81</v>
      </c>
    </row>
    <row r="171" spans="2:65" s="13" customFormat="1">
      <c r="B171" s="156"/>
      <c r="D171" s="149" t="s">
        <v>191</v>
      </c>
      <c r="E171" s="157" t="s">
        <v>19</v>
      </c>
      <c r="F171" s="158" t="s">
        <v>3487</v>
      </c>
      <c r="H171" s="157" t="s">
        <v>19</v>
      </c>
      <c r="I171" s="159"/>
      <c r="L171" s="156"/>
      <c r="M171" s="160"/>
      <c r="T171" s="161"/>
      <c r="AT171" s="157" t="s">
        <v>191</v>
      </c>
      <c r="AU171" s="157" t="s">
        <v>81</v>
      </c>
      <c r="AV171" s="13" t="s">
        <v>79</v>
      </c>
      <c r="AW171" s="13" t="s">
        <v>33</v>
      </c>
      <c r="AX171" s="13" t="s">
        <v>72</v>
      </c>
      <c r="AY171" s="157" t="s">
        <v>180</v>
      </c>
    </row>
    <row r="172" spans="2:65" s="12" customFormat="1">
      <c r="B172" s="148"/>
      <c r="D172" s="149" t="s">
        <v>191</v>
      </c>
      <c r="E172" s="150" t="s">
        <v>19</v>
      </c>
      <c r="F172" s="151" t="s">
        <v>3492</v>
      </c>
      <c r="H172" s="152">
        <v>1056.825</v>
      </c>
      <c r="I172" s="153"/>
      <c r="L172" s="148"/>
      <c r="M172" s="154"/>
      <c r="T172" s="155"/>
      <c r="AT172" s="150" t="s">
        <v>191</v>
      </c>
      <c r="AU172" s="150" t="s">
        <v>81</v>
      </c>
      <c r="AV172" s="12" t="s">
        <v>81</v>
      </c>
      <c r="AW172" s="12" t="s">
        <v>33</v>
      </c>
      <c r="AX172" s="12" t="s">
        <v>72</v>
      </c>
      <c r="AY172" s="150" t="s">
        <v>180</v>
      </c>
    </row>
    <row r="173" spans="2:65" s="14" customFormat="1">
      <c r="B173" s="162"/>
      <c r="D173" s="149" t="s">
        <v>191</v>
      </c>
      <c r="E173" s="163" t="s">
        <v>19</v>
      </c>
      <c r="F173" s="164" t="s">
        <v>215</v>
      </c>
      <c r="H173" s="165">
        <v>1056.825</v>
      </c>
      <c r="I173" s="166"/>
      <c r="L173" s="162"/>
      <c r="M173" s="167"/>
      <c r="T173" s="168"/>
      <c r="AT173" s="163" t="s">
        <v>191</v>
      </c>
      <c r="AU173" s="163" t="s">
        <v>81</v>
      </c>
      <c r="AV173" s="14" t="s">
        <v>187</v>
      </c>
      <c r="AW173" s="14" t="s">
        <v>33</v>
      </c>
      <c r="AX173" s="14" t="s">
        <v>79</v>
      </c>
      <c r="AY173" s="163" t="s">
        <v>180</v>
      </c>
    </row>
    <row r="174" spans="2:65" s="1" customFormat="1" ht="24.2" customHeight="1">
      <c r="B174" s="32"/>
      <c r="C174" s="181" t="s">
        <v>339</v>
      </c>
      <c r="D174" s="181" t="s">
        <v>570</v>
      </c>
      <c r="E174" s="182" t="s">
        <v>902</v>
      </c>
      <c r="F174" s="183" t="s">
        <v>903</v>
      </c>
      <c r="G174" s="184" t="s">
        <v>185</v>
      </c>
      <c r="H174" s="185">
        <v>1162.508</v>
      </c>
      <c r="I174" s="186"/>
      <c r="J174" s="187">
        <f>ROUND(I174*H174,2)</f>
        <v>0</v>
      </c>
      <c r="K174" s="183" t="s">
        <v>186</v>
      </c>
      <c r="L174" s="188"/>
      <c r="M174" s="189" t="s">
        <v>19</v>
      </c>
      <c r="N174" s="190" t="s">
        <v>43</v>
      </c>
      <c r="P174" s="140">
        <f>O174*H174</f>
        <v>0</v>
      </c>
      <c r="Q174" s="140">
        <v>5.0000000000000001E-4</v>
      </c>
      <c r="R174" s="140">
        <f>Q174*H174</f>
        <v>0.58125400000000005</v>
      </c>
      <c r="S174" s="140">
        <v>0</v>
      </c>
      <c r="T174" s="141">
        <f>S174*H174</f>
        <v>0</v>
      </c>
      <c r="AR174" s="142" t="s">
        <v>235</v>
      </c>
      <c r="AT174" s="142" t="s">
        <v>570</v>
      </c>
      <c r="AU174" s="142" t="s">
        <v>81</v>
      </c>
      <c r="AY174" s="17" t="s">
        <v>180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7" t="s">
        <v>79</v>
      </c>
      <c r="BK174" s="143">
        <f>ROUND(I174*H174,2)</f>
        <v>0</v>
      </c>
      <c r="BL174" s="17" t="s">
        <v>187</v>
      </c>
      <c r="BM174" s="142" t="s">
        <v>3509</v>
      </c>
    </row>
    <row r="175" spans="2:65" s="12" customFormat="1">
      <c r="B175" s="148"/>
      <c r="D175" s="149" t="s">
        <v>191</v>
      </c>
      <c r="E175" s="150" t="s">
        <v>19</v>
      </c>
      <c r="F175" s="151" t="s">
        <v>3510</v>
      </c>
      <c r="H175" s="152">
        <v>1162.508</v>
      </c>
      <c r="I175" s="153"/>
      <c r="L175" s="148"/>
      <c r="M175" s="154"/>
      <c r="T175" s="155"/>
      <c r="AT175" s="150" t="s">
        <v>191</v>
      </c>
      <c r="AU175" s="150" t="s">
        <v>81</v>
      </c>
      <c r="AV175" s="12" t="s">
        <v>81</v>
      </c>
      <c r="AW175" s="12" t="s">
        <v>33</v>
      </c>
      <c r="AX175" s="12" t="s">
        <v>79</v>
      </c>
      <c r="AY175" s="150" t="s">
        <v>180</v>
      </c>
    </row>
    <row r="176" spans="2:65" s="11" customFormat="1" ht="22.9" customHeight="1">
      <c r="B176" s="119"/>
      <c r="D176" s="120" t="s">
        <v>71</v>
      </c>
      <c r="E176" s="129" t="s">
        <v>218</v>
      </c>
      <c r="F176" s="129" t="s">
        <v>594</v>
      </c>
      <c r="I176" s="122"/>
      <c r="J176" s="130">
        <f>BK176</f>
        <v>0</v>
      </c>
      <c r="L176" s="119"/>
      <c r="M176" s="124"/>
      <c r="P176" s="125">
        <f>SUM(P177:P200)</f>
        <v>0</v>
      </c>
      <c r="R176" s="125">
        <f>SUM(R177:R200)</f>
        <v>1047.8268594000001</v>
      </c>
      <c r="T176" s="126">
        <f>SUM(T177:T200)</f>
        <v>0</v>
      </c>
      <c r="AR176" s="120" t="s">
        <v>79</v>
      </c>
      <c r="AT176" s="127" t="s">
        <v>71</v>
      </c>
      <c r="AU176" s="127" t="s">
        <v>79</v>
      </c>
      <c r="AY176" s="120" t="s">
        <v>180</v>
      </c>
      <c r="BK176" s="128">
        <f>SUM(BK177:BK200)</f>
        <v>0</v>
      </c>
    </row>
    <row r="177" spans="2:65" s="1" customFormat="1" ht="37.9" customHeight="1">
      <c r="B177" s="32"/>
      <c r="C177" s="131" t="s">
        <v>7</v>
      </c>
      <c r="D177" s="131" t="s">
        <v>182</v>
      </c>
      <c r="E177" s="132" t="s">
        <v>3511</v>
      </c>
      <c r="F177" s="133" t="s">
        <v>3512</v>
      </c>
      <c r="G177" s="134" t="s">
        <v>185</v>
      </c>
      <c r="H177" s="135">
        <v>1006.5</v>
      </c>
      <c r="I177" s="136"/>
      <c r="J177" s="137">
        <f>ROUND(I177*H177,2)</f>
        <v>0</v>
      </c>
      <c r="K177" s="133" t="s">
        <v>186</v>
      </c>
      <c r="L177" s="32"/>
      <c r="M177" s="138" t="s">
        <v>19</v>
      </c>
      <c r="N177" s="139" t="s">
        <v>43</v>
      </c>
      <c r="P177" s="140">
        <f>O177*H177</f>
        <v>0</v>
      </c>
      <c r="Q177" s="140">
        <v>0.51085999999999998</v>
      </c>
      <c r="R177" s="140">
        <f>Q177*H177</f>
        <v>514.18058999999994</v>
      </c>
      <c r="S177" s="140">
        <v>0</v>
      </c>
      <c r="T177" s="141">
        <f>S177*H177</f>
        <v>0</v>
      </c>
      <c r="AR177" s="142" t="s">
        <v>187</v>
      </c>
      <c r="AT177" s="142" t="s">
        <v>182</v>
      </c>
      <c r="AU177" s="142" t="s">
        <v>81</v>
      </c>
      <c r="AY177" s="17" t="s">
        <v>180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79</v>
      </c>
      <c r="BK177" s="143">
        <f>ROUND(I177*H177,2)</f>
        <v>0</v>
      </c>
      <c r="BL177" s="17" t="s">
        <v>187</v>
      </c>
      <c r="BM177" s="142" t="s">
        <v>3513</v>
      </c>
    </row>
    <row r="178" spans="2:65" s="1" customFormat="1">
      <c r="B178" s="32"/>
      <c r="D178" s="144" t="s">
        <v>189</v>
      </c>
      <c r="F178" s="145" t="s">
        <v>3514</v>
      </c>
      <c r="I178" s="146"/>
      <c r="L178" s="32"/>
      <c r="M178" s="147"/>
      <c r="T178" s="53"/>
      <c r="AT178" s="17" t="s">
        <v>189</v>
      </c>
      <c r="AU178" s="17" t="s">
        <v>81</v>
      </c>
    </row>
    <row r="179" spans="2:65" s="13" customFormat="1">
      <c r="B179" s="156"/>
      <c r="D179" s="149" t="s">
        <v>191</v>
      </c>
      <c r="E179" s="157" t="s">
        <v>19</v>
      </c>
      <c r="F179" s="158" t="s">
        <v>3487</v>
      </c>
      <c r="H179" s="157" t="s">
        <v>19</v>
      </c>
      <c r="I179" s="159"/>
      <c r="L179" s="156"/>
      <c r="M179" s="160"/>
      <c r="T179" s="161"/>
      <c r="AT179" s="157" t="s">
        <v>191</v>
      </c>
      <c r="AU179" s="157" t="s">
        <v>81</v>
      </c>
      <c r="AV179" s="13" t="s">
        <v>79</v>
      </c>
      <c r="AW179" s="13" t="s">
        <v>33</v>
      </c>
      <c r="AX179" s="13" t="s">
        <v>72</v>
      </c>
      <c r="AY179" s="157" t="s">
        <v>180</v>
      </c>
    </row>
    <row r="180" spans="2:65" s="12" customFormat="1">
      <c r="B180" s="148"/>
      <c r="D180" s="149" t="s">
        <v>191</v>
      </c>
      <c r="E180" s="150" t="s">
        <v>19</v>
      </c>
      <c r="F180" s="151" t="s">
        <v>3515</v>
      </c>
      <c r="H180" s="152">
        <v>1006.5</v>
      </c>
      <c r="I180" s="153"/>
      <c r="L180" s="148"/>
      <c r="M180" s="154"/>
      <c r="T180" s="155"/>
      <c r="AT180" s="150" t="s">
        <v>191</v>
      </c>
      <c r="AU180" s="150" t="s">
        <v>81</v>
      </c>
      <c r="AV180" s="12" t="s">
        <v>81</v>
      </c>
      <c r="AW180" s="12" t="s">
        <v>33</v>
      </c>
      <c r="AX180" s="12" t="s">
        <v>72</v>
      </c>
      <c r="AY180" s="150" t="s">
        <v>180</v>
      </c>
    </row>
    <row r="181" spans="2:65" s="14" customFormat="1">
      <c r="B181" s="162"/>
      <c r="D181" s="149" t="s">
        <v>191</v>
      </c>
      <c r="E181" s="163" t="s">
        <v>19</v>
      </c>
      <c r="F181" s="164" t="s">
        <v>215</v>
      </c>
      <c r="H181" s="165">
        <v>1006.5</v>
      </c>
      <c r="I181" s="166"/>
      <c r="L181" s="162"/>
      <c r="M181" s="167"/>
      <c r="T181" s="168"/>
      <c r="AT181" s="163" t="s">
        <v>191</v>
      </c>
      <c r="AU181" s="163" t="s">
        <v>81</v>
      </c>
      <c r="AV181" s="14" t="s">
        <v>187</v>
      </c>
      <c r="AW181" s="14" t="s">
        <v>33</v>
      </c>
      <c r="AX181" s="14" t="s">
        <v>79</v>
      </c>
      <c r="AY181" s="163" t="s">
        <v>180</v>
      </c>
    </row>
    <row r="182" spans="2:65" s="1" customFormat="1" ht="24.2" customHeight="1">
      <c r="B182" s="32"/>
      <c r="C182" s="131" t="s">
        <v>351</v>
      </c>
      <c r="D182" s="131" t="s">
        <v>182</v>
      </c>
      <c r="E182" s="132" t="s">
        <v>3516</v>
      </c>
      <c r="F182" s="133" t="s">
        <v>3517</v>
      </c>
      <c r="G182" s="134" t="s">
        <v>185</v>
      </c>
      <c r="H182" s="135">
        <v>1056.825</v>
      </c>
      <c r="I182" s="136"/>
      <c r="J182" s="137">
        <f>ROUND(I182*H182,2)</f>
        <v>0</v>
      </c>
      <c r="K182" s="133" t="s">
        <v>186</v>
      </c>
      <c r="L182" s="32"/>
      <c r="M182" s="138" t="s">
        <v>19</v>
      </c>
      <c r="N182" s="139" t="s">
        <v>43</v>
      </c>
      <c r="P182" s="140">
        <f>O182*H182</f>
        <v>0</v>
      </c>
      <c r="Q182" s="140">
        <v>0.49819999999999998</v>
      </c>
      <c r="R182" s="140">
        <f>Q182*H182</f>
        <v>526.51021500000002</v>
      </c>
      <c r="S182" s="140">
        <v>0</v>
      </c>
      <c r="T182" s="141">
        <f>S182*H182</f>
        <v>0</v>
      </c>
      <c r="AR182" s="142" t="s">
        <v>187</v>
      </c>
      <c r="AT182" s="142" t="s">
        <v>182</v>
      </c>
      <c r="AU182" s="142" t="s">
        <v>81</v>
      </c>
      <c r="AY182" s="17" t="s">
        <v>180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7" t="s">
        <v>79</v>
      </c>
      <c r="BK182" s="143">
        <f>ROUND(I182*H182,2)</f>
        <v>0</v>
      </c>
      <c r="BL182" s="17" t="s">
        <v>187</v>
      </c>
      <c r="BM182" s="142" t="s">
        <v>3518</v>
      </c>
    </row>
    <row r="183" spans="2:65" s="1" customFormat="1">
      <c r="B183" s="32"/>
      <c r="D183" s="144" t="s">
        <v>189</v>
      </c>
      <c r="F183" s="145" t="s">
        <v>3519</v>
      </c>
      <c r="I183" s="146"/>
      <c r="L183" s="32"/>
      <c r="M183" s="147"/>
      <c r="T183" s="53"/>
      <c r="AT183" s="17" t="s">
        <v>189</v>
      </c>
      <c r="AU183" s="17" t="s">
        <v>81</v>
      </c>
    </row>
    <row r="184" spans="2:65" s="13" customFormat="1">
      <c r="B184" s="156"/>
      <c r="D184" s="149" t="s">
        <v>191</v>
      </c>
      <c r="E184" s="157" t="s">
        <v>19</v>
      </c>
      <c r="F184" s="158" t="s">
        <v>3487</v>
      </c>
      <c r="H184" s="157" t="s">
        <v>19</v>
      </c>
      <c r="I184" s="159"/>
      <c r="L184" s="156"/>
      <c r="M184" s="160"/>
      <c r="T184" s="161"/>
      <c r="AT184" s="157" t="s">
        <v>191</v>
      </c>
      <c r="AU184" s="157" t="s">
        <v>81</v>
      </c>
      <c r="AV184" s="13" t="s">
        <v>79</v>
      </c>
      <c r="AW184" s="13" t="s">
        <v>33</v>
      </c>
      <c r="AX184" s="13" t="s">
        <v>72</v>
      </c>
      <c r="AY184" s="157" t="s">
        <v>180</v>
      </c>
    </row>
    <row r="185" spans="2:65" s="12" customFormat="1">
      <c r="B185" s="148"/>
      <c r="D185" s="149" t="s">
        <v>191</v>
      </c>
      <c r="E185" s="150" t="s">
        <v>19</v>
      </c>
      <c r="F185" s="151" t="s">
        <v>3515</v>
      </c>
      <c r="H185" s="152">
        <v>1006.5</v>
      </c>
      <c r="I185" s="153"/>
      <c r="L185" s="148"/>
      <c r="M185" s="154"/>
      <c r="T185" s="155"/>
      <c r="AT185" s="150" t="s">
        <v>191</v>
      </c>
      <c r="AU185" s="150" t="s">
        <v>81</v>
      </c>
      <c r="AV185" s="12" t="s">
        <v>81</v>
      </c>
      <c r="AW185" s="12" t="s">
        <v>33</v>
      </c>
      <c r="AX185" s="12" t="s">
        <v>72</v>
      </c>
      <c r="AY185" s="150" t="s">
        <v>180</v>
      </c>
    </row>
    <row r="186" spans="2:65" s="15" customFormat="1">
      <c r="B186" s="170"/>
      <c r="D186" s="149" t="s">
        <v>191</v>
      </c>
      <c r="E186" s="171" t="s">
        <v>19</v>
      </c>
      <c r="F186" s="172" t="s">
        <v>274</v>
      </c>
      <c r="H186" s="173">
        <v>1006.5</v>
      </c>
      <c r="I186" s="174"/>
      <c r="L186" s="170"/>
      <c r="M186" s="175"/>
      <c r="T186" s="176"/>
      <c r="AT186" s="171" t="s">
        <v>191</v>
      </c>
      <c r="AU186" s="171" t="s">
        <v>81</v>
      </c>
      <c r="AV186" s="15" t="s">
        <v>198</v>
      </c>
      <c r="AW186" s="15" t="s">
        <v>33</v>
      </c>
      <c r="AX186" s="15" t="s">
        <v>72</v>
      </c>
      <c r="AY186" s="171" t="s">
        <v>180</v>
      </c>
    </row>
    <row r="187" spans="2:65" s="13" customFormat="1" ht="22.5">
      <c r="B187" s="156"/>
      <c r="D187" s="149" t="s">
        <v>191</v>
      </c>
      <c r="E187" s="157" t="s">
        <v>19</v>
      </c>
      <c r="F187" s="158" t="s">
        <v>3520</v>
      </c>
      <c r="H187" s="157" t="s">
        <v>19</v>
      </c>
      <c r="I187" s="159"/>
      <c r="L187" s="156"/>
      <c r="M187" s="160"/>
      <c r="T187" s="161"/>
      <c r="AT187" s="157" t="s">
        <v>191</v>
      </c>
      <c r="AU187" s="157" t="s">
        <v>81</v>
      </c>
      <c r="AV187" s="13" t="s">
        <v>79</v>
      </c>
      <c r="AW187" s="13" t="s">
        <v>33</v>
      </c>
      <c r="AX187" s="13" t="s">
        <v>72</v>
      </c>
      <c r="AY187" s="157" t="s">
        <v>180</v>
      </c>
    </row>
    <row r="188" spans="2:65" s="12" customFormat="1">
      <c r="B188" s="148"/>
      <c r="D188" s="149" t="s">
        <v>191</v>
      </c>
      <c r="E188" s="150" t="s">
        <v>19</v>
      </c>
      <c r="F188" s="151" t="s">
        <v>3521</v>
      </c>
      <c r="H188" s="152">
        <v>50.325000000000003</v>
      </c>
      <c r="I188" s="153"/>
      <c r="L188" s="148"/>
      <c r="M188" s="154"/>
      <c r="T188" s="155"/>
      <c r="AT188" s="150" t="s">
        <v>191</v>
      </c>
      <c r="AU188" s="150" t="s">
        <v>81</v>
      </c>
      <c r="AV188" s="12" t="s">
        <v>81</v>
      </c>
      <c r="AW188" s="12" t="s">
        <v>33</v>
      </c>
      <c r="AX188" s="12" t="s">
        <v>72</v>
      </c>
      <c r="AY188" s="150" t="s">
        <v>180</v>
      </c>
    </row>
    <row r="189" spans="2:65" s="14" customFormat="1">
      <c r="B189" s="162"/>
      <c r="D189" s="149" t="s">
        <v>191</v>
      </c>
      <c r="E189" s="163" t="s">
        <v>19</v>
      </c>
      <c r="F189" s="164" t="s">
        <v>215</v>
      </c>
      <c r="H189" s="165">
        <v>1056.825</v>
      </c>
      <c r="I189" s="166"/>
      <c r="L189" s="162"/>
      <c r="M189" s="167"/>
      <c r="T189" s="168"/>
      <c r="AT189" s="163" t="s">
        <v>191</v>
      </c>
      <c r="AU189" s="163" t="s">
        <v>81</v>
      </c>
      <c r="AV189" s="14" t="s">
        <v>187</v>
      </c>
      <c r="AW189" s="14" t="s">
        <v>33</v>
      </c>
      <c r="AX189" s="14" t="s">
        <v>79</v>
      </c>
      <c r="AY189" s="163" t="s">
        <v>180</v>
      </c>
    </row>
    <row r="190" spans="2:65" s="1" customFormat="1" ht="37.9" customHeight="1">
      <c r="B190" s="32"/>
      <c r="C190" s="131" t="s">
        <v>357</v>
      </c>
      <c r="D190" s="131" t="s">
        <v>182</v>
      </c>
      <c r="E190" s="132" t="s">
        <v>3522</v>
      </c>
      <c r="F190" s="133" t="s">
        <v>3523</v>
      </c>
      <c r="G190" s="134" t="s">
        <v>185</v>
      </c>
      <c r="H190" s="135">
        <v>1006.5</v>
      </c>
      <c r="I190" s="136"/>
      <c r="J190" s="137">
        <f>ROUND(I190*H190,2)</f>
        <v>0</v>
      </c>
      <c r="K190" s="133" t="s">
        <v>186</v>
      </c>
      <c r="L190" s="32"/>
      <c r="M190" s="138" t="s">
        <v>19</v>
      </c>
      <c r="N190" s="139" t="s">
        <v>43</v>
      </c>
      <c r="P190" s="140">
        <f>O190*H190</f>
        <v>0</v>
      </c>
      <c r="Q190" s="140">
        <v>1E-3</v>
      </c>
      <c r="R190" s="140">
        <f>Q190*H190</f>
        <v>1.0065</v>
      </c>
      <c r="S190" s="140">
        <v>0</v>
      </c>
      <c r="T190" s="141">
        <f>S190*H190</f>
        <v>0</v>
      </c>
      <c r="AR190" s="142" t="s">
        <v>187</v>
      </c>
      <c r="AT190" s="142" t="s">
        <v>182</v>
      </c>
      <c r="AU190" s="142" t="s">
        <v>81</v>
      </c>
      <c r="AY190" s="17" t="s">
        <v>180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7" t="s">
        <v>79</v>
      </c>
      <c r="BK190" s="143">
        <f>ROUND(I190*H190,2)</f>
        <v>0</v>
      </c>
      <c r="BL190" s="17" t="s">
        <v>187</v>
      </c>
      <c r="BM190" s="142" t="s">
        <v>3524</v>
      </c>
    </row>
    <row r="191" spans="2:65" s="1" customFormat="1">
      <c r="B191" s="32"/>
      <c r="D191" s="144" t="s">
        <v>189</v>
      </c>
      <c r="F191" s="145" t="s">
        <v>3525</v>
      </c>
      <c r="I191" s="146"/>
      <c r="L191" s="32"/>
      <c r="M191" s="147"/>
      <c r="T191" s="53"/>
      <c r="AT191" s="17" t="s">
        <v>189</v>
      </c>
      <c r="AU191" s="17" t="s">
        <v>81</v>
      </c>
    </row>
    <row r="192" spans="2:65" s="1" customFormat="1" ht="16.5" customHeight="1">
      <c r="B192" s="32"/>
      <c r="C192" s="131" t="s">
        <v>365</v>
      </c>
      <c r="D192" s="131" t="s">
        <v>182</v>
      </c>
      <c r="E192" s="132" t="s">
        <v>3526</v>
      </c>
      <c r="F192" s="133" t="s">
        <v>3527</v>
      </c>
      <c r="G192" s="134" t="s">
        <v>185</v>
      </c>
      <c r="H192" s="135">
        <v>10.26</v>
      </c>
      <c r="I192" s="136"/>
      <c r="J192" s="137">
        <f>ROUND(I192*H192,2)</f>
        <v>0</v>
      </c>
      <c r="K192" s="133" t="s">
        <v>186</v>
      </c>
      <c r="L192" s="32"/>
      <c r="M192" s="138" t="s">
        <v>19</v>
      </c>
      <c r="N192" s="139" t="s">
        <v>43</v>
      </c>
      <c r="P192" s="140">
        <f>O192*H192</f>
        <v>0</v>
      </c>
      <c r="Q192" s="140">
        <v>2.9399999999999999E-3</v>
      </c>
      <c r="R192" s="140">
        <f>Q192*H192</f>
        <v>3.0164399999999997E-2</v>
      </c>
      <c r="S192" s="140">
        <v>0</v>
      </c>
      <c r="T192" s="141">
        <f>S192*H192</f>
        <v>0</v>
      </c>
      <c r="AR192" s="142" t="s">
        <v>187</v>
      </c>
      <c r="AT192" s="142" t="s">
        <v>182</v>
      </c>
      <c r="AU192" s="142" t="s">
        <v>81</v>
      </c>
      <c r="AY192" s="17" t="s">
        <v>180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7" t="s">
        <v>79</v>
      </c>
      <c r="BK192" s="143">
        <f>ROUND(I192*H192,2)</f>
        <v>0</v>
      </c>
      <c r="BL192" s="17" t="s">
        <v>187</v>
      </c>
      <c r="BM192" s="142" t="s">
        <v>3528</v>
      </c>
    </row>
    <row r="193" spans="2:65" s="1" customFormat="1">
      <c r="B193" s="32"/>
      <c r="D193" s="144" t="s">
        <v>189</v>
      </c>
      <c r="F193" s="145" t="s">
        <v>3529</v>
      </c>
      <c r="I193" s="146"/>
      <c r="L193" s="32"/>
      <c r="M193" s="147"/>
      <c r="T193" s="53"/>
      <c r="AT193" s="17" t="s">
        <v>189</v>
      </c>
      <c r="AU193" s="17" t="s">
        <v>81</v>
      </c>
    </row>
    <row r="194" spans="2:65" s="12" customFormat="1">
      <c r="B194" s="148"/>
      <c r="D194" s="149" t="s">
        <v>191</v>
      </c>
      <c r="E194" s="150" t="s">
        <v>19</v>
      </c>
      <c r="F194" s="151" t="s">
        <v>3530</v>
      </c>
      <c r="H194" s="152">
        <v>10.26</v>
      </c>
      <c r="I194" s="153"/>
      <c r="L194" s="148"/>
      <c r="M194" s="154"/>
      <c r="T194" s="155"/>
      <c r="AT194" s="150" t="s">
        <v>191</v>
      </c>
      <c r="AU194" s="150" t="s">
        <v>81</v>
      </c>
      <c r="AV194" s="12" t="s">
        <v>81</v>
      </c>
      <c r="AW194" s="12" t="s">
        <v>33</v>
      </c>
      <c r="AX194" s="12" t="s">
        <v>79</v>
      </c>
      <c r="AY194" s="150" t="s">
        <v>180</v>
      </c>
    </row>
    <row r="195" spans="2:65" s="1" customFormat="1" ht="16.5" customHeight="1">
      <c r="B195" s="32"/>
      <c r="C195" s="131" t="s">
        <v>500</v>
      </c>
      <c r="D195" s="131" t="s">
        <v>182</v>
      </c>
      <c r="E195" s="132" t="s">
        <v>3531</v>
      </c>
      <c r="F195" s="133" t="s">
        <v>3532</v>
      </c>
      <c r="G195" s="134" t="s">
        <v>185</v>
      </c>
      <c r="H195" s="135">
        <v>10.26</v>
      </c>
      <c r="I195" s="136"/>
      <c r="J195" s="137">
        <f>ROUND(I195*H195,2)</f>
        <v>0</v>
      </c>
      <c r="K195" s="133" t="s">
        <v>186</v>
      </c>
      <c r="L195" s="32"/>
      <c r="M195" s="138" t="s">
        <v>19</v>
      </c>
      <c r="N195" s="139" t="s">
        <v>43</v>
      </c>
      <c r="P195" s="140">
        <f>O195*H195</f>
        <v>0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AR195" s="142" t="s">
        <v>187</v>
      </c>
      <c r="AT195" s="142" t="s">
        <v>182</v>
      </c>
      <c r="AU195" s="142" t="s">
        <v>81</v>
      </c>
      <c r="AY195" s="17" t="s">
        <v>180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7" t="s">
        <v>79</v>
      </c>
      <c r="BK195" s="143">
        <f>ROUND(I195*H195,2)</f>
        <v>0</v>
      </c>
      <c r="BL195" s="17" t="s">
        <v>187</v>
      </c>
      <c r="BM195" s="142" t="s">
        <v>3533</v>
      </c>
    </row>
    <row r="196" spans="2:65" s="1" customFormat="1">
      <c r="B196" s="32"/>
      <c r="D196" s="144" t="s">
        <v>189</v>
      </c>
      <c r="F196" s="145" t="s">
        <v>3534</v>
      </c>
      <c r="I196" s="146"/>
      <c r="L196" s="32"/>
      <c r="M196" s="147"/>
      <c r="T196" s="53"/>
      <c r="AT196" s="17" t="s">
        <v>189</v>
      </c>
      <c r="AU196" s="17" t="s">
        <v>81</v>
      </c>
    </row>
    <row r="197" spans="2:65" s="1" customFormat="1" ht="37.9" customHeight="1">
      <c r="B197" s="32"/>
      <c r="C197" s="131" t="s">
        <v>505</v>
      </c>
      <c r="D197" s="131" t="s">
        <v>182</v>
      </c>
      <c r="E197" s="132" t="s">
        <v>3535</v>
      </c>
      <c r="F197" s="133" t="s">
        <v>3536</v>
      </c>
      <c r="G197" s="134" t="s">
        <v>209</v>
      </c>
      <c r="H197" s="135">
        <v>201.3</v>
      </c>
      <c r="I197" s="136"/>
      <c r="J197" s="137">
        <f>ROUND(I197*H197,2)</f>
        <v>0</v>
      </c>
      <c r="K197" s="133" t="s">
        <v>186</v>
      </c>
      <c r="L197" s="32"/>
      <c r="M197" s="138" t="s">
        <v>19</v>
      </c>
      <c r="N197" s="139" t="s">
        <v>43</v>
      </c>
      <c r="P197" s="140">
        <f>O197*H197</f>
        <v>0</v>
      </c>
      <c r="Q197" s="140">
        <v>3.0300000000000001E-2</v>
      </c>
      <c r="R197" s="140">
        <f>Q197*H197</f>
        <v>6.0993900000000005</v>
      </c>
      <c r="S197" s="140">
        <v>0</v>
      </c>
      <c r="T197" s="141">
        <f>S197*H197</f>
        <v>0</v>
      </c>
      <c r="AR197" s="142" t="s">
        <v>187</v>
      </c>
      <c r="AT197" s="142" t="s">
        <v>182</v>
      </c>
      <c r="AU197" s="142" t="s">
        <v>81</v>
      </c>
      <c r="AY197" s="17" t="s">
        <v>180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7" t="s">
        <v>79</v>
      </c>
      <c r="BK197" s="143">
        <f>ROUND(I197*H197,2)</f>
        <v>0</v>
      </c>
      <c r="BL197" s="17" t="s">
        <v>187</v>
      </c>
      <c r="BM197" s="142" t="s">
        <v>3537</v>
      </c>
    </row>
    <row r="198" spans="2:65" s="1" customFormat="1">
      <c r="B198" s="32"/>
      <c r="D198" s="144" t="s">
        <v>189</v>
      </c>
      <c r="F198" s="145" t="s">
        <v>3538</v>
      </c>
      <c r="I198" s="146"/>
      <c r="L198" s="32"/>
      <c r="M198" s="147"/>
      <c r="T198" s="53"/>
      <c r="AT198" s="17" t="s">
        <v>189</v>
      </c>
      <c r="AU198" s="17" t="s">
        <v>81</v>
      </c>
    </row>
    <row r="199" spans="2:65" s="13" customFormat="1" ht="22.5">
      <c r="B199" s="156"/>
      <c r="D199" s="149" t="s">
        <v>191</v>
      </c>
      <c r="E199" s="157" t="s">
        <v>19</v>
      </c>
      <c r="F199" s="158" t="s">
        <v>3539</v>
      </c>
      <c r="H199" s="157" t="s">
        <v>19</v>
      </c>
      <c r="I199" s="159"/>
      <c r="L199" s="156"/>
      <c r="M199" s="160"/>
      <c r="T199" s="161"/>
      <c r="AT199" s="157" t="s">
        <v>191</v>
      </c>
      <c r="AU199" s="157" t="s">
        <v>81</v>
      </c>
      <c r="AV199" s="13" t="s">
        <v>79</v>
      </c>
      <c r="AW199" s="13" t="s">
        <v>33</v>
      </c>
      <c r="AX199" s="13" t="s">
        <v>72</v>
      </c>
      <c r="AY199" s="157" t="s">
        <v>180</v>
      </c>
    </row>
    <row r="200" spans="2:65" s="12" customFormat="1">
      <c r="B200" s="148"/>
      <c r="D200" s="149" t="s">
        <v>191</v>
      </c>
      <c r="E200" s="150" t="s">
        <v>19</v>
      </c>
      <c r="F200" s="151" t="s">
        <v>3540</v>
      </c>
      <c r="H200" s="152">
        <v>201.3</v>
      </c>
      <c r="I200" s="153"/>
      <c r="L200" s="148"/>
      <c r="M200" s="154"/>
      <c r="T200" s="155"/>
      <c r="AT200" s="150" t="s">
        <v>191</v>
      </c>
      <c r="AU200" s="150" t="s">
        <v>81</v>
      </c>
      <c r="AV200" s="12" t="s">
        <v>81</v>
      </c>
      <c r="AW200" s="12" t="s">
        <v>33</v>
      </c>
      <c r="AX200" s="12" t="s">
        <v>79</v>
      </c>
      <c r="AY200" s="150" t="s">
        <v>180</v>
      </c>
    </row>
    <row r="201" spans="2:65" s="11" customFormat="1" ht="22.9" customHeight="1">
      <c r="B201" s="119"/>
      <c r="D201" s="120" t="s">
        <v>71</v>
      </c>
      <c r="E201" s="129" t="s">
        <v>205</v>
      </c>
      <c r="F201" s="129" t="s">
        <v>206</v>
      </c>
      <c r="I201" s="122"/>
      <c r="J201" s="130">
        <f>BK201</f>
        <v>0</v>
      </c>
      <c r="L201" s="119"/>
      <c r="M201" s="124"/>
      <c r="P201" s="125">
        <f>SUM(P202:P209)</f>
        <v>0</v>
      </c>
      <c r="R201" s="125">
        <f>SUM(R202:R209)</f>
        <v>0.31647000000000003</v>
      </c>
      <c r="T201" s="126">
        <f>SUM(T202:T209)</f>
        <v>0</v>
      </c>
      <c r="AR201" s="120" t="s">
        <v>79</v>
      </c>
      <c r="AT201" s="127" t="s">
        <v>71</v>
      </c>
      <c r="AU201" s="127" t="s">
        <v>79</v>
      </c>
      <c r="AY201" s="120" t="s">
        <v>180</v>
      </c>
      <c r="BK201" s="128">
        <f>SUM(BK202:BK209)</f>
        <v>0</v>
      </c>
    </row>
    <row r="202" spans="2:65" s="1" customFormat="1" ht="24.2" customHeight="1">
      <c r="B202" s="32"/>
      <c r="C202" s="131" t="s">
        <v>511</v>
      </c>
      <c r="D202" s="131" t="s">
        <v>182</v>
      </c>
      <c r="E202" s="132" t="s">
        <v>745</v>
      </c>
      <c r="F202" s="133" t="s">
        <v>746</v>
      </c>
      <c r="G202" s="134" t="s">
        <v>185</v>
      </c>
      <c r="H202" s="135">
        <v>1006.5</v>
      </c>
      <c r="I202" s="136"/>
      <c r="J202" s="137">
        <f>ROUND(I202*H202,2)</f>
        <v>0</v>
      </c>
      <c r="K202" s="133" t="s">
        <v>186</v>
      </c>
      <c r="L202" s="32"/>
      <c r="M202" s="138" t="s">
        <v>19</v>
      </c>
      <c r="N202" s="139" t="s">
        <v>43</v>
      </c>
      <c r="P202" s="140">
        <f>O202*H202</f>
        <v>0</v>
      </c>
      <c r="Q202" s="140">
        <v>2.2000000000000001E-4</v>
      </c>
      <c r="R202" s="140">
        <f>Q202*H202</f>
        <v>0.22143000000000002</v>
      </c>
      <c r="S202" s="140">
        <v>0</v>
      </c>
      <c r="T202" s="141">
        <f>S202*H202</f>
        <v>0</v>
      </c>
      <c r="AR202" s="142" t="s">
        <v>187</v>
      </c>
      <c r="AT202" s="142" t="s">
        <v>182</v>
      </c>
      <c r="AU202" s="142" t="s">
        <v>81</v>
      </c>
      <c r="AY202" s="17" t="s">
        <v>180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7" t="s">
        <v>79</v>
      </c>
      <c r="BK202" s="143">
        <f>ROUND(I202*H202,2)</f>
        <v>0</v>
      </c>
      <c r="BL202" s="17" t="s">
        <v>187</v>
      </c>
      <c r="BM202" s="142" t="s">
        <v>3541</v>
      </c>
    </row>
    <row r="203" spans="2:65" s="1" customFormat="1">
      <c r="B203" s="32"/>
      <c r="D203" s="144" t="s">
        <v>189</v>
      </c>
      <c r="F203" s="145" t="s">
        <v>748</v>
      </c>
      <c r="I203" s="146"/>
      <c r="L203" s="32"/>
      <c r="M203" s="147"/>
      <c r="T203" s="53"/>
      <c r="AT203" s="17" t="s">
        <v>189</v>
      </c>
      <c r="AU203" s="17" t="s">
        <v>81</v>
      </c>
    </row>
    <row r="204" spans="2:65" s="1" customFormat="1" ht="24.2" customHeight="1">
      <c r="B204" s="32"/>
      <c r="C204" s="131" t="s">
        <v>515</v>
      </c>
      <c r="D204" s="131" t="s">
        <v>182</v>
      </c>
      <c r="E204" s="132" t="s">
        <v>750</v>
      </c>
      <c r="F204" s="133" t="s">
        <v>751</v>
      </c>
      <c r="G204" s="134" t="s">
        <v>476</v>
      </c>
      <c r="H204" s="135">
        <v>396</v>
      </c>
      <c r="I204" s="136"/>
      <c r="J204" s="137">
        <f>ROUND(I204*H204,2)</f>
        <v>0</v>
      </c>
      <c r="K204" s="133" t="s">
        <v>186</v>
      </c>
      <c r="L204" s="32"/>
      <c r="M204" s="138" t="s">
        <v>19</v>
      </c>
      <c r="N204" s="139" t="s">
        <v>43</v>
      </c>
      <c r="P204" s="140">
        <f>O204*H204</f>
        <v>0</v>
      </c>
      <c r="Q204" s="140">
        <v>2.3000000000000001E-4</v>
      </c>
      <c r="R204" s="140">
        <f>Q204*H204</f>
        <v>9.1080000000000008E-2</v>
      </c>
      <c r="S204" s="140">
        <v>0</v>
      </c>
      <c r="T204" s="141">
        <f>S204*H204</f>
        <v>0</v>
      </c>
      <c r="AR204" s="142" t="s">
        <v>187</v>
      </c>
      <c r="AT204" s="142" t="s">
        <v>182</v>
      </c>
      <c r="AU204" s="142" t="s">
        <v>81</v>
      </c>
      <c r="AY204" s="17" t="s">
        <v>180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7" t="s">
        <v>79</v>
      </c>
      <c r="BK204" s="143">
        <f>ROUND(I204*H204,2)</f>
        <v>0</v>
      </c>
      <c r="BL204" s="17" t="s">
        <v>187</v>
      </c>
      <c r="BM204" s="142" t="s">
        <v>3542</v>
      </c>
    </row>
    <row r="205" spans="2:65" s="1" customFormat="1">
      <c r="B205" s="32"/>
      <c r="D205" s="144" t="s">
        <v>189</v>
      </c>
      <c r="F205" s="145" t="s">
        <v>753</v>
      </c>
      <c r="I205" s="146"/>
      <c r="L205" s="32"/>
      <c r="M205" s="147"/>
      <c r="T205" s="53"/>
      <c r="AT205" s="17" t="s">
        <v>189</v>
      </c>
      <c r="AU205" s="17" t="s">
        <v>81</v>
      </c>
    </row>
    <row r="206" spans="2:65" s="1" customFormat="1" ht="37.9" customHeight="1">
      <c r="B206" s="32"/>
      <c r="C206" s="131" t="s">
        <v>699</v>
      </c>
      <c r="D206" s="131" t="s">
        <v>182</v>
      </c>
      <c r="E206" s="132" t="s">
        <v>3543</v>
      </c>
      <c r="F206" s="133" t="s">
        <v>3544</v>
      </c>
      <c r="G206" s="134" t="s">
        <v>476</v>
      </c>
      <c r="H206" s="135">
        <v>396</v>
      </c>
      <c r="I206" s="136"/>
      <c r="J206" s="137">
        <f>ROUND(I206*H206,2)</f>
        <v>0</v>
      </c>
      <c r="K206" s="133" t="s">
        <v>186</v>
      </c>
      <c r="L206" s="32"/>
      <c r="M206" s="138" t="s">
        <v>19</v>
      </c>
      <c r="N206" s="139" t="s">
        <v>43</v>
      </c>
      <c r="P206" s="140">
        <f>O206*H206</f>
        <v>0</v>
      </c>
      <c r="Q206" s="140">
        <v>1.0000000000000001E-5</v>
      </c>
      <c r="R206" s="140">
        <f>Q206*H206</f>
        <v>3.96E-3</v>
      </c>
      <c r="S206" s="140">
        <v>0</v>
      </c>
      <c r="T206" s="141">
        <f>S206*H206</f>
        <v>0</v>
      </c>
      <c r="AR206" s="142" t="s">
        <v>187</v>
      </c>
      <c r="AT206" s="142" t="s">
        <v>182</v>
      </c>
      <c r="AU206" s="142" t="s">
        <v>81</v>
      </c>
      <c r="AY206" s="17" t="s">
        <v>180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79</v>
      </c>
      <c r="BK206" s="143">
        <f>ROUND(I206*H206,2)</f>
        <v>0</v>
      </c>
      <c r="BL206" s="17" t="s">
        <v>187</v>
      </c>
      <c r="BM206" s="142" t="s">
        <v>3545</v>
      </c>
    </row>
    <row r="207" spans="2:65" s="1" customFormat="1">
      <c r="B207" s="32"/>
      <c r="D207" s="144" t="s">
        <v>189</v>
      </c>
      <c r="F207" s="145" t="s">
        <v>3546</v>
      </c>
      <c r="I207" s="146"/>
      <c r="L207" s="32"/>
      <c r="M207" s="147"/>
      <c r="T207" s="53"/>
      <c r="AT207" s="17" t="s">
        <v>189</v>
      </c>
      <c r="AU207" s="17" t="s">
        <v>81</v>
      </c>
    </row>
    <row r="208" spans="2:65" s="13" customFormat="1" ht="22.5">
      <c r="B208" s="156"/>
      <c r="D208" s="149" t="s">
        <v>191</v>
      </c>
      <c r="E208" s="157" t="s">
        <v>19</v>
      </c>
      <c r="F208" s="158" t="s">
        <v>3547</v>
      </c>
      <c r="H208" s="157" t="s">
        <v>19</v>
      </c>
      <c r="I208" s="159"/>
      <c r="L208" s="156"/>
      <c r="M208" s="160"/>
      <c r="T208" s="161"/>
      <c r="AT208" s="157" t="s">
        <v>191</v>
      </c>
      <c r="AU208" s="157" t="s">
        <v>81</v>
      </c>
      <c r="AV208" s="13" t="s">
        <v>79</v>
      </c>
      <c r="AW208" s="13" t="s">
        <v>33</v>
      </c>
      <c r="AX208" s="13" t="s">
        <v>72</v>
      </c>
      <c r="AY208" s="157" t="s">
        <v>180</v>
      </c>
    </row>
    <row r="209" spans="2:65" s="12" customFormat="1">
      <c r="B209" s="148"/>
      <c r="D209" s="149" t="s">
        <v>191</v>
      </c>
      <c r="E209" s="150" t="s">
        <v>19</v>
      </c>
      <c r="F209" s="151" t="s">
        <v>3548</v>
      </c>
      <c r="H209" s="152">
        <v>396</v>
      </c>
      <c r="I209" s="153"/>
      <c r="L209" s="148"/>
      <c r="M209" s="154"/>
      <c r="T209" s="155"/>
      <c r="AT209" s="150" t="s">
        <v>191</v>
      </c>
      <c r="AU209" s="150" t="s">
        <v>81</v>
      </c>
      <c r="AV209" s="12" t="s">
        <v>81</v>
      </c>
      <c r="AW209" s="12" t="s">
        <v>33</v>
      </c>
      <c r="AX209" s="12" t="s">
        <v>79</v>
      </c>
      <c r="AY209" s="150" t="s">
        <v>180</v>
      </c>
    </row>
    <row r="210" spans="2:65" s="11" customFormat="1" ht="22.9" customHeight="1">
      <c r="B210" s="119"/>
      <c r="D210" s="120" t="s">
        <v>71</v>
      </c>
      <c r="E210" s="129" t="s">
        <v>216</v>
      </c>
      <c r="F210" s="129" t="s">
        <v>217</v>
      </c>
      <c r="I210" s="122"/>
      <c r="J210" s="130">
        <f>BK210</f>
        <v>0</v>
      </c>
      <c r="L210" s="119"/>
      <c r="M210" s="124"/>
      <c r="P210" s="125">
        <f>SUM(P211:P216)</f>
        <v>0</v>
      </c>
      <c r="R210" s="125">
        <f>SUM(R211:R216)</f>
        <v>7.2800000000000009E-3</v>
      </c>
      <c r="T210" s="126">
        <f>SUM(T211:T216)</f>
        <v>0</v>
      </c>
      <c r="AR210" s="120" t="s">
        <v>79</v>
      </c>
      <c r="AT210" s="127" t="s">
        <v>71</v>
      </c>
      <c r="AU210" s="127" t="s">
        <v>79</v>
      </c>
      <c r="AY210" s="120" t="s">
        <v>180</v>
      </c>
      <c r="BK210" s="128">
        <f>SUM(BK211:BK216)</f>
        <v>0</v>
      </c>
    </row>
    <row r="211" spans="2:65" s="1" customFormat="1" ht="44.25" customHeight="1">
      <c r="B211" s="32"/>
      <c r="C211" s="131" t="s">
        <v>704</v>
      </c>
      <c r="D211" s="131" t="s">
        <v>182</v>
      </c>
      <c r="E211" s="132" t="s">
        <v>3549</v>
      </c>
      <c r="F211" s="133" t="s">
        <v>3550</v>
      </c>
      <c r="G211" s="134" t="s">
        <v>476</v>
      </c>
      <c r="H211" s="135">
        <v>91</v>
      </c>
      <c r="I211" s="136"/>
      <c r="J211" s="137">
        <f>ROUND(I211*H211,2)</f>
        <v>0</v>
      </c>
      <c r="K211" s="133" t="s">
        <v>186</v>
      </c>
      <c r="L211" s="32"/>
      <c r="M211" s="138" t="s">
        <v>19</v>
      </c>
      <c r="N211" s="139" t="s">
        <v>43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187</v>
      </c>
      <c r="AT211" s="142" t="s">
        <v>182</v>
      </c>
      <c r="AU211" s="142" t="s">
        <v>81</v>
      </c>
      <c r="AY211" s="17" t="s">
        <v>180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7" t="s">
        <v>79</v>
      </c>
      <c r="BK211" s="143">
        <f>ROUND(I211*H211,2)</f>
        <v>0</v>
      </c>
      <c r="BL211" s="17" t="s">
        <v>187</v>
      </c>
      <c r="BM211" s="142" t="s">
        <v>3551</v>
      </c>
    </row>
    <row r="212" spans="2:65" s="1" customFormat="1">
      <c r="B212" s="32"/>
      <c r="D212" s="144" t="s">
        <v>189</v>
      </c>
      <c r="F212" s="145" t="s">
        <v>3552</v>
      </c>
      <c r="I212" s="146"/>
      <c r="L212" s="32"/>
      <c r="M212" s="147"/>
      <c r="T212" s="53"/>
      <c r="AT212" s="17" t="s">
        <v>189</v>
      </c>
      <c r="AU212" s="17" t="s">
        <v>81</v>
      </c>
    </row>
    <row r="213" spans="2:65" s="1" customFormat="1" ht="24.2" customHeight="1">
      <c r="B213" s="32"/>
      <c r="C213" s="131" t="s">
        <v>709</v>
      </c>
      <c r="D213" s="131" t="s">
        <v>182</v>
      </c>
      <c r="E213" s="132" t="s">
        <v>3553</v>
      </c>
      <c r="F213" s="133" t="s">
        <v>3554</v>
      </c>
      <c r="G213" s="134" t="s">
        <v>476</v>
      </c>
      <c r="H213" s="135">
        <v>91</v>
      </c>
      <c r="I213" s="136"/>
      <c r="J213" s="137">
        <f>ROUND(I213*H213,2)</f>
        <v>0</v>
      </c>
      <c r="K213" s="133" t="s">
        <v>186</v>
      </c>
      <c r="L213" s="32"/>
      <c r="M213" s="138" t="s">
        <v>19</v>
      </c>
      <c r="N213" s="139" t="s">
        <v>43</v>
      </c>
      <c r="P213" s="140">
        <f>O213*H213</f>
        <v>0</v>
      </c>
      <c r="Q213" s="140">
        <v>8.0000000000000007E-5</v>
      </c>
      <c r="R213" s="140">
        <f>Q213*H213</f>
        <v>7.2800000000000009E-3</v>
      </c>
      <c r="S213" s="140">
        <v>0</v>
      </c>
      <c r="T213" s="141">
        <f>S213*H213</f>
        <v>0</v>
      </c>
      <c r="AR213" s="142" t="s">
        <v>187</v>
      </c>
      <c r="AT213" s="142" t="s">
        <v>182</v>
      </c>
      <c r="AU213" s="142" t="s">
        <v>81</v>
      </c>
      <c r="AY213" s="17" t="s">
        <v>180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7" t="s">
        <v>79</v>
      </c>
      <c r="BK213" s="143">
        <f>ROUND(I213*H213,2)</f>
        <v>0</v>
      </c>
      <c r="BL213" s="17" t="s">
        <v>187</v>
      </c>
      <c r="BM213" s="142" t="s">
        <v>3555</v>
      </c>
    </row>
    <row r="214" spans="2:65" s="1" customFormat="1">
      <c r="B214" s="32"/>
      <c r="D214" s="144" t="s">
        <v>189</v>
      </c>
      <c r="F214" s="145" t="s">
        <v>3556</v>
      </c>
      <c r="I214" s="146"/>
      <c r="L214" s="32"/>
      <c r="M214" s="147"/>
      <c r="T214" s="53"/>
      <c r="AT214" s="17" t="s">
        <v>189</v>
      </c>
      <c r="AU214" s="17" t="s">
        <v>81</v>
      </c>
    </row>
    <row r="215" spans="2:65" s="13" customFormat="1">
      <c r="B215" s="156"/>
      <c r="D215" s="149" t="s">
        <v>191</v>
      </c>
      <c r="E215" s="157" t="s">
        <v>19</v>
      </c>
      <c r="F215" s="158" t="s">
        <v>3557</v>
      </c>
      <c r="H215" s="157" t="s">
        <v>19</v>
      </c>
      <c r="I215" s="159"/>
      <c r="L215" s="156"/>
      <c r="M215" s="160"/>
      <c r="T215" s="161"/>
      <c r="AT215" s="157" t="s">
        <v>191</v>
      </c>
      <c r="AU215" s="157" t="s">
        <v>81</v>
      </c>
      <c r="AV215" s="13" t="s">
        <v>79</v>
      </c>
      <c r="AW215" s="13" t="s">
        <v>33</v>
      </c>
      <c r="AX215" s="13" t="s">
        <v>72</v>
      </c>
      <c r="AY215" s="157" t="s">
        <v>180</v>
      </c>
    </row>
    <row r="216" spans="2:65" s="12" customFormat="1">
      <c r="B216" s="148"/>
      <c r="D216" s="149" t="s">
        <v>191</v>
      </c>
      <c r="E216" s="150" t="s">
        <v>19</v>
      </c>
      <c r="F216" s="151" t="s">
        <v>3558</v>
      </c>
      <c r="H216" s="152">
        <v>91</v>
      </c>
      <c r="I216" s="153"/>
      <c r="L216" s="148"/>
      <c r="M216" s="154"/>
      <c r="T216" s="155"/>
      <c r="AT216" s="150" t="s">
        <v>191</v>
      </c>
      <c r="AU216" s="150" t="s">
        <v>81</v>
      </c>
      <c r="AV216" s="12" t="s">
        <v>81</v>
      </c>
      <c r="AW216" s="12" t="s">
        <v>33</v>
      </c>
      <c r="AX216" s="12" t="s">
        <v>79</v>
      </c>
      <c r="AY216" s="150" t="s">
        <v>180</v>
      </c>
    </row>
    <row r="217" spans="2:65" s="11" customFormat="1" ht="22.9" customHeight="1">
      <c r="B217" s="119"/>
      <c r="D217" s="120" t="s">
        <v>71</v>
      </c>
      <c r="E217" s="129" t="s">
        <v>292</v>
      </c>
      <c r="F217" s="129" t="s">
        <v>293</v>
      </c>
      <c r="I217" s="122"/>
      <c r="J217" s="130">
        <f>BK217</f>
        <v>0</v>
      </c>
      <c r="L217" s="119"/>
      <c r="M217" s="124"/>
      <c r="P217" s="125">
        <f>SUM(P218:P231)</f>
        <v>0</v>
      </c>
      <c r="R217" s="125">
        <f>SUM(R218:R231)</f>
        <v>0</v>
      </c>
      <c r="T217" s="126">
        <f>SUM(T218:T231)</f>
        <v>0</v>
      </c>
      <c r="AR217" s="120" t="s">
        <v>79</v>
      </c>
      <c r="AT217" s="127" t="s">
        <v>71</v>
      </c>
      <c r="AU217" s="127" t="s">
        <v>79</v>
      </c>
      <c r="AY217" s="120" t="s">
        <v>180</v>
      </c>
      <c r="BK217" s="128">
        <f>SUM(BK218:BK231)</f>
        <v>0</v>
      </c>
    </row>
    <row r="218" spans="2:65" s="1" customFormat="1" ht="33" customHeight="1">
      <c r="B218" s="32"/>
      <c r="C218" s="131" t="s">
        <v>715</v>
      </c>
      <c r="D218" s="131" t="s">
        <v>182</v>
      </c>
      <c r="E218" s="132" t="s">
        <v>295</v>
      </c>
      <c r="F218" s="133" t="s">
        <v>296</v>
      </c>
      <c r="G218" s="134" t="s">
        <v>257</v>
      </c>
      <c r="H218" s="135">
        <v>151.91999999999999</v>
      </c>
      <c r="I218" s="136"/>
      <c r="J218" s="137">
        <f>ROUND(I218*H218,2)</f>
        <v>0</v>
      </c>
      <c r="K218" s="133" t="s">
        <v>186</v>
      </c>
      <c r="L218" s="32"/>
      <c r="M218" s="138" t="s">
        <v>19</v>
      </c>
      <c r="N218" s="139" t="s">
        <v>43</v>
      </c>
      <c r="P218" s="140">
        <f>O218*H218</f>
        <v>0</v>
      </c>
      <c r="Q218" s="140">
        <v>0</v>
      </c>
      <c r="R218" s="140">
        <f>Q218*H218</f>
        <v>0</v>
      </c>
      <c r="S218" s="140">
        <v>0</v>
      </c>
      <c r="T218" s="141">
        <f>S218*H218</f>
        <v>0</v>
      </c>
      <c r="AR218" s="142" t="s">
        <v>187</v>
      </c>
      <c r="AT218" s="142" t="s">
        <v>182</v>
      </c>
      <c r="AU218" s="142" t="s">
        <v>81</v>
      </c>
      <c r="AY218" s="17" t="s">
        <v>180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7" t="s">
        <v>79</v>
      </c>
      <c r="BK218" s="143">
        <f>ROUND(I218*H218,2)</f>
        <v>0</v>
      </c>
      <c r="BL218" s="17" t="s">
        <v>187</v>
      </c>
      <c r="BM218" s="142" t="s">
        <v>3559</v>
      </c>
    </row>
    <row r="219" spans="2:65" s="1" customFormat="1">
      <c r="B219" s="32"/>
      <c r="D219" s="144" t="s">
        <v>189</v>
      </c>
      <c r="F219" s="145" t="s">
        <v>298</v>
      </c>
      <c r="I219" s="146"/>
      <c r="L219" s="32"/>
      <c r="M219" s="147"/>
      <c r="T219" s="53"/>
      <c r="AT219" s="17" t="s">
        <v>189</v>
      </c>
      <c r="AU219" s="17" t="s">
        <v>81</v>
      </c>
    </row>
    <row r="220" spans="2:65" s="1" customFormat="1" ht="24.2" customHeight="1">
      <c r="B220" s="32"/>
      <c r="C220" s="131" t="s">
        <v>720</v>
      </c>
      <c r="D220" s="131" t="s">
        <v>182</v>
      </c>
      <c r="E220" s="132" t="s">
        <v>320</v>
      </c>
      <c r="F220" s="133" t="s">
        <v>321</v>
      </c>
      <c r="G220" s="134" t="s">
        <v>257</v>
      </c>
      <c r="H220" s="135">
        <v>2886.48</v>
      </c>
      <c r="I220" s="136"/>
      <c r="J220" s="137">
        <f>ROUND(I220*H220,2)</f>
        <v>0</v>
      </c>
      <c r="K220" s="133" t="s">
        <v>186</v>
      </c>
      <c r="L220" s="32"/>
      <c r="M220" s="138" t="s">
        <v>19</v>
      </c>
      <c r="N220" s="139" t="s">
        <v>43</v>
      </c>
      <c r="P220" s="140">
        <f>O220*H220</f>
        <v>0</v>
      </c>
      <c r="Q220" s="140">
        <v>0</v>
      </c>
      <c r="R220" s="140">
        <f>Q220*H220</f>
        <v>0</v>
      </c>
      <c r="S220" s="140">
        <v>0</v>
      </c>
      <c r="T220" s="141">
        <f>S220*H220</f>
        <v>0</v>
      </c>
      <c r="AR220" s="142" t="s">
        <v>187</v>
      </c>
      <c r="AT220" s="142" t="s">
        <v>182</v>
      </c>
      <c r="AU220" s="142" t="s">
        <v>81</v>
      </c>
      <c r="AY220" s="17" t="s">
        <v>180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7" t="s">
        <v>79</v>
      </c>
      <c r="BK220" s="143">
        <f>ROUND(I220*H220,2)</f>
        <v>0</v>
      </c>
      <c r="BL220" s="17" t="s">
        <v>187</v>
      </c>
      <c r="BM220" s="142" t="s">
        <v>3560</v>
      </c>
    </row>
    <row r="221" spans="2:65" s="1" customFormat="1">
      <c r="B221" s="32"/>
      <c r="D221" s="144" t="s">
        <v>189</v>
      </c>
      <c r="F221" s="145" t="s">
        <v>323</v>
      </c>
      <c r="I221" s="146"/>
      <c r="L221" s="32"/>
      <c r="M221" s="147"/>
      <c r="T221" s="53"/>
      <c r="AT221" s="17" t="s">
        <v>189</v>
      </c>
      <c r="AU221" s="17" t="s">
        <v>81</v>
      </c>
    </row>
    <row r="222" spans="2:65" s="12" customFormat="1">
      <c r="B222" s="148"/>
      <c r="D222" s="149" t="s">
        <v>191</v>
      </c>
      <c r="F222" s="151" t="s">
        <v>3561</v>
      </c>
      <c r="H222" s="152">
        <v>2886.48</v>
      </c>
      <c r="I222" s="153"/>
      <c r="L222" s="148"/>
      <c r="M222" s="154"/>
      <c r="T222" s="155"/>
      <c r="AT222" s="150" t="s">
        <v>191</v>
      </c>
      <c r="AU222" s="150" t="s">
        <v>81</v>
      </c>
      <c r="AV222" s="12" t="s">
        <v>81</v>
      </c>
      <c r="AW222" s="12" t="s">
        <v>4</v>
      </c>
      <c r="AX222" s="12" t="s">
        <v>79</v>
      </c>
      <c r="AY222" s="150" t="s">
        <v>180</v>
      </c>
    </row>
    <row r="223" spans="2:65" s="1" customFormat="1" ht="44.25" customHeight="1">
      <c r="B223" s="32"/>
      <c r="C223" s="131" t="s">
        <v>727</v>
      </c>
      <c r="D223" s="131" t="s">
        <v>182</v>
      </c>
      <c r="E223" s="132" t="s">
        <v>327</v>
      </c>
      <c r="F223" s="133" t="s">
        <v>328</v>
      </c>
      <c r="G223" s="134" t="s">
        <v>257</v>
      </c>
      <c r="H223" s="135">
        <v>60.04</v>
      </c>
      <c r="I223" s="136"/>
      <c r="J223" s="137">
        <f>ROUND(I223*H223,2)</f>
        <v>0</v>
      </c>
      <c r="K223" s="133" t="s">
        <v>186</v>
      </c>
      <c r="L223" s="32"/>
      <c r="M223" s="138" t="s">
        <v>19</v>
      </c>
      <c r="N223" s="139" t="s">
        <v>43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187</v>
      </c>
      <c r="AT223" s="142" t="s">
        <v>182</v>
      </c>
      <c r="AU223" s="142" t="s">
        <v>81</v>
      </c>
      <c r="AY223" s="17" t="s">
        <v>180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7" t="s">
        <v>79</v>
      </c>
      <c r="BK223" s="143">
        <f>ROUND(I223*H223,2)</f>
        <v>0</v>
      </c>
      <c r="BL223" s="17" t="s">
        <v>187</v>
      </c>
      <c r="BM223" s="142" t="s">
        <v>3562</v>
      </c>
    </row>
    <row r="224" spans="2:65" s="1" customFormat="1">
      <c r="B224" s="32"/>
      <c r="D224" s="144" t="s">
        <v>189</v>
      </c>
      <c r="F224" s="145" t="s">
        <v>330</v>
      </c>
      <c r="I224" s="146"/>
      <c r="L224" s="32"/>
      <c r="M224" s="147"/>
      <c r="T224" s="53"/>
      <c r="AT224" s="17" t="s">
        <v>189</v>
      </c>
      <c r="AU224" s="17" t="s">
        <v>81</v>
      </c>
    </row>
    <row r="225" spans="2:65" s="1" customFormat="1" ht="19.5">
      <c r="B225" s="32"/>
      <c r="D225" s="149" t="s">
        <v>250</v>
      </c>
      <c r="F225" s="169" t="s">
        <v>331</v>
      </c>
      <c r="I225" s="146"/>
      <c r="L225" s="32"/>
      <c r="M225" s="147"/>
      <c r="T225" s="53"/>
      <c r="AT225" s="17" t="s">
        <v>250</v>
      </c>
      <c r="AU225" s="17" t="s">
        <v>81</v>
      </c>
    </row>
    <row r="226" spans="2:65" s="12" customFormat="1">
      <c r="B226" s="148"/>
      <c r="D226" s="149" t="s">
        <v>191</v>
      </c>
      <c r="E226" s="150" t="s">
        <v>19</v>
      </c>
      <c r="F226" s="151" t="s">
        <v>3563</v>
      </c>
      <c r="H226" s="152">
        <v>60.04</v>
      </c>
      <c r="I226" s="153"/>
      <c r="L226" s="148"/>
      <c r="M226" s="154"/>
      <c r="T226" s="155"/>
      <c r="AT226" s="150" t="s">
        <v>191</v>
      </c>
      <c r="AU226" s="150" t="s">
        <v>81</v>
      </c>
      <c r="AV226" s="12" t="s">
        <v>81</v>
      </c>
      <c r="AW226" s="12" t="s">
        <v>33</v>
      </c>
      <c r="AX226" s="12" t="s">
        <v>79</v>
      </c>
      <c r="AY226" s="150" t="s">
        <v>180</v>
      </c>
    </row>
    <row r="227" spans="2:65" s="1" customFormat="1" ht="44.25" customHeight="1">
      <c r="B227" s="32"/>
      <c r="C227" s="131" t="s">
        <v>732</v>
      </c>
      <c r="D227" s="131" t="s">
        <v>182</v>
      </c>
      <c r="E227" s="132" t="s">
        <v>334</v>
      </c>
      <c r="F227" s="133" t="s">
        <v>335</v>
      </c>
      <c r="G227" s="134" t="s">
        <v>257</v>
      </c>
      <c r="H227" s="135">
        <v>91.88</v>
      </c>
      <c r="I227" s="136"/>
      <c r="J227" s="137">
        <f>ROUND(I227*H227,2)</f>
        <v>0</v>
      </c>
      <c r="K227" s="133" t="s">
        <v>186</v>
      </c>
      <c r="L227" s="32"/>
      <c r="M227" s="138" t="s">
        <v>19</v>
      </c>
      <c r="N227" s="139" t="s">
        <v>43</v>
      </c>
      <c r="P227" s="140">
        <f>O227*H227</f>
        <v>0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187</v>
      </c>
      <c r="AT227" s="142" t="s">
        <v>182</v>
      </c>
      <c r="AU227" s="142" t="s">
        <v>81</v>
      </c>
      <c r="AY227" s="17" t="s">
        <v>180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7" t="s">
        <v>79</v>
      </c>
      <c r="BK227" s="143">
        <f>ROUND(I227*H227,2)</f>
        <v>0</v>
      </c>
      <c r="BL227" s="17" t="s">
        <v>187</v>
      </c>
      <c r="BM227" s="142" t="s">
        <v>3564</v>
      </c>
    </row>
    <row r="228" spans="2:65" s="1" customFormat="1">
      <c r="B228" s="32"/>
      <c r="D228" s="144" t="s">
        <v>189</v>
      </c>
      <c r="F228" s="145" t="s">
        <v>337</v>
      </c>
      <c r="I228" s="146"/>
      <c r="L228" s="32"/>
      <c r="M228" s="147"/>
      <c r="T228" s="53"/>
      <c r="AT228" s="17" t="s">
        <v>189</v>
      </c>
      <c r="AU228" s="17" t="s">
        <v>81</v>
      </c>
    </row>
    <row r="229" spans="2:65" s="12" customFormat="1">
      <c r="B229" s="148"/>
      <c r="D229" s="149" t="s">
        <v>191</v>
      </c>
      <c r="E229" s="150" t="s">
        <v>19</v>
      </c>
      <c r="F229" s="151" t="s">
        <v>3565</v>
      </c>
      <c r="H229" s="152">
        <v>91.88</v>
      </c>
      <c r="I229" s="153"/>
      <c r="L229" s="148"/>
      <c r="M229" s="154"/>
      <c r="T229" s="155"/>
      <c r="AT229" s="150" t="s">
        <v>191</v>
      </c>
      <c r="AU229" s="150" t="s">
        <v>81</v>
      </c>
      <c r="AV229" s="12" t="s">
        <v>81</v>
      </c>
      <c r="AW229" s="12" t="s">
        <v>33</v>
      </c>
      <c r="AX229" s="12" t="s">
        <v>79</v>
      </c>
      <c r="AY229" s="150" t="s">
        <v>180</v>
      </c>
    </row>
    <row r="230" spans="2:65" s="1" customFormat="1" ht="24.2" customHeight="1">
      <c r="B230" s="32"/>
      <c r="C230" s="131" t="s">
        <v>737</v>
      </c>
      <c r="D230" s="131" t="s">
        <v>182</v>
      </c>
      <c r="E230" s="132" t="s">
        <v>304</v>
      </c>
      <c r="F230" s="133" t="s">
        <v>305</v>
      </c>
      <c r="G230" s="134" t="s">
        <v>257</v>
      </c>
      <c r="H230" s="135">
        <v>151.91999999999999</v>
      </c>
      <c r="I230" s="136"/>
      <c r="J230" s="137">
        <f>ROUND(I230*H230,2)</f>
        <v>0</v>
      </c>
      <c r="K230" s="133" t="s">
        <v>186</v>
      </c>
      <c r="L230" s="32"/>
      <c r="M230" s="138" t="s">
        <v>19</v>
      </c>
      <c r="N230" s="139" t="s">
        <v>43</v>
      </c>
      <c r="P230" s="140">
        <f>O230*H230</f>
        <v>0</v>
      </c>
      <c r="Q230" s="140">
        <v>0</v>
      </c>
      <c r="R230" s="140">
        <f>Q230*H230</f>
        <v>0</v>
      </c>
      <c r="S230" s="140">
        <v>0</v>
      </c>
      <c r="T230" s="141">
        <f>S230*H230</f>
        <v>0</v>
      </c>
      <c r="AR230" s="142" t="s">
        <v>187</v>
      </c>
      <c r="AT230" s="142" t="s">
        <v>182</v>
      </c>
      <c r="AU230" s="142" t="s">
        <v>81</v>
      </c>
      <c r="AY230" s="17" t="s">
        <v>180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7" t="s">
        <v>79</v>
      </c>
      <c r="BK230" s="143">
        <f>ROUND(I230*H230,2)</f>
        <v>0</v>
      </c>
      <c r="BL230" s="17" t="s">
        <v>187</v>
      </c>
      <c r="BM230" s="142" t="s">
        <v>3566</v>
      </c>
    </row>
    <row r="231" spans="2:65" s="1" customFormat="1">
      <c r="B231" s="32"/>
      <c r="D231" s="144" t="s">
        <v>189</v>
      </c>
      <c r="F231" s="145" t="s">
        <v>307</v>
      </c>
      <c r="I231" s="146"/>
      <c r="L231" s="32"/>
      <c r="M231" s="147"/>
      <c r="T231" s="53"/>
      <c r="AT231" s="17" t="s">
        <v>189</v>
      </c>
      <c r="AU231" s="17" t="s">
        <v>81</v>
      </c>
    </row>
    <row r="232" spans="2:65" s="11" customFormat="1" ht="22.9" customHeight="1">
      <c r="B232" s="119"/>
      <c r="D232" s="120" t="s">
        <v>71</v>
      </c>
      <c r="E232" s="129" t="s">
        <v>341</v>
      </c>
      <c r="F232" s="129" t="s">
        <v>342</v>
      </c>
      <c r="I232" s="122"/>
      <c r="J232" s="130">
        <f>BK232</f>
        <v>0</v>
      </c>
      <c r="L232" s="119"/>
      <c r="M232" s="124"/>
      <c r="P232" s="125">
        <f>SUM(P233:P234)</f>
        <v>0</v>
      </c>
      <c r="R232" s="125">
        <f>SUM(R233:R234)</f>
        <v>0</v>
      </c>
      <c r="T232" s="126">
        <f>SUM(T233:T234)</f>
        <v>0</v>
      </c>
      <c r="AR232" s="120" t="s">
        <v>79</v>
      </c>
      <c r="AT232" s="127" t="s">
        <v>71</v>
      </c>
      <c r="AU232" s="127" t="s">
        <v>79</v>
      </c>
      <c r="AY232" s="120" t="s">
        <v>180</v>
      </c>
      <c r="BK232" s="128">
        <f>SUM(BK233:BK234)</f>
        <v>0</v>
      </c>
    </row>
    <row r="233" spans="2:65" s="1" customFormat="1" ht="44.25" customHeight="1">
      <c r="B233" s="32"/>
      <c r="C233" s="131" t="s">
        <v>744</v>
      </c>
      <c r="D233" s="131" t="s">
        <v>182</v>
      </c>
      <c r="E233" s="132" t="s">
        <v>343</v>
      </c>
      <c r="F233" s="133" t="s">
        <v>344</v>
      </c>
      <c r="G233" s="134" t="s">
        <v>257</v>
      </c>
      <c r="H233" s="135">
        <v>1682.979</v>
      </c>
      <c r="I233" s="136"/>
      <c r="J233" s="137">
        <f>ROUND(I233*H233,2)</f>
        <v>0</v>
      </c>
      <c r="K233" s="133" t="s">
        <v>186</v>
      </c>
      <c r="L233" s="32"/>
      <c r="M233" s="138" t="s">
        <v>19</v>
      </c>
      <c r="N233" s="139" t="s">
        <v>43</v>
      </c>
      <c r="P233" s="140">
        <f>O233*H233</f>
        <v>0</v>
      </c>
      <c r="Q233" s="140">
        <v>0</v>
      </c>
      <c r="R233" s="140">
        <f>Q233*H233</f>
        <v>0</v>
      </c>
      <c r="S233" s="140">
        <v>0</v>
      </c>
      <c r="T233" s="141">
        <f>S233*H233</f>
        <v>0</v>
      </c>
      <c r="AR233" s="142" t="s">
        <v>187</v>
      </c>
      <c r="AT233" s="142" t="s">
        <v>182</v>
      </c>
      <c r="AU233" s="142" t="s">
        <v>81</v>
      </c>
      <c r="AY233" s="17" t="s">
        <v>180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7" t="s">
        <v>79</v>
      </c>
      <c r="BK233" s="143">
        <f>ROUND(I233*H233,2)</f>
        <v>0</v>
      </c>
      <c r="BL233" s="17" t="s">
        <v>187</v>
      </c>
      <c r="BM233" s="142" t="s">
        <v>3567</v>
      </c>
    </row>
    <row r="234" spans="2:65" s="1" customFormat="1">
      <c r="B234" s="32"/>
      <c r="D234" s="144" t="s">
        <v>189</v>
      </c>
      <c r="F234" s="145" t="s">
        <v>346</v>
      </c>
      <c r="I234" s="146"/>
      <c r="L234" s="32"/>
      <c r="M234" s="147"/>
      <c r="T234" s="53"/>
      <c r="AT234" s="17" t="s">
        <v>189</v>
      </c>
      <c r="AU234" s="17" t="s">
        <v>81</v>
      </c>
    </row>
    <row r="235" spans="2:65" s="11" customFormat="1" ht="25.9" customHeight="1">
      <c r="B235" s="119"/>
      <c r="D235" s="120" t="s">
        <v>71</v>
      </c>
      <c r="E235" s="121" t="s">
        <v>347</v>
      </c>
      <c r="F235" s="121" t="s">
        <v>348</v>
      </c>
      <c r="I235" s="122"/>
      <c r="J235" s="123">
        <f>BK235</f>
        <v>0</v>
      </c>
      <c r="L235" s="119"/>
      <c r="M235" s="124"/>
      <c r="P235" s="125">
        <f>P236</f>
        <v>0</v>
      </c>
      <c r="R235" s="125">
        <f>R236</f>
        <v>0.95040000000000002</v>
      </c>
      <c r="T235" s="126">
        <f>T236</f>
        <v>0</v>
      </c>
      <c r="AR235" s="120" t="s">
        <v>81</v>
      </c>
      <c r="AT235" s="127" t="s">
        <v>71</v>
      </c>
      <c r="AU235" s="127" t="s">
        <v>72</v>
      </c>
      <c r="AY235" s="120" t="s">
        <v>180</v>
      </c>
      <c r="BK235" s="128">
        <f>BK236</f>
        <v>0</v>
      </c>
    </row>
    <row r="236" spans="2:65" s="11" customFormat="1" ht="22.9" customHeight="1">
      <c r="B236" s="119"/>
      <c r="D236" s="120" t="s">
        <v>71</v>
      </c>
      <c r="E236" s="129" t="s">
        <v>881</v>
      </c>
      <c r="F236" s="129" t="s">
        <v>882</v>
      </c>
      <c r="I236" s="122"/>
      <c r="J236" s="130">
        <f>BK236</f>
        <v>0</v>
      </c>
      <c r="L236" s="119"/>
      <c r="M236" s="124"/>
      <c r="P236" s="125">
        <f>SUM(P237:P244)</f>
        <v>0</v>
      </c>
      <c r="R236" s="125">
        <f>SUM(R237:R244)</f>
        <v>0.95040000000000002</v>
      </c>
      <c r="T236" s="126">
        <f>SUM(T237:T244)</f>
        <v>0</v>
      </c>
      <c r="AR236" s="120" t="s">
        <v>81</v>
      </c>
      <c r="AT236" s="127" t="s">
        <v>71</v>
      </c>
      <c r="AU236" s="127" t="s">
        <v>79</v>
      </c>
      <c r="AY236" s="120" t="s">
        <v>180</v>
      </c>
      <c r="BK236" s="128">
        <f>SUM(BK237:BK244)</f>
        <v>0</v>
      </c>
    </row>
    <row r="237" spans="2:65" s="1" customFormat="1" ht="49.15" customHeight="1">
      <c r="B237" s="32"/>
      <c r="C237" s="131" t="s">
        <v>749</v>
      </c>
      <c r="D237" s="131" t="s">
        <v>182</v>
      </c>
      <c r="E237" s="132" t="s">
        <v>2914</v>
      </c>
      <c r="F237" s="133" t="s">
        <v>2915</v>
      </c>
      <c r="G237" s="134" t="s">
        <v>185</v>
      </c>
      <c r="H237" s="135">
        <v>432</v>
      </c>
      <c r="I237" s="136"/>
      <c r="J237" s="137">
        <f>ROUND(I237*H237,2)</f>
        <v>0</v>
      </c>
      <c r="K237" s="133" t="s">
        <v>186</v>
      </c>
      <c r="L237" s="32"/>
      <c r="M237" s="138" t="s">
        <v>19</v>
      </c>
      <c r="N237" s="139" t="s">
        <v>43</v>
      </c>
      <c r="P237" s="140">
        <f>O237*H237</f>
        <v>0</v>
      </c>
      <c r="Q237" s="140">
        <v>0</v>
      </c>
      <c r="R237" s="140">
        <f>Q237*H237</f>
        <v>0</v>
      </c>
      <c r="S237" s="140">
        <v>0</v>
      </c>
      <c r="T237" s="141">
        <f>S237*H237</f>
        <v>0</v>
      </c>
      <c r="AR237" s="142" t="s">
        <v>311</v>
      </c>
      <c r="AT237" s="142" t="s">
        <v>182</v>
      </c>
      <c r="AU237" s="142" t="s">
        <v>81</v>
      </c>
      <c r="AY237" s="17" t="s">
        <v>180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7" t="s">
        <v>79</v>
      </c>
      <c r="BK237" s="143">
        <f>ROUND(I237*H237,2)</f>
        <v>0</v>
      </c>
      <c r="BL237" s="17" t="s">
        <v>311</v>
      </c>
      <c r="BM237" s="142" t="s">
        <v>3568</v>
      </c>
    </row>
    <row r="238" spans="2:65" s="1" customFormat="1">
      <c r="B238" s="32"/>
      <c r="D238" s="144" t="s">
        <v>189</v>
      </c>
      <c r="F238" s="145" t="s">
        <v>2917</v>
      </c>
      <c r="I238" s="146"/>
      <c r="L238" s="32"/>
      <c r="M238" s="147"/>
      <c r="T238" s="53"/>
      <c r="AT238" s="17" t="s">
        <v>189</v>
      </c>
      <c r="AU238" s="17" t="s">
        <v>81</v>
      </c>
    </row>
    <row r="239" spans="2:65" s="13" customFormat="1">
      <c r="B239" s="156"/>
      <c r="D239" s="149" t="s">
        <v>191</v>
      </c>
      <c r="E239" s="157" t="s">
        <v>19</v>
      </c>
      <c r="F239" s="158" t="s">
        <v>3569</v>
      </c>
      <c r="H239" s="157" t="s">
        <v>19</v>
      </c>
      <c r="I239" s="159"/>
      <c r="L239" s="156"/>
      <c r="M239" s="160"/>
      <c r="T239" s="161"/>
      <c r="AT239" s="157" t="s">
        <v>191</v>
      </c>
      <c r="AU239" s="157" t="s">
        <v>81</v>
      </c>
      <c r="AV239" s="13" t="s">
        <v>79</v>
      </c>
      <c r="AW239" s="13" t="s">
        <v>33</v>
      </c>
      <c r="AX239" s="13" t="s">
        <v>72</v>
      </c>
      <c r="AY239" s="157" t="s">
        <v>180</v>
      </c>
    </row>
    <row r="240" spans="2:65" s="12" customFormat="1">
      <c r="B240" s="148"/>
      <c r="D240" s="149" t="s">
        <v>191</v>
      </c>
      <c r="E240" s="150" t="s">
        <v>19</v>
      </c>
      <c r="F240" s="151" t="s">
        <v>3570</v>
      </c>
      <c r="H240" s="152">
        <v>432</v>
      </c>
      <c r="I240" s="153"/>
      <c r="L240" s="148"/>
      <c r="M240" s="154"/>
      <c r="T240" s="155"/>
      <c r="AT240" s="150" t="s">
        <v>191</v>
      </c>
      <c r="AU240" s="150" t="s">
        <v>81</v>
      </c>
      <c r="AV240" s="12" t="s">
        <v>81</v>
      </c>
      <c r="AW240" s="12" t="s">
        <v>33</v>
      </c>
      <c r="AX240" s="12" t="s">
        <v>79</v>
      </c>
      <c r="AY240" s="150" t="s">
        <v>180</v>
      </c>
    </row>
    <row r="241" spans="2:65" s="1" customFormat="1" ht="24.2" customHeight="1">
      <c r="B241" s="32"/>
      <c r="C241" s="181" t="s">
        <v>754</v>
      </c>
      <c r="D241" s="181" t="s">
        <v>570</v>
      </c>
      <c r="E241" s="182" t="s">
        <v>2924</v>
      </c>
      <c r="F241" s="183" t="s">
        <v>2925</v>
      </c>
      <c r="G241" s="184" t="s">
        <v>941</v>
      </c>
      <c r="H241" s="185">
        <v>950.4</v>
      </c>
      <c r="I241" s="186"/>
      <c r="J241" s="187">
        <f>ROUND(I241*H241,2)</f>
        <v>0</v>
      </c>
      <c r="K241" s="183" t="s">
        <v>186</v>
      </c>
      <c r="L241" s="188"/>
      <c r="M241" s="189" t="s">
        <v>19</v>
      </c>
      <c r="N241" s="190" t="s">
        <v>43</v>
      </c>
      <c r="P241" s="140">
        <f>O241*H241</f>
        <v>0</v>
      </c>
      <c r="Q241" s="140">
        <v>1E-3</v>
      </c>
      <c r="R241" s="140">
        <f>Q241*H241</f>
        <v>0.95040000000000002</v>
      </c>
      <c r="S241" s="140">
        <v>0</v>
      </c>
      <c r="T241" s="141">
        <f>S241*H241</f>
        <v>0</v>
      </c>
      <c r="AR241" s="142" t="s">
        <v>715</v>
      </c>
      <c r="AT241" s="142" t="s">
        <v>570</v>
      </c>
      <c r="AU241" s="142" t="s">
        <v>81</v>
      </c>
      <c r="AY241" s="17" t="s">
        <v>180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7" t="s">
        <v>79</v>
      </c>
      <c r="BK241" s="143">
        <f>ROUND(I241*H241,2)</f>
        <v>0</v>
      </c>
      <c r="BL241" s="17" t="s">
        <v>311</v>
      </c>
      <c r="BM241" s="142" t="s">
        <v>3571</v>
      </c>
    </row>
    <row r="242" spans="2:65" s="12" customFormat="1">
      <c r="B242" s="148"/>
      <c r="D242" s="149" t="s">
        <v>191</v>
      </c>
      <c r="E242" s="150" t="s">
        <v>19</v>
      </c>
      <c r="F242" s="151" t="s">
        <v>3572</v>
      </c>
      <c r="H242" s="152">
        <v>950.4</v>
      </c>
      <c r="I242" s="153"/>
      <c r="L242" s="148"/>
      <c r="M242" s="154"/>
      <c r="T242" s="155"/>
      <c r="AT242" s="150" t="s">
        <v>191</v>
      </c>
      <c r="AU242" s="150" t="s">
        <v>81</v>
      </c>
      <c r="AV242" s="12" t="s">
        <v>81</v>
      </c>
      <c r="AW242" s="12" t="s">
        <v>33</v>
      </c>
      <c r="AX242" s="12" t="s">
        <v>79</v>
      </c>
      <c r="AY242" s="150" t="s">
        <v>180</v>
      </c>
    </row>
    <row r="243" spans="2:65" s="1" customFormat="1" ht="49.15" customHeight="1">
      <c r="B243" s="32"/>
      <c r="C243" s="131" t="s">
        <v>760</v>
      </c>
      <c r="D243" s="131" t="s">
        <v>182</v>
      </c>
      <c r="E243" s="132" t="s">
        <v>916</v>
      </c>
      <c r="F243" s="133" t="s">
        <v>917</v>
      </c>
      <c r="G243" s="134" t="s">
        <v>368</v>
      </c>
      <c r="H243" s="177"/>
      <c r="I243" s="136"/>
      <c r="J243" s="137">
        <f>ROUND(I243*H243,2)</f>
        <v>0</v>
      </c>
      <c r="K243" s="133" t="s">
        <v>186</v>
      </c>
      <c r="L243" s="32"/>
      <c r="M243" s="138" t="s">
        <v>19</v>
      </c>
      <c r="N243" s="139" t="s">
        <v>43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311</v>
      </c>
      <c r="AT243" s="142" t="s">
        <v>182</v>
      </c>
      <c r="AU243" s="142" t="s">
        <v>81</v>
      </c>
      <c r="AY243" s="17" t="s">
        <v>180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7" t="s">
        <v>79</v>
      </c>
      <c r="BK243" s="143">
        <f>ROUND(I243*H243,2)</f>
        <v>0</v>
      </c>
      <c r="BL243" s="17" t="s">
        <v>311</v>
      </c>
      <c r="BM243" s="142" t="s">
        <v>3573</v>
      </c>
    </row>
    <row r="244" spans="2:65" s="1" customFormat="1">
      <c r="B244" s="32"/>
      <c r="D244" s="144" t="s">
        <v>189</v>
      </c>
      <c r="F244" s="145" t="s">
        <v>919</v>
      </c>
      <c r="I244" s="146"/>
      <c r="L244" s="32"/>
      <c r="M244" s="178"/>
      <c r="N244" s="179"/>
      <c r="O244" s="179"/>
      <c r="P244" s="179"/>
      <c r="Q244" s="179"/>
      <c r="R244" s="179"/>
      <c r="S244" s="179"/>
      <c r="T244" s="180"/>
      <c r="AT244" s="17" t="s">
        <v>189</v>
      </c>
      <c r="AU244" s="17" t="s">
        <v>81</v>
      </c>
    </row>
    <row r="245" spans="2:65" s="1" customFormat="1" ht="6.95" customHeight="1">
      <c r="B245" s="41"/>
      <c r="C245" s="42"/>
      <c r="D245" s="42"/>
      <c r="E245" s="42"/>
      <c r="F245" s="42"/>
      <c r="G245" s="42"/>
      <c r="H245" s="42"/>
      <c r="I245" s="42"/>
      <c r="J245" s="42"/>
      <c r="K245" s="42"/>
      <c r="L245" s="32"/>
    </row>
  </sheetData>
  <sheetProtection formatColumns="0" formatRows="0" autoFilter="0"/>
  <autoFilter ref="C94:K244" xr:uid="{00000000-0009-0000-0000-000011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 xr:uid="{00000000-0004-0000-1100-000000000000}"/>
    <hyperlink ref="F108" r:id="rId2" xr:uid="{00000000-0004-0000-1100-000001000000}"/>
    <hyperlink ref="F111" r:id="rId3" xr:uid="{00000000-0004-0000-1100-000002000000}"/>
    <hyperlink ref="F119" r:id="rId4" xr:uid="{00000000-0004-0000-1100-000003000000}"/>
    <hyperlink ref="F123" r:id="rId5" xr:uid="{00000000-0004-0000-1100-000004000000}"/>
    <hyperlink ref="F126" r:id="rId6" xr:uid="{00000000-0004-0000-1100-000005000000}"/>
    <hyperlink ref="F129" r:id="rId7" xr:uid="{00000000-0004-0000-1100-000006000000}"/>
    <hyperlink ref="F131" r:id="rId8" xr:uid="{00000000-0004-0000-1100-000007000000}"/>
    <hyperlink ref="F137" r:id="rId9" xr:uid="{00000000-0004-0000-1100-000008000000}"/>
    <hyperlink ref="F140" r:id="rId10" xr:uid="{00000000-0004-0000-1100-000009000000}"/>
    <hyperlink ref="F147" r:id="rId11" xr:uid="{00000000-0004-0000-1100-00000A000000}"/>
    <hyperlink ref="F152" r:id="rId12" xr:uid="{00000000-0004-0000-1100-00000B000000}"/>
    <hyperlink ref="F156" r:id="rId13" xr:uid="{00000000-0004-0000-1100-00000C000000}"/>
    <hyperlink ref="F167" r:id="rId14" xr:uid="{00000000-0004-0000-1100-00000D000000}"/>
    <hyperlink ref="F170" r:id="rId15" xr:uid="{00000000-0004-0000-1100-00000E000000}"/>
    <hyperlink ref="F178" r:id="rId16" xr:uid="{00000000-0004-0000-1100-00000F000000}"/>
    <hyperlink ref="F183" r:id="rId17" xr:uid="{00000000-0004-0000-1100-000010000000}"/>
    <hyperlink ref="F191" r:id="rId18" xr:uid="{00000000-0004-0000-1100-000011000000}"/>
    <hyperlink ref="F193" r:id="rId19" xr:uid="{00000000-0004-0000-1100-000012000000}"/>
    <hyperlink ref="F196" r:id="rId20" xr:uid="{00000000-0004-0000-1100-000013000000}"/>
    <hyperlink ref="F198" r:id="rId21" xr:uid="{00000000-0004-0000-1100-000014000000}"/>
    <hyperlink ref="F203" r:id="rId22" xr:uid="{00000000-0004-0000-1100-000015000000}"/>
    <hyperlink ref="F205" r:id="rId23" xr:uid="{00000000-0004-0000-1100-000016000000}"/>
    <hyperlink ref="F207" r:id="rId24" xr:uid="{00000000-0004-0000-1100-000017000000}"/>
    <hyperlink ref="F212" r:id="rId25" xr:uid="{00000000-0004-0000-1100-000018000000}"/>
    <hyperlink ref="F214" r:id="rId26" xr:uid="{00000000-0004-0000-1100-000019000000}"/>
    <hyperlink ref="F219" r:id="rId27" xr:uid="{00000000-0004-0000-1100-00001A000000}"/>
    <hyperlink ref="F221" r:id="rId28" xr:uid="{00000000-0004-0000-1100-00001B000000}"/>
    <hyperlink ref="F224" r:id="rId29" xr:uid="{00000000-0004-0000-1100-00001C000000}"/>
    <hyperlink ref="F228" r:id="rId30" xr:uid="{00000000-0004-0000-1100-00001D000000}"/>
    <hyperlink ref="F231" r:id="rId31" xr:uid="{00000000-0004-0000-1100-00001E000000}"/>
    <hyperlink ref="F234" r:id="rId32" xr:uid="{00000000-0004-0000-1100-00001F000000}"/>
    <hyperlink ref="F238" r:id="rId33" xr:uid="{00000000-0004-0000-1100-000020000000}"/>
    <hyperlink ref="F244" r:id="rId34" xr:uid="{00000000-0004-0000-1100-00002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59"/>
  <sheetViews>
    <sheetView showGridLines="0" topLeftCell="A70" workbookViewId="0">
      <selection activeCell="E83" sqref="E83:H8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139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3451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3574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ROUND(J91,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ROUND((SUM(BE91:BE158)),  2)</f>
        <v>0</v>
      </c>
      <c r="I35" s="93">
        <v>0.21</v>
      </c>
      <c r="J35" s="83">
        <f>ROUND(((SUM(BE91:BE158))*I35),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ROUND((SUM(BF91:BF158)),  2)</f>
        <v>0</v>
      </c>
      <c r="I36" s="93">
        <v>0.12</v>
      </c>
      <c r="J36" s="83">
        <f>ROUND(((SUM(BF91:BF158))*I36),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ROUND((SUM(BG91:BG158)),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ROUND((SUM(BH91:BH158)),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ROUND((SUM(BI91:BI158)),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4013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">
        <v>4014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J91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J92</f>
        <v>0</v>
      </c>
      <c r="L64" s="103"/>
    </row>
    <row r="65" spans="2:12" s="9" customFormat="1" ht="19.899999999999999" customHeight="1">
      <c r="B65" s="107"/>
      <c r="D65" s="108" t="s">
        <v>158</v>
      </c>
      <c r="E65" s="109"/>
      <c r="F65" s="109"/>
      <c r="G65" s="109"/>
      <c r="H65" s="109"/>
      <c r="I65" s="109"/>
      <c r="J65" s="110">
        <f>J93</f>
        <v>0</v>
      </c>
      <c r="L65" s="107"/>
    </row>
    <row r="66" spans="2:12" s="9" customFormat="1" ht="19.899999999999999" customHeight="1">
      <c r="B66" s="107"/>
      <c r="D66" s="108" t="s">
        <v>1878</v>
      </c>
      <c r="E66" s="109"/>
      <c r="F66" s="109"/>
      <c r="G66" s="109"/>
      <c r="H66" s="109"/>
      <c r="I66" s="109"/>
      <c r="J66" s="110">
        <f>J124</f>
        <v>0</v>
      </c>
      <c r="L66" s="107"/>
    </row>
    <row r="67" spans="2:12" s="9" customFormat="1" ht="19.899999999999999" customHeight="1">
      <c r="B67" s="107"/>
      <c r="D67" s="108" t="s">
        <v>1879</v>
      </c>
      <c r="E67" s="109"/>
      <c r="F67" s="109"/>
      <c r="G67" s="109"/>
      <c r="H67" s="109"/>
      <c r="I67" s="109"/>
      <c r="J67" s="110">
        <f>J128</f>
        <v>0</v>
      </c>
      <c r="L67" s="107"/>
    </row>
    <row r="68" spans="2:12" s="9" customFormat="1" ht="19.899999999999999" customHeight="1">
      <c r="B68" s="107"/>
      <c r="D68" s="108" t="s">
        <v>160</v>
      </c>
      <c r="E68" s="109"/>
      <c r="F68" s="109"/>
      <c r="G68" s="109"/>
      <c r="H68" s="109"/>
      <c r="I68" s="109"/>
      <c r="J68" s="110">
        <f>J149</f>
        <v>0</v>
      </c>
      <c r="L68" s="107"/>
    </row>
    <row r="69" spans="2:12" s="9" customFormat="1" ht="19.899999999999999" customHeight="1">
      <c r="B69" s="107"/>
      <c r="D69" s="108" t="s">
        <v>162</v>
      </c>
      <c r="E69" s="109"/>
      <c r="F69" s="109"/>
      <c r="G69" s="109"/>
      <c r="H69" s="109"/>
      <c r="I69" s="109"/>
      <c r="J69" s="110">
        <f>J156</f>
        <v>0</v>
      </c>
      <c r="L69" s="107"/>
    </row>
    <row r="70" spans="2:12" s="1" customFormat="1" ht="21.75" customHeight="1">
      <c r="B70" s="32"/>
      <c r="L70" s="32"/>
    </row>
    <row r="71" spans="2:12" s="1" customFormat="1" ht="6.95" customHeight="1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32"/>
    </row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32"/>
    </row>
    <row r="76" spans="2:12" s="1" customFormat="1" ht="24.95" customHeight="1">
      <c r="B76" s="32"/>
      <c r="C76" s="21" t="s">
        <v>165</v>
      </c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16</v>
      </c>
      <c r="L78" s="32"/>
    </row>
    <row r="79" spans="2:12" s="1" customFormat="1" ht="26.25" customHeight="1">
      <c r="B79" s="32"/>
      <c r="E79" s="236" t="str">
        <f>E7</f>
        <v>Soubor staveb a stavebních úprav v areálu VOP CZ, s.p. Šenov u Nového Jičína</v>
      </c>
      <c r="F79" s="237"/>
      <c r="G79" s="237"/>
      <c r="H79" s="237"/>
      <c r="L79" s="32"/>
    </row>
    <row r="80" spans="2:12" ht="12" customHeight="1">
      <c r="B80" s="20"/>
      <c r="C80" s="27" t="s">
        <v>149</v>
      </c>
      <c r="L80" s="20"/>
    </row>
    <row r="81" spans="2:65" s="1" customFormat="1" ht="16.5" customHeight="1">
      <c r="B81" s="32"/>
      <c r="E81" s="236" t="s">
        <v>4013</v>
      </c>
      <c r="F81" s="235"/>
      <c r="G81" s="235"/>
      <c r="H81" s="235"/>
      <c r="L81" s="32"/>
    </row>
    <row r="82" spans="2:65" s="1" customFormat="1" ht="12" customHeight="1">
      <c r="B82" s="32"/>
      <c r="C82" s="27" t="s">
        <v>151</v>
      </c>
      <c r="L82" s="32"/>
    </row>
    <row r="83" spans="2:65" s="1" customFormat="1" ht="16.5" customHeight="1">
      <c r="B83" s="32"/>
      <c r="E83" s="201" t="s">
        <v>4014</v>
      </c>
      <c r="F83" s="235"/>
      <c r="G83" s="235"/>
      <c r="H83" s="235"/>
      <c r="L83" s="32"/>
    </row>
    <row r="84" spans="2:65" s="1" customFormat="1" ht="6.95" customHeight="1">
      <c r="B84" s="32"/>
      <c r="L84" s="32"/>
    </row>
    <row r="85" spans="2:65" s="1" customFormat="1" ht="12" customHeight="1">
      <c r="B85" s="32"/>
      <c r="C85" s="27" t="s">
        <v>21</v>
      </c>
      <c r="F85" s="25" t="str">
        <f>F14</f>
        <v>Šenov u Nového Jičína</v>
      </c>
      <c r="I85" s="27" t="s">
        <v>23</v>
      </c>
      <c r="J85" s="49" t="str">
        <f>IF(J14="","",J14)</f>
        <v>16. 7. 2025</v>
      </c>
      <c r="L85" s="32"/>
    </row>
    <row r="86" spans="2:65" s="1" customFormat="1" ht="6.95" customHeight="1">
      <c r="B86" s="32"/>
      <c r="L86" s="32"/>
    </row>
    <row r="87" spans="2:65" s="1" customFormat="1" ht="25.7" customHeight="1">
      <c r="B87" s="32"/>
      <c r="C87" s="27" t="s">
        <v>25</v>
      </c>
      <c r="F87" s="25" t="str">
        <f>E17</f>
        <v>VOP CZ, s.p., Dukelská 102, Šenov u Nového Jičína</v>
      </c>
      <c r="I87" s="27" t="s">
        <v>31</v>
      </c>
      <c r="J87" s="30" t="str">
        <f>E23</f>
        <v>ing. Dušan Glogar - UNIPROJEKT</v>
      </c>
      <c r="L87" s="32"/>
    </row>
    <row r="88" spans="2:65" s="1" customFormat="1" ht="15.2" customHeight="1">
      <c r="B88" s="32"/>
      <c r="C88" s="27" t="s">
        <v>29</v>
      </c>
      <c r="F88" s="25" t="str">
        <f>IF(E20="","",E20)</f>
        <v>Vyplň údaj</v>
      </c>
      <c r="I88" s="27" t="s">
        <v>34</v>
      </c>
      <c r="J88" s="30" t="str">
        <f>E26</f>
        <v xml:space="preserve"> </v>
      </c>
      <c r="L88" s="32"/>
    </row>
    <row r="89" spans="2:65" s="1" customFormat="1" ht="10.35" customHeight="1">
      <c r="B89" s="32"/>
      <c r="L89" s="32"/>
    </row>
    <row r="90" spans="2:65" s="10" customFormat="1" ht="29.25" customHeight="1">
      <c r="B90" s="111"/>
      <c r="C90" s="112" t="s">
        <v>166</v>
      </c>
      <c r="D90" s="113" t="s">
        <v>57</v>
      </c>
      <c r="E90" s="113" t="s">
        <v>53</v>
      </c>
      <c r="F90" s="113" t="s">
        <v>54</v>
      </c>
      <c r="G90" s="113" t="s">
        <v>167</v>
      </c>
      <c r="H90" s="113" t="s">
        <v>168</v>
      </c>
      <c r="I90" s="113" t="s">
        <v>169</v>
      </c>
      <c r="J90" s="113" t="s">
        <v>155</v>
      </c>
      <c r="K90" s="114" t="s">
        <v>170</v>
      </c>
      <c r="L90" s="111"/>
      <c r="M90" s="56" t="s">
        <v>19</v>
      </c>
      <c r="N90" s="57" t="s">
        <v>42</v>
      </c>
      <c r="O90" s="57" t="s">
        <v>171</v>
      </c>
      <c r="P90" s="57" t="s">
        <v>172</v>
      </c>
      <c r="Q90" s="57" t="s">
        <v>173</v>
      </c>
      <c r="R90" s="57" t="s">
        <v>174</v>
      </c>
      <c r="S90" s="57" t="s">
        <v>175</v>
      </c>
      <c r="T90" s="58" t="s">
        <v>176</v>
      </c>
    </row>
    <row r="91" spans="2:65" s="1" customFormat="1" ht="22.9" customHeight="1">
      <c r="B91" s="32"/>
      <c r="C91" s="61" t="s">
        <v>177</v>
      </c>
      <c r="J91" s="115">
        <f>BK91</f>
        <v>0</v>
      </c>
      <c r="L91" s="32"/>
      <c r="M91" s="59"/>
      <c r="N91" s="50"/>
      <c r="O91" s="50"/>
      <c r="P91" s="116">
        <f>P92</f>
        <v>0</v>
      </c>
      <c r="Q91" s="50"/>
      <c r="R91" s="116">
        <f>R92</f>
        <v>80.848869399999998</v>
      </c>
      <c r="S91" s="50"/>
      <c r="T91" s="117">
        <f>T92</f>
        <v>0</v>
      </c>
      <c r="AT91" s="17" t="s">
        <v>71</v>
      </c>
      <c r="AU91" s="17" t="s">
        <v>156</v>
      </c>
      <c r="BK91" s="118">
        <f>BK92</f>
        <v>0</v>
      </c>
    </row>
    <row r="92" spans="2:65" s="11" customFormat="1" ht="25.9" customHeight="1">
      <c r="B92" s="119"/>
      <c r="D92" s="120" t="s">
        <v>71</v>
      </c>
      <c r="E92" s="121" t="s">
        <v>178</v>
      </c>
      <c r="F92" s="121" t="s">
        <v>179</v>
      </c>
      <c r="I92" s="122"/>
      <c r="J92" s="123">
        <f>BK92</f>
        <v>0</v>
      </c>
      <c r="L92" s="119"/>
      <c r="M92" s="124"/>
      <c r="P92" s="125">
        <f>P93+P124+P128+P149+P156</f>
        <v>0</v>
      </c>
      <c r="R92" s="125">
        <f>R93+R124+R128+R149+R156</f>
        <v>80.848869399999998</v>
      </c>
      <c r="T92" s="126">
        <f>T93+T124+T128+T149+T156</f>
        <v>0</v>
      </c>
      <c r="AR92" s="120" t="s">
        <v>79</v>
      </c>
      <c r="AT92" s="127" t="s">
        <v>71</v>
      </c>
      <c r="AU92" s="127" t="s">
        <v>72</v>
      </c>
      <c r="AY92" s="120" t="s">
        <v>180</v>
      </c>
      <c r="BK92" s="128">
        <f>BK93+BK124+BK128+BK149+BK156</f>
        <v>0</v>
      </c>
    </row>
    <row r="93" spans="2:65" s="11" customFormat="1" ht="22.9" customHeight="1">
      <c r="B93" s="119"/>
      <c r="D93" s="120" t="s">
        <v>71</v>
      </c>
      <c r="E93" s="129" t="s">
        <v>79</v>
      </c>
      <c r="F93" s="129" t="s">
        <v>181</v>
      </c>
      <c r="I93" s="122"/>
      <c r="J93" s="130">
        <f>BK93</f>
        <v>0</v>
      </c>
      <c r="L93" s="119"/>
      <c r="M93" s="124"/>
      <c r="P93" s="125">
        <f>SUM(P94:P123)</f>
        <v>0</v>
      </c>
      <c r="R93" s="125">
        <f>SUM(R94:R123)</f>
        <v>63.247819999999997</v>
      </c>
      <c r="T93" s="126">
        <f>SUM(T94:T123)</f>
        <v>0</v>
      </c>
      <c r="AR93" s="120" t="s">
        <v>79</v>
      </c>
      <c r="AT93" s="127" t="s">
        <v>71</v>
      </c>
      <c r="AU93" s="127" t="s">
        <v>79</v>
      </c>
      <c r="AY93" s="120" t="s">
        <v>180</v>
      </c>
      <c r="BK93" s="128">
        <f>SUM(BK94:BK123)</f>
        <v>0</v>
      </c>
    </row>
    <row r="94" spans="2:65" s="1" customFormat="1" ht="16.5" customHeight="1">
      <c r="B94" s="32"/>
      <c r="C94" s="131" t="s">
        <v>79</v>
      </c>
      <c r="D94" s="131" t="s">
        <v>182</v>
      </c>
      <c r="E94" s="132" t="s">
        <v>1338</v>
      </c>
      <c r="F94" s="133" t="s">
        <v>1339</v>
      </c>
      <c r="G94" s="134" t="s">
        <v>476</v>
      </c>
      <c r="H94" s="135">
        <v>30</v>
      </c>
      <c r="I94" s="136"/>
      <c r="J94" s="137">
        <f>ROUND(I94*H94,2)</f>
        <v>0</v>
      </c>
      <c r="K94" s="133" t="s">
        <v>186</v>
      </c>
      <c r="L94" s="32"/>
      <c r="M94" s="138" t="s">
        <v>19</v>
      </c>
      <c r="N94" s="139" t="s">
        <v>43</v>
      </c>
      <c r="P94" s="140">
        <f>O94*H94</f>
        <v>0</v>
      </c>
      <c r="Q94" s="140">
        <v>7.1900000000000002E-3</v>
      </c>
      <c r="R94" s="140">
        <f>Q94*H94</f>
        <v>0.2157</v>
      </c>
      <c r="S94" s="140">
        <v>0</v>
      </c>
      <c r="T94" s="141">
        <f>S94*H94</f>
        <v>0</v>
      </c>
      <c r="AR94" s="142" t="s">
        <v>187</v>
      </c>
      <c r="AT94" s="142" t="s">
        <v>182</v>
      </c>
      <c r="AU94" s="142" t="s">
        <v>81</v>
      </c>
      <c r="AY94" s="17" t="s">
        <v>180</v>
      </c>
      <c r="BE94" s="143">
        <f>IF(N94="základní",J94,0)</f>
        <v>0</v>
      </c>
      <c r="BF94" s="143">
        <f>IF(N94="snížená",J94,0)</f>
        <v>0</v>
      </c>
      <c r="BG94" s="143">
        <f>IF(N94="zákl. přenesená",J94,0)</f>
        <v>0</v>
      </c>
      <c r="BH94" s="143">
        <f>IF(N94="sníž. přenesená",J94,0)</f>
        <v>0</v>
      </c>
      <c r="BI94" s="143">
        <f>IF(N94="nulová",J94,0)</f>
        <v>0</v>
      </c>
      <c r="BJ94" s="17" t="s">
        <v>79</v>
      </c>
      <c r="BK94" s="143">
        <f>ROUND(I94*H94,2)</f>
        <v>0</v>
      </c>
      <c r="BL94" s="17" t="s">
        <v>187</v>
      </c>
      <c r="BM94" s="142" t="s">
        <v>3575</v>
      </c>
    </row>
    <row r="95" spans="2:65" s="1" customFormat="1">
      <c r="B95" s="32"/>
      <c r="D95" s="144" t="s">
        <v>189</v>
      </c>
      <c r="F95" s="145" t="s">
        <v>1341</v>
      </c>
      <c r="I95" s="146"/>
      <c r="L95" s="32"/>
      <c r="M95" s="147"/>
      <c r="T95" s="53"/>
      <c r="AT95" s="17" t="s">
        <v>189</v>
      </c>
      <c r="AU95" s="17" t="s">
        <v>81</v>
      </c>
    </row>
    <row r="96" spans="2:65" s="1" customFormat="1" ht="24.2" customHeight="1">
      <c r="B96" s="32"/>
      <c r="C96" s="131" t="s">
        <v>81</v>
      </c>
      <c r="D96" s="131" t="s">
        <v>182</v>
      </c>
      <c r="E96" s="132" t="s">
        <v>1342</v>
      </c>
      <c r="F96" s="133" t="s">
        <v>1343</v>
      </c>
      <c r="G96" s="134" t="s">
        <v>1014</v>
      </c>
      <c r="H96" s="135">
        <v>4</v>
      </c>
      <c r="I96" s="136"/>
      <c r="J96" s="137">
        <f>ROUND(I96*H96,2)</f>
        <v>0</v>
      </c>
      <c r="K96" s="133" t="s">
        <v>186</v>
      </c>
      <c r="L96" s="32"/>
      <c r="M96" s="138" t="s">
        <v>19</v>
      </c>
      <c r="N96" s="139" t="s">
        <v>43</v>
      </c>
      <c r="P96" s="140">
        <f>O96*H96</f>
        <v>0</v>
      </c>
      <c r="Q96" s="140">
        <v>3.0000000000000001E-5</v>
      </c>
      <c r="R96" s="140">
        <f>Q96*H96</f>
        <v>1.2E-4</v>
      </c>
      <c r="S96" s="140">
        <v>0</v>
      </c>
      <c r="T96" s="141">
        <f>S96*H96</f>
        <v>0</v>
      </c>
      <c r="AR96" s="142" t="s">
        <v>187</v>
      </c>
      <c r="AT96" s="142" t="s">
        <v>182</v>
      </c>
      <c r="AU96" s="142" t="s">
        <v>81</v>
      </c>
      <c r="AY96" s="17" t="s">
        <v>180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7" t="s">
        <v>79</v>
      </c>
      <c r="BK96" s="143">
        <f>ROUND(I96*H96,2)</f>
        <v>0</v>
      </c>
      <c r="BL96" s="17" t="s">
        <v>187</v>
      </c>
      <c r="BM96" s="142" t="s">
        <v>3576</v>
      </c>
    </row>
    <row r="97" spans="2:65" s="1" customFormat="1">
      <c r="B97" s="32"/>
      <c r="D97" s="144" t="s">
        <v>189</v>
      </c>
      <c r="F97" s="145" t="s">
        <v>1345</v>
      </c>
      <c r="I97" s="146"/>
      <c r="L97" s="32"/>
      <c r="M97" s="147"/>
      <c r="T97" s="53"/>
      <c r="AT97" s="17" t="s">
        <v>189</v>
      </c>
      <c r="AU97" s="17" t="s">
        <v>81</v>
      </c>
    </row>
    <row r="98" spans="2:65" s="1" customFormat="1" ht="37.9" customHeight="1">
      <c r="B98" s="32"/>
      <c r="C98" s="131" t="s">
        <v>198</v>
      </c>
      <c r="D98" s="131" t="s">
        <v>182</v>
      </c>
      <c r="E98" s="132" t="s">
        <v>1347</v>
      </c>
      <c r="F98" s="133" t="s">
        <v>1348</v>
      </c>
      <c r="G98" s="134" t="s">
        <v>221</v>
      </c>
      <c r="H98" s="135">
        <v>2</v>
      </c>
      <c r="I98" s="136"/>
      <c r="J98" s="137">
        <f>ROUND(I98*H98,2)</f>
        <v>0</v>
      </c>
      <c r="K98" s="133" t="s">
        <v>186</v>
      </c>
      <c r="L98" s="32"/>
      <c r="M98" s="138" t="s">
        <v>19</v>
      </c>
      <c r="N98" s="139" t="s">
        <v>43</v>
      </c>
      <c r="P98" s="140">
        <f>O98*H98</f>
        <v>0</v>
      </c>
      <c r="Q98" s="140">
        <v>0</v>
      </c>
      <c r="R98" s="140">
        <f>Q98*H98</f>
        <v>0</v>
      </c>
      <c r="S98" s="140">
        <v>0</v>
      </c>
      <c r="T98" s="141">
        <f>S98*H98</f>
        <v>0</v>
      </c>
      <c r="AR98" s="142" t="s">
        <v>187</v>
      </c>
      <c r="AT98" s="142" t="s">
        <v>182</v>
      </c>
      <c r="AU98" s="142" t="s">
        <v>81</v>
      </c>
      <c r="AY98" s="17" t="s">
        <v>180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17" t="s">
        <v>79</v>
      </c>
      <c r="BK98" s="143">
        <f>ROUND(I98*H98,2)</f>
        <v>0</v>
      </c>
      <c r="BL98" s="17" t="s">
        <v>187</v>
      </c>
      <c r="BM98" s="142" t="s">
        <v>3577</v>
      </c>
    </row>
    <row r="99" spans="2:65" s="1" customFormat="1">
      <c r="B99" s="32"/>
      <c r="D99" s="144" t="s">
        <v>189</v>
      </c>
      <c r="F99" s="145" t="s">
        <v>1350</v>
      </c>
      <c r="I99" s="146"/>
      <c r="L99" s="32"/>
      <c r="M99" s="147"/>
      <c r="T99" s="53"/>
      <c r="AT99" s="17" t="s">
        <v>189</v>
      </c>
      <c r="AU99" s="17" t="s">
        <v>81</v>
      </c>
    </row>
    <row r="100" spans="2:65" s="1" customFormat="1" ht="44.25" customHeight="1">
      <c r="B100" s="32"/>
      <c r="C100" s="131" t="s">
        <v>187</v>
      </c>
      <c r="D100" s="131" t="s">
        <v>182</v>
      </c>
      <c r="E100" s="132" t="s">
        <v>1888</v>
      </c>
      <c r="F100" s="133" t="s">
        <v>1889</v>
      </c>
      <c r="G100" s="134" t="s">
        <v>209</v>
      </c>
      <c r="H100" s="135">
        <v>34.700000000000003</v>
      </c>
      <c r="I100" s="136"/>
      <c r="J100" s="137">
        <f>ROUND(I100*H100,2)</f>
        <v>0</v>
      </c>
      <c r="K100" s="133" t="s">
        <v>186</v>
      </c>
      <c r="L100" s="32"/>
      <c r="M100" s="138" t="s">
        <v>19</v>
      </c>
      <c r="N100" s="139" t="s">
        <v>43</v>
      </c>
      <c r="P100" s="140">
        <f>O100*H100</f>
        <v>0</v>
      </c>
      <c r="Q100" s="140">
        <v>0</v>
      </c>
      <c r="R100" s="140">
        <f>Q100*H100</f>
        <v>0</v>
      </c>
      <c r="S100" s="140">
        <v>0</v>
      </c>
      <c r="T100" s="141">
        <f>S100*H100</f>
        <v>0</v>
      </c>
      <c r="AR100" s="142" t="s">
        <v>187</v>
      </c>
      <c r="AT100" s="142" t="s">
        <v>182</v>
      </c>
      <c r="AU100" s="142" t="s">
        <v>81</v>
      </c>
      <c r="AY100" s="17" t="s">
        <v>180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7" t="s">
        <v>79</v>
      </c>
      <c r="BK100" s="143">
        <f>ROUND(I100*H100,2)</f>
        <v>0</v>
      </c>
      <c r="BL100" s="17" t="s">
        <v>187</v>
      </c>
      <c r="BM100" s="142" t="s">
        <v>3578</v>
      </c>
    </row>
    <row r="101" spans="2:65" s="1" customFormat="1">
      <c r="B101" s="32"/>
      <c r="D101" s="144" t="s">
        <v>189</v>
      </c>
      <c r="F101" s="145" t="s">
        <v>1891</v>
      </c>
      <c r="I101" s="146"/>
      <c r="L101" s="32"/>
      <c r="M101" s="147"/>
      <c r="T101" s="53"/>
      <c r="AT101" s="17" t="s">
        <v>189</v>
      </c>
      <c r="AU101" s="17" t="s">
        <v>81</v>
      </c>
    </row>
    <row r="102" spans="2:65" s="12" customFormat="1">
      <c r="B102" s="148"/>
      <c r="D102" s="149" t="s">
        <v>191</v>
      </c>
      <c r="E102" s="150" t="s">
        <v>19</v>
      </c>
      <c r="F102" s="151" t="s">
        <v>3579</v>
      </c>
      <c r="H102" s="152">
        <v>31.2</v>
      </c>
      <c r="I102" s="153"/>
      <c r="L102" s="148"/>
      <c r="M102" s="154"/>
      <c r="T102" s="155"/>
      <c r="AT102" s="150" t="s">
        <v>191</v>
      </c>
      <c r="AU102" s="150" t="s">
        <v>81</v>
      </c>
      <c r="AV102" s="12" t="s">
        <v>81</v>
      </c>
      <c r="AW102" s="12" t="s">
        <v>33</v>
      </c>
      <c r="AX102" s="12" t="s">
        <v>72</v>
      </c>
      <c r="AY102" s="150" t="s">
        <v>180</v>
      </c>
    </row>
    <row r="103" spans="2:65" s="12" customFormat="1">
      <c r="B103" s="148"/>
      <c r="D103" s="149" t="s">
        <v>191</v>
      </c>
      <c r="E103" s="150" t="s">
        <v>19</v>
      </c>
      <c r="F103" s="151" t="s">
        <v>3580</v>
      </c>
      <c r="H103" s="152">
        <v>3.5</v>
      </c>
      <c r="I103" s="153"/>
      <c r="L103" s="148"/>
      <c r="M103" s="154"/>
      <c r="T103" s="155"/>
      <c r="AT103" s="150" t="s">
        <v>191</v>
      </c>
      <c r="AU103" s="150" t="s">
        <v>81</v>
      </c>
      <c r="AV103" s="12" t="s">
        <v>81</v>
      </c>
      <c r="AW103" s="12" t="s">
        <v>33</v>
      </c>
      <c r="AX103" s="12" t="s">
        <v>72</v>
      </c>
      <c r="AY103" s="150" t="s">
        <v>180</v>
      </c>
    </row>
    <row r="104" spans="2:65" s="14" customFormat="1">
      <c r="B104" s="162"/>
      <c r="D104" s="149" t="s">
        <v>191</v>
      </c>
      <c r="E104" s="163" t="s">
        <v>19</v>
      </c>
      <c r="F104" s="164" t="s">
        <v>215</v>
      </c>
      <c r="H104" s="165">
        <v>34.700000000000003</v>
      </c>
      <c r="I104" s="166"/>
      <c r="L104" s="162"/>
      <c r="M104" s="167"/>
      <c r="T104" s="168"/>
      <c r="AT104" s="163" t="s">
        <v>191</v>
      </c>
      <c r="AU104" s="163" t="s">
        <v>81</v>
      </c>
      <c r="AV104" s="14" t="s">
        <v>187</v>
      </c>
      <c r="AW104" s="14" t="s">
        <v>33</v>
      </c>
      <c r="AX104" s="14" t="s">
        <v>79</v>
      </c>
      <c r="AY104" s="163" t="s">
        <v>180</v>
      </c>
    </row>
    <row r="105" spans="2:65" s="1" customFormat="1" ht="62.65" customHeight="1">
      <c r="B105" s="32"/>
      <c r="C105" s="131" t="s">
        <v>218</v>
      </c>
      <c r="D105" s="131" t="s">
        <v>182</v>
      </c>
      <c r="E105" s="132" t="s">
        <v>1386</v>
      </c>
      <c r="F105" s="133" t="s">
        <v>1387</v>
      </c>
      <c r="G105" s="134" t="s">
        <v>209</v>
      </c>
      <c r="H105" s="135">
        <v>34.700000000000003</v>
      </c>
      <c r="I105" s="136"/>
      <c r="J105" s="137">
        <f>ROUND(I105*H105,2)</f>
        <v>0</v>
      </c>
      <c r="K105" s="133" t="s">
        <v>186</v>
      </c>
      <c r="L105" s="32"/>
      <c r="M105" s="138" t="s">
        <v>19</v>
      </c>
      <c r="N105" s="139" t="s">
        <v>43</v>
      </c>
      <c r="P105" s="140">
        <f>O105*H105</f>
        <v>0</v>
      </c>
      <c r="Q105" s="140">
        <v>0</v>
      </c>
      <c r="R105" s="140">
        <f>Q105*H105</f>
        <v>0</v>
      </c>
      <c r="S105" s="140">
        <v>0</v>
      </c>
      <c r="T105" s="141">
        <f>S105*H105</f>
        <v>0</v>
      </c>
      <c r="AR105" s="142" t="s">
        <v>187</v>
      </c>
      <c r="AT105" s="142" t="s">
        <v>182</v>
      </c>
      <c r="AU105" s="142" t="s">
        <v>81</v>
      </c>
      <c r="AY105" s="17" t="s">
        <v>180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7" t="s">
        <v>79</v>
      </c>
      <c r="BK105" s="143">
        <f>ROUND(I105*H105,2)</f>
        <v>0</v>
      </c>
      <c r="BL105" s="17" t="s">
        <v>187</v>
      </c>
      <c r="BM105" s="142" t="s">
        <v>3581</v>
      </c>
    </row>
    <row r="106" spans="2:65" s="1" customFormat="1">
      <c r="B106" s="32"/>
      <c r="D106" s="144" t="s">
        <v>189</v>
      </c>
      <c r="F106" s="145" t="s">
        <v>1389</v>
      </c>
      <c r="I106" s="146"/>
      <c r="L106" s="32"/>
      <c r="M106" s="147"/>
      <c r="T106" s="53"/>
      <c r="AT106" s="17" t="s">
        <v>189</v>
      </c>
      <c r="AU106" s="17" t="s">
        <v>81</v>
      </c>
    </row>
    <row r="107" spans="2:65" s="12" customFormat="1">
      <c r="B107" s="148"/>
      <c r="D107" s="149" t="s">
        <v>191</v>
      </c>
      <c r="E107" s="150" t="s">
        <v>19</v>
      </c>
      <c r="F107" s="151" t="s">
        <v>3582</v>
      </c>
      <c r="H107" s="152">
        <v>34.700000000000003</v>
      </c>
      <c r="I107" s="153"/>
      <c r="L107" s="148"/>
      <c r="M107" s="154"/>
      <c r="T107" s="155"/>
      <c r="AT107" s="150" t="s">
        <v>191</v>
      </c>
      <c r="AU107" s="150" t="s">
        <v>81</v>
      </c>
      <c r="AV107" s="12" t="s">
        <v>81</v>
      </c>
      <c r="AW107" s="12" t="s">
        <v>33</v>
      </c>
      <c r="AX107" s="12" t="s">
        <v>79</v>
      </c>
      <c r="AY107" s="150" t="s">
        <v>180</v>
      </c>
    </row>
    <row r="108" spans="2:65" s="1" customFormat="1" ht="66.75" customHeight="1">
      <c r="B108" s="32"/>
      <c r="C108" s="131" t="s">
        <v>205</v>
      </c>
      <c r="D108" s="131" t="s">
        <v>182</v>
      </c>
      <c r="E108" s="132" t="s">
        <v>1391</v>
      </c>
      <c r="F108" s="133" t="s">
        <v>1392</v>
      </c>
      <c r="G108" s="134" t="s">
        <v>209</v>
      </c>
      <c r="H108" s="135">
        <v>347</v>
      </c>
      <c r="I108" s="136"/>
      <c r="J108" s="137">
        <f>ROUND(I108*H108,2)</f>
        <v>0</v>
      </c>
      <c r="K108" s="133" t="s">
        <v>186</v>
      </c>
      <c r="L108" s="32"/>
      <c r="M108" s="138" t="s">
        <v>19</v>
      </c>
      <c r="N108" s="139" t="s">
        <v>43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187</v>
      </c>
      <c r="AT108" s="142" t="s">
        <v>182</v>
      </c>
      <c r="AU108" s="142" t="s">
        <v>81</v>
      </c>
      <c r="AY108" s="17" t="s">
        <v>180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79</v>
      </c>
      <c r="BK108" s="143">
        <f>ROUND(I108*H108,2)</f>
        <v>0</v>
      </c>
      <c r="BL108" s="17" t="s">
        <v>187</v>
      </c>
      <c r="BM108" s="142" t="s">
        <v>3583</v>
      </c>
    </row>
    <row r="109" spans="2:65" s="1" customFormat="1">
      <c r="B109" s="32"/>
      <c r="D109" s="144" t="s">
        <v>189</v>
      </c>
      <c r="F109" s="145" t="s">
        <v>1394</v>
      </c>
      <c r="I109" s="146"/>
      <c r="L109" s="32"/>
      <c r="M109" s="147"/>
      <c r="T109" s="53"/>
      <c r="AT109" s="17" t="s">
        <v>189</v>
      </c>
      <c r="AU109" s="17" t="s">
        <v>81</v>
      </c>
    </row>
    <row r="110" spans="2:65" s="12" customFormat="1">
      <c r="B110" s="148"/>
      <c r="D110" s="149" t="s">
        <v>191</v>
      </c>
      <c r="E110" s="150" t="s">
        <v>19</v>
      </c>
      <c r="F110" s="151" t="s">
        <v>3584</v>
      </c>
      <c r="H110" s="152">
        <v>347</v>
      </c>
      <c r="I110" s="153"/>
      <c r="L110" s="148"/>
      <c r="M110" s="154"/>
      <c r="T110" s="155"/>
      <c r="AT110" s="150" t="s">
        <v>191</v>
      </c>
      <c r="AU110" s="150" t="s">
        <v>81</v>
      </c>
      <c r="AV110" s="12" t="s">
        <v>81</v>
      </c>
      <c r="AW110" s="12" t="s">
        <v>33</v>
      </c>
      <c r="AX110" s="12" t="s">
        <v>79</v>
      </c>
      <c r="AY110" s="150" t="s">
        <v>180</v>
      </c>
    </row>
    <row r="111" spans="2:65" s="1" customFormat="1" ht="44.25" customHeight="1">
      <c r="B111" s="32"/>
      <c r="C111" s="131" t="s">
        <v>229</v>
      </c>
      <c r="D111" s="131" t="s">
        <v>182</v>
      </c>
      <c r="E111" s="132" t="s">
        <v>1396</v>
      </c>
      <c r="F111" s="133" t="s">
        <v>335</v>
      </c>
      <c r="G111" s="134" t="s">
        <v>257</v>
      </c>
      <c r="H111" s="135">
        <v>62.46</v>
      </c>
      <c r="I111" s="136"/>
      <c r="J111" s="137">
        <f>ROUND(I111*H111,2)</f>
        <v>0</v>
      </c>
      <c r="K111" s="133" t="s">
        <v>186</v>
      </c>
      <c r="L111" s="32"/>
      <c r="M111" s="138" t="s">
        <v>19</v>
      </c>
      <c r="N111" s="139" t="s">
        <v>43</v>
      </c>
      <c r="P111" s="140">
        <f>O111*H111</f>
        <v>0</v>
      </c>
      <c r="Q111" s="140">
        <v>0</v>
      </c>
      <c r="R111" s="140">
        <f>Q111*H111</f>
        <v>0</v>
      </c>
      <c r="S111" s="140">
        <v>0</v>
      </c>
      <c r="T111" s="141">
        <f>S111*H111</f>
        <v>0</v>
      </c>
      <c r="AR111" s="142" t="s">
        <v>187</v>
      </c>
      <c r="AT111" s="142" t="s">
        <v>182</v>
      </c>
      <c r="AU111" s="142" t="s">
        <v>81</v>
      </c>
      <c r="AY111" s="17" t="s">
        <v>180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7" t="s">
        <v>79</v>
      </c>
      <c r="BK111" s="143">
        <f>ROUND(I111*H111,2)</f>
        <v>0</v>
      </c>
      <c r="BL111" s="17" t="s">
        <v>187</v>
      </c>
      <c r="BM111" s="142" t="s">
        <v>3585</v>
      </c>
    </row>
    <row r="112" spans="2:65" s="1" customFormat="1">
      <c r="B112" s="32"/>
      <c r="D112" s="144" t="s">
        <v>189</v>
      </c>
      <c r="F112" s="145" t="s">
        <v>1398</v>
      </c>
      <c r="I112" s="146"/>
      <c r="L112" s="32"/>
      <c r="M112" s="147"/>
      <c r="T112" s="53"/>
      <c r="AT112" s="17" t="s">
        <v>189</v>
      </c>
      <c r="AU112" s="17" t="s">
        <v>81</v>
      </c>
    </row>
    <row r="113" spans="2:65" s="12" customFormat="1">
      <c r="B113" s="148"/>
      <c r="D113" s="149" t="s">
        <v>191</v>
      </c>
      <c r="E113" s="150" t="s">
        <v>19</v>
      </c>
      <c r="F113" s="151" t="s">
        <v>3586</v>
      </c>
      <c r="H113" s="152">
        <v>62.46</v>
      </c>
      <c r="I113" s="153"/>
      <c r="L113" s="148"/>
      <c r="M113" s="154"/>
      <c r="T113" s="155"/>
      <c r="AT113" s="150" t="s">
        <v>191</v>
      </c>
      <c r="AU113" s="150" t="s">
        <v>81</v>
      </c>
      <c r="AV113" s="12" t="s">
        <v>81</v>
      </c>
      <c r="AW113" s="12" t="s">
        <v>33</v>
      </c>
      <c r="AX113" s="12" t="s">
        <v>79</v>
      </c>
      <c r="AY113" s="150" t="s">
        <v>180</v>
      </c>
    </row>
    <row r="114" spans="2:65" s="1" customFormat="1" ht="44.25" customHeight="1">
      <c r="B114" s="32"/>
      <c r="C114" s="131" t="s">
        <v>235</v>
      </c>
      <c r="D114" s="131" t="s">
        <v>182</v>
      </c>
      <c r="E114" s="132" t="s">
        <v>1400</v>
      </c>
      <c r="F114" s="133" t="s">
        <v>1401</v>
      </c>
      <c r="G114" s="134" t="s">
        <v>209</v>
      </c>
      <c r="H114" s="135">
        <v>22.155999999999999</v>
      </c>
      <c r="I114" s="136"/>
      <c r="J114" s="137">
        <f>ROUND(I114*H114,2)</f>
        <v>0</v>
      </c>
      <c r="K114" s="133" t="s">
        <v>186</v>
      </c>
      <c r="L114" s="32"/>
      <c r="M114" s="138" t="s">
        <v>19</v>
      </c>
      <c r="N114" s="139" t="s">
        <v>43</v>
      </c>
      <c r="P114" s="140">
        <f>O114*H114</f>
        <v>0</v>
      </c>
      <c r="Q114" s="140">
        <v>0</v>
      </c>
      <c r="R114" s="140">
        <f>Q114*H114</f>
        <v>0</v>
      </c>
      <c r="S114" s="140">
        <v>0</v>
      </c>
      <c r="T114" s="141">
        <f>S114*H114</f>
        <v>0</v>
      </c>
      <c r="AR114" s="142" t="s">
        <v>187</v>
      </c>
      <c r="AT114" s="142" t="s">
        <v>182</v>
      </c>
      <c r="AU114" s="142" t="s">
        <v>81</v>
      </c>
      <c r="AY114" s="17" t="s">
        <v>180</v>
      </c>
      <c r="BE114" s="143">
        <f>IF(N114="základní",J114,0)</f>
        <v>0</v>
      </c>
      <c r="BF114" s="143">
        <f>IF(N114="snížená",J114,0)</f>
        <v>0</v>
      </c>
      <c r="BG114" s="143">
        <f>IF(N114="zákl. přenesená",J114,0)</f>
        <v>0</v>
      </c>
      <c r="BH114" s="143">
        <f>IF(N114="sníž. přenesená",J114,0)</f>
        <v>0</v>
      </c>
      <c r="BI114" s="143">
        <f>IF(N114="nulová",J114,0)</f>
        <v>0</v>
      </c>
      <c r="BJ114" s="17" t="s">
        <v>79</v>
      </c>
      <c r="BK114" s="143">
        <f>ROUND(I114*H114,2)</f>
        <v>0</v>
      </c>
      <c r="BL114" s="17" t="s">
        <v>187</v>
      </c>
      <c r="BM114" s="142" t="s">
        <v>3587</v>
      </c>
    </row>
    <row r="115" spans="2:65" s="1" customFormat="1">
      <c r="B115" s="32"/>
      <c r="D115" s="144" t="s">
        <v>189</v>
      </c>
      <c r="F115" s="145" t="s">
        <v>1403</v>
      </c>
      <c r="I115" s="146"/>
      <c r="L115" s="32"/>
      <c r="M115" s="147"/>
      <c r="T115" s="53"/>
      <c r="AT115" s="17" t="s">
        <v>189</v>
      </c>
      <c r="AU115" s="17" t="s">
        <v>81</v>
      </c>
    </row>
    <row r="116" spans="2:65" s="12" customFormat="1">
      <c r="B116" s="148"/>
      <c r="D116" s="149" t="s">
        <v>191</v>
      </c>
      <c r="E116" s="150" t="s">
        <v>19</v>
      </c>
      <c r="F116" s="151" t="s">
        <v>3588</v>
      </c>
      <c r="H116" s="152">
        <v>22.155999999999999</v>
      </c>
      <c r="I116" s="153"/>
      <c r="L116" s="148"/>
      <c r="M116" s="154"/>
      <c r="T116" s="155"/>
      <c r="AT116" s="150" t="s">
        <v>191</v>
      </c>
      <c r="AU116" s="150" t="s">
        <v>81</v>
      </c>
      <c r="AV116" s="12" t="s">
        <v>81</v>
      </c>
      <c r="AW116" s="12" t="s">
        <v>33</v>
      </c>
      <c r="AX116" s="12" t="s">
        <v>79</v>
      </c>
      <c r="AY116" s="150" t="s">
        <v>180</v>
      </c>
    </row>
    <row r="117" spans="2:65" s="1" customFormat="1" ht="16.5" customHeight="1">
      <c r="B117" s="32"/>
      <c r="C117" s="181" t="s">
        <v>216</v>
      </c>
      <c r="D117" s="181" t="s">
        <v>570</v>
      </c>
      <c r="E117" s="182" t="s">
        <v>571</v>
      </c>
      <c r="F117" s="183" t="s">
        <v>572</v>
      </c>
      <c r="G117" s="184" t="s">
        <v>257</v>
      </c>
      <c r="H117" s="185">
        <v>44.311999999999998</v>
      </c>
      <c r="I117" s="186"/>
      <c r="J117" s="187">
        <f>ROUND(I117*H117,2)</f>
        <v>0</v>
      </c>
      <c r="K117" s="183" t="s">
        <v>186</v>
      </c>
      <c r="L117" s="188"/>
      <c r="M117" s="189" t="s">
        <v>19</v>
      </c>
      <c r="N117" s="190" t="s">
        <v>43</v>
      </c>
      <c r="P117" s="140">
        <f>O117*H117</f>
        <v>0</v>
      </c>
      <c r="Q117" s="140">
        <v>1</v>
      </c>
      <c r="R117" s="140">
        <f>Q117*H117</f>
        <v>44.311999999999998</v>
      </c>
      <c r="S117" s="140">
        <v>0</v>
      </c>
      <c r="T117" s="141">
        <f>S117*H117</f>
        <v>0</v>
      </c>
      <c r="AR117" s="142" t="s">
        <v>235</v>
      </c>
      <c r="AT117" s="142" t="s">
        <v>570</v>
      </c>
      <c r="AU117" s="142" t="s">
        <v>81</v>
      </c>
      <c r="AY117" s="17" t="s">
        <v>180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7" t="s">
        <v>79</v>
      </c>
      <c r="BK117" s="143">
        <f>ROUND(I117*H117,2)</f>
        <v>0</v>
      </c>
      <c r="BL117" s="17" t="s">
        <v>187</v>
      </c>
      <c r="BM117" s="142" t="s">
        <v>3589</v>
      </c>
    </row>
    <row r="118" spans="2:65" s="12" customFormat="1">
      <c r="B118" s="148"/>
      <c r="D118" s="149" t="s">
        <v>191</v>
      </c>
      <c r="E118" s="150" t="s">
        <v>19</v>
      </c>
      <c r="F118" s="151" t="s">
        <v>3590</v>
      </c>
      <c r="H118" s="152">
        <v>44.311999999999998</v>
      </c>
      <c r="I118" s="153"/>
      <c r="L118" s="148"/>
      <c r="M118" s="154"/>
      <c r="T118" s="155"/>
      <c r="AT118" s="150" t="s">
        <v>191</v>
      </c>
      <c r="AU118" s="150" t="s">
        <v>81</v>
      </c>
      <c r="AV118" s="12" t="s">
        <v>81</v>
      </c>
      <c r="AW118" s="12" t="s">
        <v>33</v>
      </c>
      <c r="AX118" s="12" t="s">
        <v>79</v>
      </c>
      <c r="AY118" s="150" t="s">
        <v>180</v>
      </c>
    </row>
    <row r="119" spans="2:65" s="1" customFormat="1" ht="66.75" customHeight="1">
      <c r="B119" s="32"/>
      <c r="C119" s="131" t="s">
        <v>245</v>
      </c>
      <c r="D119" s="131" t="s">
        <v>182</v>
      </c>
      <c r="E119" s="132" t="s">
        <v>1906</v>
      </c>
      <c r="F119" s="133" t="s">
        <v>1907</v>
      </c>
      <c r="G119" s="134" t="s">
        <v>209</v>
      </c>
      <c r="H119" s="135">
        <v>9.36</v>
      </c>
      <c r="I119" s="136"/>
      <c r="J119" s="137">
        <f>ROUND(I119*H119,2)</f>
        <v>0</v>
      </c>
      <c r="K119" s="133" t="s">
        <v>186</v>
      </c>
      <c r="L119" s="32"/>
      <c r="M119" s="138" t="s">
        <v>19</v>
      </c>
      <c r="N119" s="139" t="s">
        <v>43</v>
      </c>
      <c r="P119" s="140">
        <f>O119*H119</f>
        <v>0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AR119" s="142" t="s">
        <v>187</v>
      </c>
      <c r="AT119" s="142" t="s">
        <v>182</v>
      </c>
      <c r="AU119" s="142" t="s">
        <v>81</v>
      </c>
      <c r="AY119" s="17" t="s">
        <v>180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7" t="s">
        <v>79</v>
      </c>
      <c r="BK119" s="143">
        <f>ROUND(I119*H119,2)</f>
        <v>0</v>
      </c>
      <c r="BL119" s="17" t="s">
        <v>187</v>
      </c>
      <c r="BM119" s="142" t="s">
        <v>3591</v>
      </c>
    </row>
    <row r="120" spans="2:65" s="1" customFormat="1">
      <c r="B120" s="32"/>
      <c r="D120" s="144" t="s">
        <v>189</v>
      </c>
      <c r="F120" s="145" t="s">
        <v>1909</v>
      </c>
      <c r="I120" s="146"/>
      <c r="L120" s="32"/>
      <c r="M120" s="147"/>
      <c r="T120" s="53"/>
      <c r="AT120" s="17" t="s">
        <v>189</v>
      </c>
      <c r="AU120" s="17" t="s">
        <v>81</v>
      </c>
    </row>
    <row r="121" spans="2:65" s="12" customFormat="1">
      <c r="B121" s="148"/>
      <c r="D121" s="149" t="s">
        <v>191</v>
      </c>
      <c r="E121" s="150" t="s">
        <v>19</v>
      </c>
      <c r="F121" s="151" t="s">
        <v>3592</v>
      </c>
      <c r="H121" s="152">
        <v>9.36</v>
      </c>
      <c r="I121" s="153"/>
      <c r="L121" s="148"/>
      <c r="M121" s="154"/>
      <c r="T121" s="155"/>
      <c r="AT121" s="150" t="s">
        <v>191</v>
      </c>
      <c r="AU121" s="150" t="s">
        <v>81</v>
      </c>
      <c r="AV121" s="12" t="s">
        <v>81</v>
      </c>
      <c r="AW121" s="12" t="s">
        <v>33</v>
      </c>
      <c r="AX121" s="12" t="s">
        <v>79</v>
      </c>
      <c r="AY121" s="150" t="s">
        <v>180</v>
      </c>
    </row>
    <row r="122" spans="2:65" s="1" customFormat="1" ht="16.5" customHeight="1">
      <c r="B122" s="32"/>
      <c r="C122" s="181" t="s">
        <v>254</v>
      </c>
      <c r="D122" s="181" t="s">
        <v>570</v>
      </c>
      <c r="E122" s="182" t="s">
        <v>1914</v>
      </c>
      <c r="F122" s="183" t="s">
        <v>1915</v>
      </c>
      <c r="G122" s="184" t="s">
        <v>257</v>
      </c>
      <c r="H122" s="185">
        <v>18.72</v>
      </c>
      <c r="I122" s="186"/>
      <c r="J122" s="187">
        <f>ROUND(I122*H122,2)</f>
        <v>0</v>
      </c>
      <c r="K122" s="183" t="s">
        <v>186</v>
      </c>
      <c r="L122" s="188"/>
      <c r="M122" s="189" t="s">
        <v>19</v>
      </c>
      <c r="N122" s="190" t="s">
        <v>43</v>
      </c>
      <c r="P122" s="140">
        <f>O122*H122</f>
        <v>0</v>
      </c>
      <c r="Q122" s="140">
        <v>1</v>
      </c>
      <c r="R122" s="140">
        <f>Q122*H122</f>
        <v>18.72</v>
      </c>
      <c r="S122" s="140">
        <v>0</v>
      </c>
      <c r="T122" s="141">
        <f>S122*H122</f>
        <v>0</v>
      </c>
      <c r="AR122" s="142" t="s">
        <v>235</v>
      </c>
      <c r="AT122" s="142" t="s">
        <v>570</v>
      </c>
      <c r="AU122" s="142" t="s">
        <v>81</v>
      </c>
      <c r="AY122" s="17" t="s">
        <v>180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7" t="s">
        <v>79</v>
      </c>
      <c r="BK122" s="143">
        <f>ROUND(I122*H122,2)</f>
        <v>0</v>
      </c>
      <c r="BL122" s="17" t="s">
        <v>187</v>
      </c>
      <c r="BM122" s="142" t="s">
        <v>3593</v>
      </c>
    </row>
    <row r="123" spans="2:65" s="12" customFormat="1">
      <c r="B123" s="148"/>
      <c r="D123" s="149" t="s">
        <v>191</v>
      </c>
      <c r="E123" s="150" t="s">
        <v>19</v>
      </c>
      <c r="F123" s="151" t="s">
        <v>3594</v>
      </c>
      <c r="H123" s="152">
        <v>18.72</v>
      </c>
      <c r="I123" s="153"/>
      <c r="L123" s="148"/>
      <c r="M123" s="154"/>
      <c r="T123" s="155"/>
      <c r="AT123" s="150" t="s">
        <v>191</v>
      </c>
      <c r="AU123" s="150" t="s">
        <v>81</v>
      </c>
      <c r="AV123" s="12" t="s">
        <v>81</v>
      </c>
      <c r="AW123" s="12" t="s">
        <v>33</v>
      </c>
      <c r="AX123" s="12" t="s">
        <v>79</v>
      </c>
      <c r="AY123" s="150" t="s">
        <v>180</v>
      </c>
    </row>
    <row r="124" spans="2:65" s="11" customFormat="1" ht="22.9" customHeight="1">
      <c r="B124" s="119"/>
      <c r="D124" s="120" t="s">
        <v>71</v>
      </c>
      <c r="E124" s="129" t="s">
        <v>187</v>
      </c>
      <c r="F124" s="129" t="s">
        <v>1918</v>
      </c>
      <c r="I124" s="122"/>
      <c r="J124" s="130">
        <f>BK124</f>
        <v>0</v>
      </c>
      <c r="L124" s="119"/>
      <c r="M124" s="124"/>
      <c r="P124" s="125">
        <f>SUM(P125:P127)</f>
        <v>0</v>
      </c>
      <c r="R124" s="125">
        <f>SUM(R125:R127)</f>
        <v>3.9328016000000003</v>
      </c>
      <c r="T124" s="126">
        <f>SUM(T125:T127)</f>
        <v>0</v>
      </c>
      <c r="AR124" s="120" t="s">
        <v>79</v>
      </c>
      <c r="AT124" s="127" t="s">
        <v>71</v>
      </c>
      <c r="AU124" s="127" t="s">
        <v>79</v>
      </c>
      <c r="AY124" s="120" t="s">
        <v>180</v>
      </c>
      <c r="BK124" s="128">
        <f>SUM(BK125:BK127)</f>
        <v>0</v>
      </c>
    </row>
    <row r="125" spans="2:65" s="1" customFormat="1" ht="33" customHeight="1">
      <c r="B125" s="32"/>
      <c r="C125" s="131" t="s">
        <v>8</v>
      </c>
      <c r="D125" s="131" t="s">
        <v>182</v>
      </c>
      <c r="E125" s="132" t="s">
        <v>1919</v>
      </c>
      <c r="F125" s="133" t="s">
        <v>1920</v>
      </c>
      <c r="G125" s="134" t="s">
        <v>209</v>
      </c>
      <c r="H125" s="135">
        <v>2.08</v>
      </c>
      <c r="I125" s="136"/>
      <c r="J125" s="137">
        <f>ROUND(I125*H125,2)</f>
        <v>0</v>
      </c>
      <c r="K125" s="133" t="s">
        <v>186</v>
      </c>
      <c r="L125" s="32"/>
      <c r="M125" s="138" t="s">
        <v>19</v>
      </c>
      <c r="N125" s="139" t="s">
        <v>43</v>
      </c>
      <c r="P125" s="140">
        <f>O125*H125</f>
        <v>0</v>
      </c>
      <c r="Q125" s="140">
        <v>1.8907700000000001</v>
      </c>
      <c r="R125" s="140">
        <f>Q125*H125</f>
        <v>3.9328016000000003</v>
      </c>
      <c r="S125" s="140">
        <v>0</v>
      </c>
      <c r="T125" s="141">
        <f>S125*H125</f>
        <v>0</v>
      </c>
      <c r="AR125" s="142" t="s">
        <v>187</v>
      </c>
      <c r="AT125" s="142" t="s">
        <v>182</v>
      </c>
      <c r="AU125" s="142" t="s">
        <v>81</v>
      </c>
      <c r="AY125" s="17" t="s">
        <v>180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7" t="s">
        <v>79</v>
      </c>
      <c r="BK125" s="143">
        <f>ROUND(I125*H125,2)</f>
        <v>0</v>
      </c>
      <c r="BL125" s="17" t="s">
        <v>187</v>
      </c>
      <c r="BM125" s="142" t="s">
        <v>3595</v>
      </c>
    </row>
    <row r="126" spans="2:65" s="1" customFormat="1">
      <c r="B126" s="32"/>
      <c r="D126" s="144" t="s">
        <v>189</v>
      </c>
      <c r="F126" s="145" t="s">
        <v>1922</v>
      </c>
      <c r="I126" s="146"/>
      <c r="L126" s="32"/>
      <c r="M126" s="147"/>
      <c r="T126" s="53"/>
      <c r="AT126" s="17" t="s">
        <v>189</v>
      </c>
      <c r="AU126" s="17" t="s">
        <v>81</v>
      </c>
    </row>
    <row r="127" spans="2:65" s="12" customFormat="1">
      <c r="B127" s="148"/>
      <c r="D127" s="149" t="s">
        <v>191</v>
      </c>
      <c r="E127" s="150" t="s">
        <v>19</v>
      </c>
      <c r="F127" s="151" t="s">
        <v>3596</v>
      </c>
      <c r="H127" s="152">
        <v>2.08</v>
      </c>
      <c r="I127" s="153"/>
      <c r="L127" s="148"/>
      <c r="M127" s="154"/>
      <c r="T127" s="155"/>
      <c r="AT127" s="150" t="s">
        <v>191</v>
      </c>
      <c r="AU127" s="150" t="s">
        <v>81</v>
      </c>
      <c r="AV127" s="12" t="s">
        <v>81</v>
      </c>
      <c r="AW127" s="12" t="s">
        <v>33</v>
      </c>
      <c r="AX127" s="12" t="s">
        <v>79</v>
      </c>
      <c r="AY127" s="150" t="s">
        <v>180</v>
      </c>
    </row>
    <row r="128" spans="2:65" s="11" customFormat="1" ht="22.9" customHeight="1">
      <c r="B128" s="119"/>
      <c r="D128" s="120" t="s">
        <v>71</v>
      </c>
      <c r="E128" s="129" t="s">
        <v>235</v>
      </c>
      <c r="F128" s="129" t="s">
        <v>1927</v>
      </c>
      <c r="I128" s="122"/>
      <c r="J128" s="130">
        <f>BK128</f>
        <v>0</v>
      </c>
      <c r="L128" s="119"/>
      <c r="M128" s="124"/>
      <c r="P128" s="125">
        <f>SUM(P129:P148)</f>
        <v>0</v>
      </c>
      <c r="R128" s="125">
        <f>SUM(R129:R148)</f>
        <v>0.10181280000000001</v>
      </c>
      <c r="T128" s="126">
        <f>SUM(T129:T148)</f>
        <v>0</v>
      </c>
      <c r="AR128" s="120" t="s">
        <v>79</v>
      </c>
      <c r="AT128" s="127" t="s">
        <v>71</v>
      </c>
      <c r="AU128" s="127" t="s">
        <v>79</v>
      </c>
      <c r="AY128" s="120" t="s">
        <v>180</v>
      </c>
      <c r="BK128" s="128">
        <f>SUM(BK129:BK148)</f>
        <v>0</v>
      </c>
    </row>
    <row r="129" spans="2:65" s="1" customFormat="1" ht="24.2" customHeight="1">
      <c r="B129" s="32"/>
      <c r="C129" s="131" t="s">
        <v>286</v>
      </c>
      <c r="D129" s="131" t="s">
        <v>182</v>
      </c>
      <c r="E129" s="132" t="s">
        <v>3597</v>
      </c>
      <c r="F129" s="133" t="s">
        <v>3598</v>
      </c>
      <c r="G129" s="134" t="s">
        <v>226</v>
      </c>
      <c r="H129" s="135">
        <v>1</v>
      </c>
      <c r="I129" s="136"/>
      <c r="J129" s="137">
        <f>ROUND(I129*H129,2)</f>
        <v>0</v>
      </c>
      <c r="K129" s="133" t="s">
        <v>186</v>
      </c>
      <c r="L129" s="32"/>
      <c r="M129" s="138" t="s">
        <v>19</v>
      </c>
      <c r="N129" s="139" t="s">
        <v>43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187</v>
      </c>
      <c r="AT129" s="142" t="s">
        <v>182</v>
      </c>
      <c r="AU129" s="142" t="s">
        <v>81</v>
      </c>
      <c r="AY129" s="17" t="s">
        <v>180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7" t="s">
        <v>79</v>
      </c>
      <c r="BK129" s="143">
        <f>ROUND(I129*H129,2)</f>
        <v>0</v>
      </c>
      <c r="BL129" s="17" t="s">
        <v>187</v>
      </c>
      <c r="BM129" s="142" t="s">
        <v>3599</v>
      </c>
    </row>
    <row r="130" spans="2:65" s="1" customFormat="1">
      <c r="B130" s="32"/>
      <c r="D130" s="144" t="s">
        <v>189</v>
      </c>
      <c r="F130" s="145" t="s">
        <v>3600</v>
      </c>
      <c r="I130" s="146"/>
      <c r="L130" s="32"/>
      <c r="M130" s="147"/>
      <c r="T130" s="53"/>
      <c r="AT130" s="17" t="s">
        <v>189</v>
      </c>
      <c r="AU130" s="17" t="s">
        <v>81</v>
      </c>
    </row>
    <row r="131" spans="2:65" s="1" customFormat="1" ht="29.25">
      <c r="B131" s="32"/>
      <c r="D131" s="149" t="s">
        <v>250</v>
      </c>
      <c r="F131" s="169" t="s">
        <v>3601</v>
      </c>
      <c r="I131" s="146"/>
      <c r="L131" s="32"/>
      <c r="M131" s="147"/>
      <c r="T131" s="53"/>
      <c r="AT131" s="17" t="s">
        <v>250</v>
      </c>
      <c r="AU131" s="17" t="s">
        <v>81</v>
      </c>
    </row>
    <row r="132" spans="2:65" s="1" customFormat="1" ht="24.2" customHeight="1">
      <c r="B132" s="32"/>
      <c r="C132" s="181" t="s">
        <v>294</v>
      </c>
      <c r="D132" s="181" t="s">
        <v>570</v>
      </c>
      <c r="E132" s="182" t="s">
        <v>3602</v>
      </c>
      <c r="F132" s="183" t="s">
        <v>3603</v>
      </c>
      <c r="G132" s="184" t="s">
        <v>226</v>
      </c>
      <c r="H132" s="185">
        <v>1</v>
      </c>
      <c r="I132" s="186"/>
      <c r="J132" s="187">
        <f>ROUND(I132*H132,2)</f>
        <v>0</v>
      </c>
      <c r="K132" s="183" t="s">
        <v>186</v>
      </c>
      <c r="L132" s="188"/>
      <c r="M132" s="189" t="s">
        <v>19</v>
      </c>
      <c r="N132" s="190" t="s">
        <v>43</v>
      </c>
      <c r="P132" s="140">
        <f>O132*H132</f>
        <v>0</v>
      </c>
      <c r="Q132" s="140">
        <v>2.5000000000000001E-3</v>
      </c>
      <c r="R132" s="140">
        <f>Q132*H132</f>
        <v>2.5000000000000001E-3</v>
      </c>
      <c r="S132" s="140">
        <v>0</v>
      </c>
      <c r="T132" s="141">
        <f>S132*H132</f>
        <v>0</v>
      </c>
      <c r="AR132" s="142" t="s">
        <v>235</v>
      </c>
      <c r="AT132" s="142" t="s">
        <v>570</v>
      </c>
      <c r="AU132" s="142" t="s">
        <v>81</v>
      </c>
      <c r="AY132" s="17" t="s">
        <v>180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7" t="s">
        <v>79</v>
      </c>
      <c r="BK132" s="143">
        <f>ROUND(I132*H132,2)</f>
        <v>0</v>
      </c>
      <c r="BL132" s="17" t="s">
        <v>187</v>
      </c>
      <c r="BM132" s="142" t="s">
        <v>3604</v>
      </c>
    </row>
    <row r="133" spans="2:65" s="1" customFormat="1" ht="24.2" customHeight="1">
      <c r="B133" s="32"/>
      <c r="C133" s="131" t="s">
        <v>303</v>
      </c>
      <c r="D133" s="131" t="s">
        <v>182</v>
      </c>
      <c r="E133" s="132" t="s">
        <v>1944</v>
      </c>
      <c r="F133" s="133" t="s">
        <v>1945</v>
      </c>
      <c r="G133" s="134" t="s">
        <v>476</v>
      </c>
      <c r="H133" s="135">
        <v>24</v>
      </c>
      <c r="I133" s="136"/>
      <c r="J133" s="137">
        <f>ROUND(I133*H133,2)</f>
        <v>0</v>
      </c>
      <c r="K133" s="133" t="s">
        <v>186</v>
      </c>
      <c r="L133" s="32"/>
      <c r="M133" s="138" t="s">
        <v>19</v>
      </c>
      <c r="N133" s="139" t="s">
        <v>43</v>
      </c>
      <c r="P133" s="140">
        <f>O133*H133</f>
        <v>0</v>
      </c>
      <c r="Q133" s="140">
        <v>1.0000000000000001E-5</v>
      </c>
      <c r="R133" s="140">
        <f>Q133*H133</f>
        <v>2.4000000000000003E-4</v>
      </c>
      <c r="S133" s="140">
        <v>0</v>
      </c>
      <c r="T133" s="141">
        <f>S133*H133</f>
        <v>0</v>
      </c>
      <c r="AR133" s="142" t="s">
        <v>187</v>
      </c>
      <c r="AT133" s="142" t="s">
        <v>182</v>
      </c>
      <c r="AU133" s="142" t="s">
        <v>81</v>
      </c>
      <c r="AY133" s="17" t="s">
        <v>180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187</v>
      </c>
      <c r="BM133" s="142" t="s">
        <v>3605</v>
      </c>
    </row>
    <row r="134" spans="2:65" s="1" customFormat="1">
      <c r="B134" s="32"/>
      <c r="D134" s="144" t="s">
        <v>189</v>
      </c>
      <c r="F134" s="145" t="s">
        <v>1947</v>
      </c>
      <c r="I134" s="146"/>
      <c r="L134" s="32"/>
      <c r="M134" s="147"/>
      <c r="T134" s="53"/>
      <c r="AT134" s="17" t="s">
        <v>189</v>
      </c>
      <c r="AU134" s="17" t="s">
        <v>81</v>
      </c>
    </row>
    <row r="135" spans="2:65" s="1" customFormat="1" ht="24.2" customHeight="1">
      <c r="B135" s="32"/>
      <c r="C135" s="181" t="s">
        <v>311</v>
      </c>
      <c r="D135" s="181" t="s">
        <v>570</v>
      </c>
      <c r="E135" s="182" t="s">
        <v>1948</v>
      </c>
      <c r="F135" s="183" t="s">
        <v>1949</v>
      </c>
      <c r="G135" s="184" t="s">
        <v>476</v>
      </c>
      <c r="H135" s="185">
        <v>24.48</v>
      </c>
      <c r="I135" s="186"/>
      <c r="J135" s="187">
        <f>ROUND(I135*H135,2)</f>
        <v>0</v>
      </c>
      <c r="K135" s="183" t="s">
        <v>186</v>
      </c>
      <c r="L135" s="188"/>
      <c r="M135" s="189" t="s">
        <v>19</v>
      </c>
      <c r="N135" s="190" t="s">
        <v>43</v>
      </c>
      <c r="P135" s="140">
        <f>O135*H135</f>
        <v>0</v>
      </c>
      <c r="Q135" s="140">
        <v>3.6099999999999999E-3</v>
      </c>
      <c r="R135" s="140">
        <f>Q135*H135</f>
        <v>8.8372800000000001E-2</v>
      </c>
      <c r="S135" s="140">
        <v>0</v>
      </c>
      <c r="T135" s="141">
        <f>S135*H135</f>
        <v>0</v>
      </c>
      <c r="AR135" s="142" t="s">
        <v>235</v>
      </c>
      <c r="AT135" s="142" t="s">
        <v>570</v>
      </c>
      <c r="AU135" s="142" t="s">
        <v>81</v>
      </c>
      <c r="AY135" s="17" t="s">
        <v>180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7" t="s">
        <v>79</v>
      </c>
      <c r="BK135" s="143">
        <f>ROUND(I135*H135,2)</f>
        <v>0</v>
      </c>
      <c r="BL135" s="17" t="s">
        <v>187</v>
      </c>
      <c r="BM135" s="142" t="s">
        <v>3606</v>
      </c>
    </row>
    <row r="136" spans="2:65" s="12" customFormat="1">
      <c r="B136" s="148"/>
      <c r="D136" s="149" t="s">
        <v>191</v>
      </c>
      <c r="E136" s="150" t="s">
        <v>19</v>
      </c>
      <c r="F136" s="151" t="s">
        <v>3607</v>
      </c>
      <c r="H136" s="152">
        <v>24.48</v>
      </c>
      <c r="I136" s="153"/>
      <c r="L136" s="148"/>
      <c r="M136" s="154"/>
      <c r="T136" s="155"/>
      <c r="AT136" s="150" t="s">
        <v>191</v>
      </c>
      <c r="AU136" s="150" t="s">
        <v>81</v>
      </c>
      <c r="AV136" s="12" t="s">
        <v>81</v>
      </c>
      <c r="AW136" s="12" t="s">
        <v>33</v>
      </c>
      <c r="AX136" s="12" t="s">
        <v>79</v>
      </c>
      <c r="AY136" s="150" t="s">
        <v>180</v>
      </c>
    </row>
    <row r="137" spans="2:65" s="1" customFormat="1" ht="44.25" customHeight="1">
      <c r="B137" s="32"/>
      <c r="C137" s="131" t="s">
        <v>319</v>
      </c>
      <c r="D137" s="131" t="s">
        <v>182</v>
      </c>
      <c r="E137" s="132" t="s">
        <v>3154</v>
      </c>
      <c r="F137" s="133" t="s">
        <v>3155</v>
      </c>
      <c r="G137" s="134" t="s">
        <v>226</v>
      </c>
      <c r="H137" s="135">
        <v>8</v>
      </c>
      <c r="I137" s="136"/>
      <c r="J137" s="137">
        <f>ROUND(I137*H137,2)</f>
        <v>0</v>
      </c>
      <c r="K137" s="133" t="s">
        <v>186</v>
      </c>
      <c r="L137" s="32"/>
      <c r="M137" s="138" t="s">
        <v>19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187</v>
      </c>
      <c r="AT137" s="142" t="s">
        <v>182</v>
      </c>
      <c r="AU137" s="142" t="s">
        <v>81</v>
      </c>
      <c r="AY137" s="17" t="s">
        <v>180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187</v>
      </c>
      <c r="BM137" s="142" t="s">
        <v>3608</v>
      </c>
    </row>
    <row r="138" spans="2:65" s="1" customFormat="1">
      <c r="B138" s="32"/>
      <c r="D138" s="144" t="s">
        <v>189</v>
      </c>
      <c r="F138" s="145" t="s">
        <v>3157</v>
      </c>
      <c r="I138" s="146"/>
      <c r="L138" s="32"/>
      <c r="M138" s="147"/>
      <c r="T138" s="53"/>
      <c r="AT138" s="17" t="s">
        <v>189</v>
      </c>
      <c r="AU138" s="17" t="s">
        <v>81</v>
      </c>
    </row>
    <row r="139" spans="2:65" s="1" customFormat="1" ht="21.75" customHeight="1">
      <c r="B139" s="32"/>
      <c r="C139" s="181" t="s">
        <v>326</v>
      </c>
      <c r="D139" s="181" t="s">
        <v>570</v>
      </c>
      <c r="E139" s="182" t="s">
        <v>3609</v>
      </c>
      <c r="F139" s="183" t="s">
        <v>3610</v>
      </c>
      <c r="G139" s="184" t="s">
        <v>226</v>
      </c>
      <c r="H139" s="185">
        <v>8</v>
      </c>
      <c r="I139" s="186"/>
      <c r="J139" s="187">
        <f>ROUND(I139*H139,2)</f>
        <v>0</v>
      </c>
      <c r="K139" s="183" t="s">
        <v>186</v>
      </c>
      <c r="L139" s="188"/>
      <c r="M139" s="189" t="s">
        <v>19</v>
      </c>
      <c r="N139" s="190" t="s">
        <v>43</v>
      </c>
      <c r="P139" s="140">
        <f>O139*H139</f>
        <v>0</v>
      </c>
      <c r="Q139" s="140">
        <v>8.0000000000000004E-4</v>
      </c>
      <c r="R139" s="140">
        <f>Q139*H139</f>
        <v>6.4000000000000003E-3</v>
      </c>
      <c r="S139" s="140">
        <v>0</v>
      </c>
      <c r="T139" s="141">
        <f>S139*H139</f>
        <v>0</v>
      </c>
      <c r="AR139" s="142" t="s">
        <v>235</v>
      </c>
      <c r="AT139" s="142" t="s">
        <v>570</v>
      </c>
      <c r="AU139" s="142" t="s">
        <v>81</v>
      </c>
      <c r="AY139" s="17" t="s">
        <v>180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7" t="s">
        <v>79</v>
      </c>
      <c r="BK139" s="143">
        <f>ROUND(I139*H139,2)</f>
        <v>0</v>
      </c>
      <c r="BL139" s="17" t="s">
        <v>187</v>
      </c>
      <c r="BM139" s="142" t="s">
        <v>3611</v>
      </c>
    </row>
    <row r="140" spans="2:65" s="1" customFormat="1" ht="37.9" customHeight="1">
      <c r="B140" s="32"/>
      <c r="C140" s="131" t="s">
        <v>333</v>
      </c>
      <c r="D140" s="131" t="s">
        <v>182</v>
      </c>
      <c r="E140" s="132" t="s">
        <v>1966</v>
      </c>
      <c r="F140" s="133" t="s">
        <v>1967</v>
      </c>
      <c r="G140" s="134" t="s">
        <v>226</v>
      </c>
      <c r="H140" s="135">
        <v>1</v>
      </c>
      <c r="I140" s="136"/>
      <c r="J140" s="137">
        <f>ROUND(I140*H140,2)</f>
        <v>0</v>
      </c>
      <c r="K140" s="133" t="s">
        <v>186</v>
      </c>
      <c r="L140" s="32"/>
      <c r="M140" s="138" t="s">
        <v>19</v>
      </c>
      <c r="N140" s="139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187</v>
      </c>
      <c r="AT140" s="142" t="s">
        <v>182</v>
      </c>
      <c r="AU140" s="142" t="s">
        <v>81</v>
      </c>
      <c r="AY140" s="17" t="s">
        <v>180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79</v>
      </c>
      <c r="BK140" s="143">
        <f>ROUND(I140*H140,2)</f>
        <v>0</v>
      </c>
      <c r="BL140" s="17" t="s">
        <v>187</v>
      </c>
      <c r="BM140" s="142" t="s">
        <v>3612</v>
      </c>
    </row>
    <row r="141" spans="2:65" s="1" customFormat="1">
      <c r="B141" s="32"/>
      <c r="D141" s="144" t="s">
        <v>189</v>
      </c>
      <c r="F141" s="145" t="s">
        <v>1969</v>
      </c>
      <c r="I141" s="146"/>
      <c r="L141" s="32"/>
      <c r="M141" s="147"/>
      <c r="T141" s="53"/>
      <c r="AT141" s="17" t="s">
        <v>189</v>
      </c>
      <c r="AU141" s="17" t="s">
        <v>81</v>
      </c>
    </row>
    <row r="142" spans="2:65" s="12" customFormat="1">
      <c r="B142" s="148"/>
      <c r="D142" s="149" t="s">
        <v>191</v>
      </c>
      <c r="E142" s="150" t="s">
        <v>19</v>
      </c>
      <c r="F142" s="151" t="s">
        <v>79</v>
      </c>
      <c r="H142" s="152">
        <v>1</v>
      </c>
      <c r="I142" s="153"/>
      <c r="L142" s="148"/>
      <c r="M142" s="154"/>
      <c r="T142" s="155"/>
      <c r="AT142" s="150" t="s">
        <v>191</v>
      </c>
      <c r="AU142" s="150" t="s">
        <v>81</v>
      </c>
      <c r="AV142" s="12" t="s">
        <v>81</v>
      </c>
      <c r="AW142" s="12" t="s">
        <v>33</v>
      </c>
      <c r="AX142" s="12" t="s">
        <v>79</v>
      </c>
      <c r="AY142" s="150" t="s">
        <v>180</v>
      </c>
    </row>
    <row r="143" spans="2:65" s="1" customFormat="1" ht="21.75" customHeight="1">
      <c r="B143" s="32"/>
      <c r="C143" s="181" t="s">
        <v>339</v>
      </c>
      <c r="D143" s="181" t="s">
        <v>570</v>
      </c>
      <c r="E143" s="182" t="s">
        <v>3613</v>
      </c>
      <c r="F143" s="183" t="s">
        <v>3614</v>
      </c>
      <c r="G143" s="184" t="s">
        <v>226</v>
      </c>
      <c r="H143" s="185">
        <v>1</v>
      </c>
      <c r="I143" s="186"/>
      <c r="J143" s="187">
        <f>ROUND(I143*H143,2)</f>
        <v>0</v>
      </c>
      <c r="K143" s="183" t="s">
        <v>186</v>
      </c>
      <c r="L143" s="188"/>
      <c r="M143" s="189" t="s">
        <v>19</v>
      </c>
      <c r="N143" s="190" t="s">
        <v>43</v>
      </c>
      <c r="P143" s="140">
        <f>O143*H143</f>
        <v>0</v>
      </c>
      <c r="Q143" s="140">
        <v>1.8E-3</v>
      </c>
      <c r="R143" s="140">
        <f>Q143*H143</f>
        <v>1.8E-3</v>
      </c>
      <c r="S143" s="140">
        <v>0</v>
      </c>
      <c r="T143" s="141">
        <f>S143*H143</f>
        <v>0</v>
      </c>
      <c r="AR143" s="142" t="s">
        <v>235</v>
      </c>
      <c r="AT143" s="142" t="s">
        <v>570</v>
      </c>
      <c r="AU143" s="142" t="s">
        <v>81</v>
      </c>
      <c r="AY143" s="17" t="s">
        <v>180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187</v>
      </c>
      <c r="BM143" s="142" t="s">
        <v>3615</v>
      </c>
    </row>
    <row r="144" spans="2:65" s="1" customFormat="1" ht="37.9" customHeight="1">
      <c r="B144" s="32"/>
      <c r="C144" s="131" t="s">
        <v>7</v>
      </c>
      <c r="D144" s="131" t="s">
        <v>182</v>
      </c>
      <c r="E144" s="132" t="s">
        <v>1977</v>
      </c>
      <c r="F144" s="133" t="s">
        <v>1978</v>
      </c>
      <c r="G144" s="134" t="s">
        <v>226</v>
      </c>
      <c r="H144" s="135">
        <v>3</v>
      </c>
      <c r="I144" s="136"/>
      <c r="J144" s="137">
        <f>ROUND(I144*H144,2)</f>
        <v>0</v>
      </c>
      <c r="K144" s="133" t="s">
        <v>186</v>
      </c>
      <c r="L144" s="32"/>
      <c r="M144" s="138" t="s">
        <v>19</v>
      </c>
      <c r="N144" s="139" t="s">
        <v>43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187</v>
      </c>
      <c r="AT144" s="142" t="s">
        <v>182</v>
      </c>
      <c r="AU144" s="142" t="s">
        <v>81</v>
      </c>
      <c r="AY144" s="17" t="s">
        <v>180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7" t="s">
        <v>79</v>
      </c>
      <c r="BK144" s="143">
        <f>ROUND(I144*H144,2)</f>
        <v>0</v>
      </c>
      <c r="BL144" s="17" t="s">
        <v>187</v>
      </c>
      <c r="BM144" s="142" t="s">
        <v>3616</v>
      </c>
    </row>
    <row r="145" spans="2:65" s="1" customFormat="1">
      <c r="B145" s="32"/>
      <c r="D145" s="144" t="s">
        <v>189</v>
      </c>
      <c r="F145" s="145" t="s">
        <v>1980</v>
      </c>
      <c r="I145" s="146"/>
      <c r="L145" s="32"/>
      <c r="M145" s="147"/>
      <c r="T145" s="53"/>
      <c r="AT145" s="17" t="s">
        <v>189</v>
      </c>
      <c r="AU145" s="17" t="s">
        <v>81</v>
      </c>
    </row>
    <row r="146" spans="2:65" s="1" customFormat="1" ht="16.5" customHeight="1">
      <c r="B146" s="32"/>
      <c r="C146" s="181" t="s">
        <v>351</v>
      </c>
      <c r="D146" s="181" t="s">
        <v>570</v>
      </c>
      <c r="E146" s="182" t="s">
        <v>1981</v>
      </c>
      <c r="F146" s="183" t="s">
        <v>1982</v>
      </c>
      <c r="G146" s="184" t="s">
        <v>226</v>
      </c>
      <c r="H146" s="185">
        <v>3</v>
      </c>
      <c r="I146" s="186"/>
      <c r="J146" s="187">
        <f>ROUND(I146*H146,2)</f>
        <v>0</v>
      </c>
      <c r="K146" s="183" t="s">
        <v>186</v>
      </c>
      <c r="L146" s="188"/>
      <c r="M146" s="189" t="s">
        <v>19</v>
      </c>
      <c r="N146" s="190" t="s">
        <v>43</v>
      </c>
      <c r="P146" s="140">
        <f>O146*H146</f>
        <v>0</v>
      </c>
      <c r="Q146" s="140">
        <v>8.0000000000000004E-4</v>
      </c>
      <c r="R146" s="140">
        <f>Q146*H146</f>
        <v>2.4000000000000002E-3</v>
      </c>
      <c r="S146" s="140">
        <v>0</v>
      </c>
      <c r="T146" s="141">
        <f>S146*H146</f>
        <v>0</v>
      </c>
      <c r="AR146" s="142" t="s">
        <v>235</v>
      </c>
      <c r="AT146" s="142" t="s">
        <v>570</v>
      </c>
      <c r="AU146" s="142" t="s">
        <v>81</v>
      </c>
      <c r="AY146" s="17" t="s">
        <v>180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7" t="s">
        <v>79</v>
      </c>
      <c r="BK146" s="143">
        <f>ROUND(I146*H146,2)</f>
        <v>0</v>
      </c>
      <c r="BL146" s="17" t="s">
        <v>187</v>
      </c>
      <c r="BM146" s="142" t="s">
        <v>3617</v>
      </c>
    </row>
    <row r="147" spans="2:65" s="1" customFormat="1" ht="24.2" customHeight="1">
      <c r="B147" s="32"/>
      <c r="C147" s="131" t="s">
        <v>357</v>
      </c>
      <c r="D147" s="131" t="s">
        <v>182</v>
      </c>
      <c r="E147" s="132" t="s">
        <v>1988</v>
      </c>
      <c r="F147" s="133" t="s">
        <v>1989</v>
      </c>
      <c r="G147" s="134" t="s">
        <v>1990</v>
      </c>
      <c r="H147" s="135">
        <v>1</v>
      </c>
      <c r="I147" s="136"/>
      <c r="J147" s="137">
        <f>ROUND(I147*H147,2)</f>
        <v>0</v>
      </c>
      <c r="K147" s="133" t="s">
        <v>186</v>
      </c>
      <c r="L147" s="32"/>
      <c r="M147" s="138" t="s">
        <v>19</v>
      </c>
      <c r="N147" s="139" t="s">
        <v>43</v>
      </c>
      <c r="P147" s="140">
        <f>O147*H147</f>
        <v>0</v>
      </c>
      <c r="Q147" s="140">
        <v>1E-4</v>
      </c>
      <c r="R147" s="140">
        <f>Q147*H147</f>
        <v>1E-4</v>
      </c>
      <c r="S147" s="140">
        <v>0</v>
      </c>
      <c r="T147" s="141">
        <f>S147*H147</f>
        <v>0</v>
      </c>
      <c r="AR147" s="142" t="s">
        <v>311</v>
      </c>
      <c r="AT147" s="142" t="s">
        <v>182</v>
      </c>
      <c r="AU147" s="142" t="s">
        <v>81</v>
      </c>
      <c r="AY147" s="17" t="s">
        <v>180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79</v>
      </c>
      <c r="BK147" s="143">
        <f>ROUND(I147*H147,2)</f>
        <v>0</v>
      </c>
      <c r="BL147" s="17" t="s">
        <v>311</v>
      </c>
      <c r="BM147" s="142" t="s">
        <v>3618</v>
      </c>
    </row>
    <row r="148" spans="2:65" s="1" customFormat="1">
      <c r="B148" s="32"/>
      <c r="D148" s="144" t="s">
        <v>189</v>
      </c>
      <c r="F148" s="145" t="s">
        <v>1992</v>
      </c>
      <c r="I148" s="146"/>
      <c r="L148" s="32"/>
      <c r="M148" s="147"/>
      <c r="T148" s="53"/>
      <c r="AT148" s="17" t="s">
        <v>189</v>
      </c>
      <c r="AU148" s="17" t="s">
        <v>81</v>
      </c>
    </row>
    <row r="149" spans="2:65" s="11" customFormat="1" ht="22.9" customHeight="1">
      <c r="B149" s="119"/>
      <c r="D149" s="120" t="s">
        <v>71</v>
      </c>
      <c r="E149" s="129" t="s">
        <v>216</v>
      </c>
      <c r="F149" s="129" t="s">
        <v>217</v>
      </c>
      <c r="I149" s="122"/>
      <c r="J149" s="130">
        <f>BK149</f>
        <v>0</v>
      </c>
      <c r="L149" s="119"/>
      <c r="M149" s="124"/>
      <c r="P149" s="125">
        <f>SUM(P150:P155)</f>
        <v>0</v>
      </c>
      <c r="R149" s="125">
        <f>SUM(R150:R155)</f>
        <v>13.566435000000002</v>
      </c>
      <c r="T149" s="126">
        <f>SUM(T150:T155)</f>
        <v>0</v>
      </c>
      <c r="AR149" s="120" t="s">
        <v>79</v>
      </c>
      <c r="AT149" s="127" t="s">
        <v>71</v>
      </c>
      <c r="AU149" s="127" t="s">
        <v>79</v>
      </c>
      <c r="AY149" s="120" t="s">
        <v>180</v>
      </c>
      <c r="BK149" s="128">
        <f>SUM(BK150:BK155)</f>
        <v>0</v>
      </c>
    </row>
    <row r="150" spans="2:65" s="1" customFormat="1" ht="24.2" customHeight="1">
      <c r="B150" s="32"/>
      <c r="C150" s="131" t="s">
        <v>365</v>
      </c>
      <c r="D150" s="131" t="s">
        <v>182</v>
      </c>
      <c r="E150" s="132" t="s">
        <v>3619</v>
      </c>
      <c r="F150" s="133" t="s">
        <v>3620</v>
      </c>
      <c r="G150" s="134" t="s">
        <v>476</v>
      </c>
      <c r="H150" s="135">
        <v>34.5</v>
      </c>
      <c r="I150" s="136"/>
      <c r="J150" s="137">
        <f>ROUND(I150*H150,2)</f>
        <v>0</v>
      </c>
      <c r="K150" s="133" t="s">
        <v>186</v>
      </c>
      <c r="L150" s="32"/>
      <c r="M150" s="138" t="s">
        <v>19</v>
      </c>
      <c r="N150" s="139" t="s">
        <v>43</v>
      </c>
      <c r="P150" s="140">
        <f>O150*H150</f>
        <v>0</v>
      </c>
      <c r="Q150" s="140">
        <v>0.29221000000000003</v>
      </c>
      <c r="R150" s="140">
        <f>Q150*H150</f>
        <v>10.081245000000001</v>
      </c>
      <c r="S150" s="140">
        <v>0</v>
      </c>
      <c r="T150" s="141">
        <f>S150*H150</f>
        <v>0</v>
      </c>
      <c r="AR150" s="142" t="s">
        <v>187</v>
      </c>
      <c r="AT150" s="142" t="s">
        <v>182</v>
      </c>
      <c r="AU150" s="142" t="s">
        <v>81</v>
      </c>
      <c r="AY150" s="17" t="s">
        <v>180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7" t="s">
        <v>79</v>
      </c>
      <c r="BK150" s="143">
        <f>ROUND(I150*H150,2)</f>
        <v>0</v>
      </c>
      <c r="BL150" s="17" t="s">
        <v>187</v>
      </c>
      <c r="BM150" s="142" t="s">
        <v>3621</v>
      </c>
    </row>
    <row r="151" spans="2:65" s="1" customFormat="1">
      <c r="B151" s="32"/>
      <c r="D151" s="144" t="s">
        <v>189</v>
      </c>
      <c r="F151" s="145" t="s">
        <v>3622</v>
      </c>
      <c r="I151" s="146"/>
      <c r="L151" s="32"/>
      <c r="M151" s="147"/>
      <c r="T151" s="53"/>
      <c r="AT151" s="17" t="s">
        <v>189</v>
      </c>
      <c r="AU151" s="17" t="s">
        <v>81</v>
      </c>
    </row>
    <row r="152" spans="2:65" s="1" customFormat="1" ht="37.9" customHeight="1">
      <c r="B152" s="32"/>
      <c r="C152" s="181" t="s">
        <v>500</v>
      </c>
      <c r="D152" s="181" t="s">
        <v>570</v>
      </c>
      <c r="E152" s="182" t="s">
        <v>3623</v>
      </c>
      <c r="F152" s="183" t="s">
        <v>3624</v>
      </c>
      <c r="G152" s="184" t="s">
        <v>476</v>
      </c>
      <c r="H152" s="185">
        <v>34.5</v>
      </c>
      <c r="I152" s="186"/>
      <c r="J152" s="187">
        <f>ROUND(I152*H152,2)</f>
        <v>0</v>
      </c>
      <c r="K152" s="183" t="s">
        <v>186</v>
      </c>
      <c r="L152" s="188"/>
      <c r="M152" s="189" t="s">
        <v>19</v>
      </c>
      <c r="N152" s="190" t="s">
        <v>43</v>
      </c>
      <c r="P152" s="140">
        <f>O152*H152</f>
        <v>0</v>
      </c>
      <c r="Q152" s="140">
        <v>9.2119999999999994E-2</v>
      </c>
      <c r="R152" s="140">
        <f>Q152*H152</f>
        <v>3.17814</v>
      </c>
      <c r="S152" s="140">
        <v>0</v>
      </c>
      <c r="T152" s="141">
        <f>S152*H152</f>
        <v>0</v>
      </c>
      <c r="AR152" s="142" t="s">
        <v>235</v>
      </c>
      <c r="AT152" s="142" t="s">
        <v>570</v>
      </c>
      <c r="AU152" s="142" t="s">
        <v>81</v>
      </c>
      <c r="AY152" s="17" t="s">
        <v>180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79</v>
      </c>
      <c r="BK152" s="143">
        <f>ROUND(I152*H152,2)</f>
        <v>0</v>
      </c>
      <c r="BL152" s="17" t="s">
        <v>187</v>
      </c>
      <c r="BM152" s="142" t="s">
        <v>3625</v>
      </c>
    </row>
    <row r="153" spans="2:65" s="1" customFormat="1" ht="24.2" customHeight="1">
      <c r="B153" s="32"/>
      <c r="C153" s="131" t="s">
        <v>505</v>
      </c>
      <c r="D153" s="131" t="s">
        <v>182</v>
      </c>
      <c r="E153" s="132" t="s">
        <v>3626</v>
      </c>
      <c r="F153" s="133" t="s">
        <v>3627</v>
      </c>
      <c r="G153" s="134" t="s">
        <v>226</v>
      </c>
      <c r="H153" s="135">
        <v>1</v>
      </c>
      <c r="I153" s="136"/>
      <c r="J153" s="137">
        <f>ROUND(I153*H153,2)</f>
        <v>0</v>
      </c>
      <c r="K153" s="133" t="s">
        <v>186</v>
      </c>
      <c r="L153" s="32"/>
      <c r="M153" s="138" t="s">
        <v>19</v>
      </c>
      <c r="N153" s="139" t="s">
        <v>43</v>
      </c>
      <c r="P153" s="140">
        <f>O153*H153</f>
        <v>0</v>
      </c>
      <c r="Q153" s="140">
        <v>0.27205000000000001</v>
      </c>
      <c r="R153" s="140">
        <f>Q153*H153</f>
        <v>0.27205000000000001</v>
      </c>
      <c r="S153" s="140">
        <v>0</v>
      </c>
      <c r="T153" s="141">
        <f>S153*H153</f>
        <v>0</v>
      </c>
      <c r="AR153" s="142" t="s">
        <v>187</v>
      </c>
      <c r="AT153" s="142" t="s">
        <v>182</v>
      </c>
      <c r="AU153" s="142" t="s">
        <v>81</v>
      </c>
      <c r="AY153" s="17" t="s">
        <v>180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79</v>
      </c>
      <c r="BK153" s="143">
        <f>ROUND(I153*H153,2)</f>
        <v>0</v>
      </c>
      <c r="BL153" s="17" t="s">
        <v>187</v>
      </c>
      <c r="BM153" s="142" t="s">
        <v>3628</v>
      </c>
    </row>
    <row r="154" spans="2:65" s="1" customFormat="1">
      <c r="B154" s="32"/>
      <c r="D154" s="144" t="s">
        <v>189</v>
      </c>
      <c r="F154" s="145" t="s">
        <v>3629</v>
      </c>
      <c r="I154" s="146"/>
      <c r="L154" s="32"/>
      <c r="M154" s="147"/>
      <c r="T154" s="53"/>
      <c r="AT154" s="17" t="s">
        <v>189</v>
      </c>
      <c r="AU154" s="17" t="s">
        <v>81</v>
      </c>
    </row>
    <row r="155" spans="2:65" s="1" customFormat="1" ht="37.9" customHeight="1">
      <c r="B155" s="32"/>
      <c r="C155" s="181" t="s">
        <v>511</v>
      </c>
      <c r="D155" s="181" t="s">
        <v>570</v>
      </c>
      <c r="E155" s="182" t="s">
        <v>3630</v>
      </c>
      <c r="F155" s="183" t="s">
        <v>3631</v>
      </c>
      <c r="G155" s="184" t="s">
        <v>226</v>
      </c>
      <c r="H155" s="185">
        <v>1</v>
      </c>
      <c r="I155" s="186"/>
      <c r="J155" s="187">
        <f>ROUND(I155*H155,2)</f>
        <v>0</v>
      </c>
      <c r="K155" s="183" t="s">
        <v>186</v>
      </c>
      <c r="L155" s="188"/>
      <c r="M155" s="189" t="s">
        <v>19</v>
      </c>
      <c r="N155" s="190" t="s">
        <v>43</v>
      </c>
      <c r="P155" s="140">
        <f>O155*H155</f>
        <v>0</v>
      </c>
      <c r="Q155" s="140">
        <v>3.5000000000000003E-2</v>
      </c>
      <c r="R155" s="140">
        <f>Q155*H155</f>
        <v>3.5000000000000003E-2</v>
      </c>
      <c r="S155" s="140">
        <v>0</v>
      </c>
      <c r="T155" s="141">
        <f>S155*H155</f>
        <v>0</v>
      </c>
      <c r="AR155" s="142" t="s">
        <v>235</v>
      </c>
      <c r="AT155" s="142" t="s">
        <v>570</v>
      </c>
      <c r="AU155" s="142" t="s">
        <v>81</v>
      </c>
      <c r="AY155" s="17" t="s">
        <v>180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79</v>
      </c>
      <c r="BK155" s="143">
        <f>ROUND(I155*H155,2)</f>
        <v>0</v>
      </c>
      <c r="BL155" s="17" t="s">
        <v>187</v>
      </c>
      <c r="BM155" s="142" t="s">
        <v>3632</v>
      </c>
    </row>
    <row r="156" spans="2:65" s="11" customFormat="1" ht="22.9" customHeight="1">
      <c r="B156" s="119"/>
      <c r="D156" s="120" t="s">
        <v>71</v>
      </c>
      <c r="E156" s="129" t="s">
        <v>341</v>
      </c>
      <c r="F156" s="129" t="s">
        <v>342</v>
      </c>
      <c r="I156" s="122"/>
      <c r="J156" s="130">
        <f>BK156</f>
        <v>0</v>
      </c>
      <c r="L156" s="119"/>
      <c r="M156" s="124"/>
      <c r="P156" s="125">
        <f>SUM(P157:P158)</f>
        <v>0</v>
      </c>
      <c r="R156" s="125">
        <f>SUM(R157:R158)</f>
        <v>0</v>
      </c>
      <c r="T156" s="126">
        <f>SUM(T157:T158)</f>
        <v>0</v>
      </c>
      <c r="AR156" s="120" t="s">
        <v>79</v>
      </c>
      <c r="AT156" s="127" t="s">
        <v>71</v>
      </c>
      <c r="AU156" s="127" t="s">
        <v>79</v>
      </c>
      <c r="AY156" s="120" t="s">
        <v>180</v>
      </c>
      <c r="BK156" s="128">
        <f>SUM(BK157:BK158)</f>
        <v>0</v>
      </c>
    </row>
    <row r="157" spans="2:65" s="1" customFormat="1" ht="49.15" customHeight="1">
      <c r="B157" s="32"/>
      <c r="C157" s="131" t="s">
        <v>515</v>
      </c>
      <c r="D157" s="131" t="s">
        <v>182</v>
      </c>
      <c r="E157" s="132" t="s">
        <v>2025</v>
      </c>
      <c r="F157" s="133" t="s">
        <v>2026</v>
      </c>
      <c r="G157" s="134" t="s">
        <v>257</v>
      </c>
      <c r="H157" s="135">
        <v>80.849000000000004</v>
      </c>
      <c r="I157" s="136"/>
      <c r="J157" s="137">
        <f>ROUND(I157*H157,2)</f>
        <v>0</v>
      </c>
      <c r="K157" s="133" t="s">
        <v>186</v>
      </c>
      <c r="L157" s="32"/>
      <c r="M157" s="138" t="s">
        <v>19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187</v>
      </c>
      <c r="AT157" s="142" t="s">
        <v>182</v>
      </c>
      <c r="AU157" s="142" t="s">
        <v>81</v>
      </c>
      <c r="AY157" s="17" t="s">
        <v>180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79</v>
      </c>
      <c r="BK157" s="143">
        <f>ROUND(I157*H157,2)</f>
        <v>0</v>
      </c>
      <c r="BL157" s="17" t="s">
        <v>187</v>
      </c>
      <c r="BM157" s="142" t="s">
        <v>3633</v>
      </c>
    </row>
    <row r="158" spans="2:65" s="1" customFormat="1">
      <c r="B158" s="32"/>
      <c r="D158" s="144" t="s">
        <v>189</v>
      </c>
      <c r="F158" s="145" t="s">
        <v>2028</v>
      </c>
      <c r="I158" s="146"/>
      <c r="L158" s="32"/>
      <c r="M158" s="178"/>
      <c r="N158" s="179"/>
      <c r="O158" s="179"/>
      <c r="P158" s="179"/>
      <c r="Q158" s="179"/>
      <c r="R158" s="179"/>
      <c r="S158" s="179"/>
      <c r="T158" s="180"/>
      <c r="AT158" s="17" t="s">
        <v>189</v>
      </c>
      <c r="AU158" s="17" t="s">
        <v>81</v>
      </c>
    </row>
    <row r="159" spans="2:65" s="1" customFormat="1" ht="6.95" customHeight="1">
      <c r="B159" s="41"/>
      <c r="C159" s="42"/>
      <c r="D159" s="42"/>
      <c r="E159" s="42"/>
      <c r="F159" s="42"/>
      <c r="G159" s="42"/>
      <c r="H159" s="42"/>
      <c r="I159" s="42"/>
      <c r="J159" s="42"/>
      <c r="K159" s="42"/>
      <c r="L159" s="32"/>
    </row>
  </sheetData>
  <sheetProtection formatColumns="0" formatRows="0" autoFilter="0"/>
  <autoFilter ref="C90:K158" xr:uid="{00000000-0009-0000-0000-000012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 xr:uid="{00000000-0004-0000-1200-000000000000}"/>
    <hyperlink ref="F97" r:id="rId2" xr:uid="{00000000-0004-0000-1200-000001000000}"/>
    <hyperlink ref="F99" r:id="rId3" xr:uid="{00000000-0004-0000-1200-000002000000}"/>
    <hyperlink ref="F101" r:id="rId4" xr:uid="{00000000-0004-0000-1200-000003000000}"/>
    <hyperlink ref="F106" r:id="rId5" xr:uid="{00000000-0004-0000-1200-000004000000}"/>
    <hyperlink ref="F109" r:id="rId6" xr:uid="{00000000-0004-0000-1200-000005000000}"/>
    <hyperlink ref="F112" r:id="rId7" xr:uid="{00000000-0004-0000-1200-000006000000}"/>
    <hyperlink ref="F115" r:id="rId8" xr:uid="{00000000-0004-0000-1200-000007000000}"/>
    <hyperlink ref="F120" r:id="rId9" xr:uid="{00000000-0004-0000-1200-000008000000}"/>
    <hyperlink ref="F126" r:id="rId10" xr:uid="{00000000-0004-0000-1200-000009000000}"/>
    <hyperlink ref="F130" r:id="rId11" xr:uid="{00000000-0004-0000-1200-00000A000000}"/>
    <hyperlink ref="F134" r:id="rId12" xr:uid="{00000000-0004-0000-1200-00000B000000}"/>
    <hyperlink ref="F138" r:id="rId13" xr:uid="{00000000-0004-0000-1200-00000C000000}"/>
    <hyperlink ref="F141" r:id="rId14" xr:uid="{00000000-0004-0000-1200-00000D000000}"/>
    <hyperlink ref="F145" r:id="rId15" xr:uid="{00000000-0004-0000-1200-00000E000000}"/>
    <hyperlink ref="F148" r:id="rId16" xr:uid="{00000000-0004-0000-1200-00000F000000}"/>
    <hyperlink ref="F151" r:id="rId17" xr:uid="{00000000-0004-0000-1200-000010000000}"/>
    <hyperlink ref="F154" r:id="rId18" xr:uid="{00000000-0004-0000-1200-000011000000}"/>
    <hyperlink ref="F158" r:id="rId19" xr:uid="{00000000-0004-0000-1200-00001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3"/>
  <sheetViews>
    <sheetView showGridLines="0" workbookViewId="0">
      <selection activeCell="F229" sqref="F22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86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150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152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ROUND(J93,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ROUND((SUM(BE93:BE222)),  2)</f>
        <v>0</v>
      </c>
      <c r="I35" s="93">
        <v>0.21</v>
      </c>
      <c r="J35" s="83">
        <f>ROUND(((SUM(BE93:BE222))*I35),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ROUND((SUM(BF93:BF222)),  2)</f>
        <v>0</v>
      </c>
      <c r="I36" s="93">
        <v>0.12</v>
      </c>
      <c r="J36" s="83">
        <f>ROUND(((SUM(BF93:BF222))*I36),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ROUND((SUM(BG93:BG222)),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ROUND((SUM(BH93:BH222)),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ROUND((SUM(BI93:BI222)),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150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">
        <v>4004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J93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J94</f>
        <v>0</v>
      </c>
      <c r="L64" s="103"/>
    </row>
    <row r="65" spans="2:12" s="9" customFormat="1" ht="19.899999999999999" customHeight="1">
      <c r="B65" s="107"/>
      <c r="D65" s="108" t="s">
        <v>158</v>
      </c>
      <c r="E65" s="109"/>
      <c r="F65" s="109"/>
      <c r="G65" s="109"/>
      <c r="H65" s="109"/>
      <c r="I65" s="109"/>
      <c r="J65" s="110">
        <f>J95</f>
        <v>0</v>
      </c>
      <c r="L65" s="107"/>
    </row>
    <row r="66" spans="2:12" s="9" customFormat="1" ht="19.899999999999999" customHeight="1">
      <c r="B66" s="107"/>
      <c r="D66" s="108" t="s">
        <v>159</v>
      </c>
      <c r="E66" s="109"/>
      <c r="F66" s="109"/>
      <c r="G66" s="109"/>
      <c r="H66" s="109"/>
      <c r="I66" s="109"/>
      <c r="J66" s="110">
        <f>J106</f>
        <v>0</v>
      </c>
      <c r="L66" s="107"/>
    </row>
    <row r="67" spans="2:12" s="9" customFormat="1" ht="19.899999999999999" customHeight="1">
      <c r="B67" s="107"/>
      <c r="D67" s="108" t="s">
        <v>160</v>
      </c>
      <c r="E67" s="109"/>
      <c r="F67" s="109"/>
      <c r="G67" s="109"/>
      <c r="H67" s="109"/>
      <c r="I67" s="109"/>
      <c r="J67" s="110">
        <f>J113</f>
        <v>0</v>
      </c>
      <c r="L67" s="107"/>
    </row>
    <row r="68" spans="2:12" s="9" customFormat="1" ht="19.899999999999999" customHeight="1">
      <c r="B68" s="107"/>
      <c r="D68" s="108" t="s">
        <v>161</v>
      </c>
      <c r="E68" s="109"/>
      <c r="F68" s="109"/>
      <c r="G68" s="109"/>
      <c r="H68" s="109"/>
      <c r="I68" s="109"/>
      <c r="J68" s="110">
        <f>J166</f>
        <v>0</v>
      </c>
      <c r="L68" s="107"/>
    </row>
    <row r="69" spans="2:12" s="9" customFormat="1" ht="19.899999999999999" customHeight="1">
      <c r="B69" s="107"/>
      <c r="D69" s="108" t="s">
        <v>162</v>
      </c>
      <c r="E69" s="109"/>
      <c r="F69" s="109"/>
      <c r="G69" s="109"/>
      <c r="H69" s="109"/>
      <c r="I69" s="109"/>
      <c r="J69" s="110">
        <f>J208</f>
        <v>0</v>
      </c>
      <c r="L69" s="107"/>
    </row>
    <row r="70" spans="2:12" s="8" customFormat="1" ht="24.95" customHeight="1">
      <c r="B70" s="103"/>
      <c r="D70" s="104" t="s">
        <v>163</v>
      </c>
      <c r="E70" s="105"/>
      <c r="F70" s="105"/>
      <c r="G70" s="105"/>
      <c r="H70" s="105"/>
      <c r="I70" s="105"/>
      <c r="J70" s="106">
        <f>J211</f>
        <v>0</v>
      </c>
      <c r="L70" s="103"/>
    </row>
    <row r="71" spans="2:12" s="9" customFormat="1" ht="19.899999999999999" customHeight="1">
      <c r="B71" s="107"/>
      <c r="D71" s="108" t="s">
        <v>164</v>
      </c>
      <c r="E71" s="109"/>
      <c r="F71" s="109"/>
      <c r="G71" s="109"/>
      <c r="H71" s="109"/>
      <c r="I71" s="109"/>
      <c r="J71" s="110">
        <f>J212</f>
        <v>0</v>
      </c>
      <c r="L71" s="107"/>
    </row>
    <row r="72" spans="2:12" s="1" customFormat="1" ht="21.75" customHeight="1">
      <c r="B72" s="32"/>
      <c r="L72" s="32"/>
    </row>
    <row r="73" spans="2:12" s="1" customFormat="1" ht="6.95" customHeight="1"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32"/>
    </row>
    <row r="77" spans="2:12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2"/>
    </row>
    <row r="78" spans="2:12" s="1" customFormat="1" ht="24.95" customHeight="1">
      <c r="B78" s="32"/>
      <c r="C78" s="21" t="s">
        <v>165</v>
      </c>
      <c r="L78" s="32"/>
    </row>
    <row r="79" spans="2:12" s="1" customFormat="1" ht="6.95" customHeight="1">
      <c r="B79" s="32"/>
      <c r="L79" s="32"/>
    </row>
    <row r="80" spans="2:12" s="1" customFormat="1" ht="12" customHeight="1">
      <c r="B80" s="32"/>
      <c r="C80" s="27" t="s">
        <v>16</v>
      </c>
      <c r="L80" s="32"/>
    </row>
    <row r="81" spans="2:65" s="1" customFormat="1" ht="26.25" customHeight="1">
      <c r="B81" s="32"/>
      <c r="E81" s="236" t="str">
        <f>E7</f>
        <v>Soubor staveb a stavebních úprav v areálu VOP CZ, s.p. Šenov u Nového Jičína</v>
      </c>
      <c r="F81" s="237"/>
      <c r="G81" s="237"/>
      <c r="H81" s="237"/>
      <c r="L81" s="32"/>
    </row>
    <row r="82" spans="2:65" ht="12" customHeight="1">
      <c r="B82" s="20"/>
      <c r="C82" s="27" t="s">
        <v>149</v>
      </c>
      <c r="L82" s="20"/>
    </row>
    <row r="83" spans="2:65" s="1" customFormat="1" ht="16.5" customHeight="1">
      <c r="B83" s="32"/>
      <c r="E83" s="236" t="s">
        <v>150</v>
      </c>
      <c r="F83" s="235"/>
      <c r="G83" s="235"/>
      <c r="H83" s="235"/>
      <c r="L83" s="32"/>
    </row>
    <row r="84" spans="2:65" s="1" customFormat="1" ht="12" customHeight="1">
      <c r="B84" s="32"/>
      <c r="C84" s="27" t="s">
        <v>151</v>
      </c>
      <c r="L84" s="32"/>
    </row>
    <row r="85" spans="2:65" s="1" customFormat="1" ht="16.5" customHeight="1">
      <c r="B85" s="32"/>
      <c r="E85" s="201" t="s">
        <v>4004</v>
      </c>
      <c r="F85" s="235"/>
      <c r="G85" s="235"/>
      <c r="H85" s="235"/>
      <c r="L85" s="32"/>
    </row>
    <row r="86" spans="2:65" s="1" customFormat="1" ht="6.95" customHeight="1">
      <c r="B86" s="32"/>
      <c r="L86" s="32"/>
    </row>
    <row r="87" spans="2:65" s="1" customFormat="1" ht="12" customHeight="1">
      <c r="B87" s="32"/>
      <c r="C87" s="27" t="s">
        <v>21</v>
      </c>
      <c r="F87" s="25" t="str">
        <f>F14</f>
        <v>Šenov u Nového Jičína</v>
      </c>
      <c r="I87" s="27" t="s">
        <v>23</v>
      </c>
      <c r="J87" s="49" t="str">
        <f>IF(J14="","",J14)</f>
        <v>16. 7. 2025</v>
      </c>
      <c r="L87" s="32"/>
    </row>
    <row r="88" spans="2:65" s="1" customFormat="1" ht="6.95" customHeight="1">
      <c r="B88" s="32"/>
      <c r="L88" s="32"/>
    </row>
    <row r="89" spans="2:65" s="1" customFormat="1" ht="25.7" customHeight="1">
      <c r="B89" s="32"/>
      <c r="C89" s="27" t="s">
        <v>25</v>
      </c>
      <c r="F89" s="25" t="str">
        <f>E17</f>
        <v>VOP CZ, s.p., Dukelská 102, Šenov u Nového Jičína</v>
      </c>
      <c r="I89" s="27" t="s">
        <v>31</v>
      </c>
      <c r="J89" s="30" t="str">
        <f>E23</f>
        <v>ing. Dušan Glogar - UNIPROJEKT</v>
      </c>
      <c r="L89" s="32"/>
    </row>
    <row r="90" spans="2:65" s="1" customFormat="1" ht="15.2" customHeight="1">
      <c r="B90" s="32"/>
      <c r="C90" s="27" t="s">
        <v>29</v>
      </c>
      <c r="F90" s="25" t="str">
        <f>IF(E20="","",E20)</f>
        <v>Vyplň údaj</v>
      </c>
      <c r="I90" s="27" t="s">
        <v>34</v>
      </c>
      <c r="J90" s="30" t="str">
        <f>E26</f>
        <v xml:space="preserve"> </v>
      </c>
      <c r="L90" s="32"/>
    </row>
    <row r="91" spans="2:65" s="1" customFormat="1" ht="10.35" customHeight="1">
      <c r="B91" s="32"/>
      <c r="L91" s="32"/>
    </row>
    <row r="92" spans="2:65" s="10" customFormat="1" ht="29.25" customHeight="1">
      <c r="B92" s="111"/>
      <c r="C92" s="112" t="s">
        <v>166</v>
      </c>
      <c r="D92" s="113" t="s">
        <v>57</v>
      </c>
      <c r="E92" s="113" t="s">
        <v>53</v>
      </c>
      <c r="F92" s="113" t="s">
        <v>54</v>
      </c>
      <c r="G92" s="113" t="s">
        <v>167</v>
      </c>
      <c r="H92" s="113" t="s">
        <v>168</v>
      </c>
      <c r="I92" s="113" t="s">
        <v>169</v>
      </c>
      <c r="J92" s="113" t="s">
        <v>155</v>
      </c>
      <c r="K92" s="114" t="s">
        <v>170</v>
      </c>
      <c r="L92" s="111"/>
      <c r="M92" s="56" t="s">
        <v>19</v>
      </c>
      <c r="N92" s="57" t="s">
        <v>42</v>
      </c>
      <c r="O92" s="57" t="s">
        <v>171</v>
      </c>
      <c r="P92" s="57" t="s">
        <v>172</v>
      </c>
      <c r="Q92" s="57" t="s">
        <v>173</v>
      </c>
      <c r="R92" s="57" t="s">
        <v>174</v>
      </c>
      <c r="S92" s="57" t="s">
        <v>175</v>
      </c>
      <c r="T92" s="58" t="s">
        <v>176</v>
      </c>
    </row>
    <row r="93" spans="2:65" s="1" customFormat="1" ht="22.9" customHeight="1">
      <c r="B93" s="32"/>
      <c r="C93" s="61" t="s">
        <v>177</v>
      </c>
      <c r="J93" s="115">
        <f>BK93</f>
        <v>0</v>
      </c>
      <c r="L93" s="32"/>
      <c r="M93" s="59"/>
      <c r="N93" s="50"/>
      <c r="O93" s="50"/>
      <c r="P93" s="116">
        <f>P94+P211</f>
        <v>0</v>
      </c>
      <c r="Q93" s="50"/>
      <c r="R93" s="116">
        <f>R94+R211</f>
        <v>15.267484419999999</v>
      </c>
      <c r="S93" s="50"/>
      <c r="T93" s="117">
        <f>T94+T211</f>
        <v>309.44797200000005</v>
      </c>
      <c r="AT93" s="17" t="s">
        <v>71</v>
      </c>
      <c r="AU93" s="17" t="s">
        <v>156</v>
      </c>
      <c r="BK93" s="118">
        <f>BK94+BK211</f>
        <v>0</v>
      </c>
    </row>
    <row r="94" spans="2:65" s="11" customFormat="1" ht="25.9" customHeight="1">
      <c r="B94" s="119"/>
      <c r="D94" s="120" t="s">
        <v>71</v>
      </c>
      <c r="E94" s="121" t="s">
        <v>178</v>
      </c>
      <c r="F94" s="121" t="s">
        <v>179</v>
      </c>
      <c r="I94" s="122"/>
      <c r="J94" s="123">
        <f>BK94</f>
        <v>0</v>
      </c>
      <c r="L94" s="119"/>
      <c r="M94" s="124"/>
      <c r="P94" s="125">
        <f>P95+P106+P113+P166+P208</f>
        <v>0</v>
      </c>
      <c r="R94" s="125">
        <f>R95+R106+R113+R166+R208</f>
        <v>15.267484419999999</v>
      </c>
      <c r="T94" s="126">
        <f>T95+T106+T113+T166+T208</f>
        <v>305.18127200000004</v>
      </c>
      <c r="AR94" s="120" t="s">
        <v>79</v>
      </c>
      <c r="AT94" s="127" t="s">
        <v>71</v>
      </c>
      <c r="AU94" s="127" t="s">
        <v>72</v>
      </c>
      <c r="AY94" s="120" t="s">
        <v>180</v>
      </c>
      <c r="BK94" s="128">
        <f>BK95+BK106+BK113+BK166+BK208</f>
        <v>0</v>
      </c>
    </row>
    <row r="95" spans="2:65" s="11" customFormat="1" ht="22.9" customHeight="1">
      <c r="B95" s="119"/>
      <c r="D95" s="120" t="s">
        <v>71</v>
      </c>
      <c r="E95" s="129" t="s">
        <v>79</v>
      </c>
      <c r="F95" s="129" t="s">
        <v>181</v>
      </c>
      <c r="I95" s="122"/>
      <c r="J95" s="130">
        <f>BK95</f>
        <v>0</v>
      </c>
      <c r="L95" s="119"/>
      <c r="M95" s="124"/>
      <c r="P95" s="125">
        <f>SUM(P96:P105)</f>
        <v>0</v>
      </c>
      <c r="R95" s="125">
        <f>SUM(R96:R105)</f>
        <v>0</v>
      </c>
      <c r="T95" s="126">
        <f>SUM(T96:T105)</f>
        <v>217.53435000000002</v>
      </c>
      <c r="AR95" s="120" t="s">
        <v>79</v>
      </c>
      <c r="AT95" s="127" t="s">
        <v>71</v>
      </c>
      <c r="AU95" s="127" t="s">
        <v>79</v>
      </c>
      <c r="AY95" s="120" t="s">
        <v>180</v>
      </c>
      <c r="BK95" s="128">
        <f>SUM(BK96:BK105)</f>
        <v>0</v>
      </c>
    </row>
    <row r="96" spans="2:65" s="1" customFormat="1" ht="76.349999999999994" customHeight="1">
      <c r="B96" s="32"/>
      <c r="C96" s="131" t="s">
        <v>79</v>
      </c>
      <c r="D96" s="131" t="s">
        <v>182</v>
      </c>
      <c r="E96" s="132" t="s">
        <v>183</v>
      </c>
      <c r="F96" s="133" t="s">
        <v>184</v>
      </c>
      <c r="G96" s="134" t="s">
        <v>185</v>
      </c>
      <c r="H96" s="135">
        <v>357.55500000000001</v>
      </c>
      <c r="I96" s="136"/>
      <c r="J96" s="137">
        <f>ROUND(I96*H96,2)</f>
        <v>0</v>
      </c>
      <c r="K96" s="133" t="s">
        <v>186</v>
      </c>
      <c r="L96" s="32"/>
      <c r="M96" s="138" t="s">
        <v>19</v>
      </c>
      <c r="N96" s="139" t="s">
        <v>43</v>
      </c>
      <c r="P96" s="140">
        <f>O96*H96</f>
        <v>0</v>
      </c>
      <c r="Q96" s="140">
        <v>0</v>
      </c>
      <c r="R96" s="140">
        <f>Q96*H96</f>
        <v>0</v>
      </c>
      <c r="S96" s="140">
        <v>0.4</v>
      </c>
      <c r="T96" s="141">
        <f>S96*H96</f>
        <v>143.02200000000002</v>
      </c>
      <c r="AR96" s="142" t="s">
        <v>187</v>
      </c>
      <c r="AT96" s="142" t="s">
        <v>182</v>
      </c>
      <c r="AU96" s="142" t="s">
        <v>81</v>
      </c>
      <c r="AY96" s="17" t="s">
        <v>180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7" t="s">
        <v>79</v>
      </c>
      <c r="BK96" s="143">
        <f>ROUND(I96*H96,2)</f>
        <v>0</v>
      </c>
      <c r="BL96" s="17" t="s">
        <v>187</v>
      </c>
      <c r="BM96" s="142" t="s">
        <v>188</v>
      </c>
    </row>
    <row r="97" spans="2:65" s="1" customFormat="1">
      <c r="B97" s="32"/>
      <c r="D97" s="144" t="s">
        <v>189</v>
      </c>
      <c r="F97" s="145" t="s">
        <v>190</v>
      </c>
      <c r="I97" s="146"/>
      <c r="L97" s="32"/>
      <c r="M97" s="147"/>
      <c r="T97" s="53"/>
      <c r="AT97" s="17" t="s">
        <v>189</v>
      </c>
      <c r="AU97" s="17" t="s">
        <v>81</v>
      </c>
    </row>
    <row r="98" spans="2:65" s="12" customFormat="1">
      <c r="B98" s="148"/>
      <c r="D98" s="149" t="s">
        <v>191</v>
      </c>
      <c r="E98" s="150" t="s">
        <v>19</v>
      </c>
      <c r="F98" s="151" t="s">
        <v>192</v>
      </c>
      <c r="H98" s="152">
        <v>357.55500000000001</v>
      </c>
      <c r="I98" s="153"/>
      <c r="L98" s="148"/>
      <c r="M98" s="154"/>
      <c r="T98" s="155"/>
      <c r="AT98" s="150" t="s">
        <v>191</v>
      </c>
      <c r="AU98" s="150" t="s">
        <v>81</v>
      </c>
      <c r="AV98" s="12" t="s">
        <v>81</v>
      </c>
      <c r="AW98" s="12" t="s">
        <v>33</v>
      </c>
      <c r="AX98" s="12" t="s">
        <v>79</v>
      </c>
      <c r="AY98" s="150" t="s">
        <v>180</v>
      </c>
    </row>
    <row r="99" spans="2:65" s="1" customFormat="1" ht="62.65" customHeight="1">
      <c r="B99" s="32"/>
      <c r="C99" s="131" t="s">
        <v>81</v>
      </c>
      <c r="D99" s="131" t="s">
        <v>182</v>
      </c>
      <c r="E99" s="132" t="s">
        <v>193</v>
      </c>
      <c r="F99" s="133" t="s">
        <v>194</v>
      </c>
      <c r="G99" s="134" t="s">
        <v>185</v>
      </c>
      <c r="H99" s="135">
        <v>374.71499999999997</v>
      </c>
      <c r="I99" s="136"/>
      <c r="J99" s="137">
        <f>ROUND(I99*H99,2)</f>
        <v>0</v>
      </c>
      <c r="K99" s="133" t="s">
        <v>186</v>
      </c>
      <c r="L99" s="32"/>
      <c r="M99" s="138" t="s">
        <v>19</v>
      </c>
      <c r="N99" s="139" t="s">
        <v>43</v>
      </c>
      <c r="P99" s="140">
        <f>O99*H99</f>
        <v>0</v>
      </c>
      <c r="Q99" s="140">
        <v>0</v>
      </c>
      <c r="R99" s="140">
        <f>Q99*H99</f>
        <v>0</v>
      </c>
      <c r="S99" s="140">
        <v>0.17</v>
      </c>
      <c r="T99" s="141">
        <f>S99*H99</f>
        <v>63.701549999999997</v>
      </c>
      <c r="AR99" s="142" t="s">
        <v>187</v>
      </c>
      <c r="AT99" s="142" t="s">
        <v>182</v>
      </c>
      <c r="AU99" s="142" t="s">
        <v>81</v>
      </c>
      <c r="AY99" s="17" t="s">
        <v>180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7" t="s">
        <v>79</v>
      </c>
      <c r="BK99" s="143">
        <f>ROUND(I99*H99,2)</f>
        <v>0</v>
      </c>
      <c r="BL99" s="17" t="s">
        <v>187</v>
      </c>
      <c r="BM99" s="142" t="s">
        <v>195</v>
      </c>
    </row>
    <row r="100" spans="2:65" s="1" customFormat="1">
      <c r="B100" s="32"/>
      <c r="D100" s="144" t="s">
        <v>189</v>
      </c>
      <c r="F100" s="145" t="s">
        <v>196</v>
      </c>
      <c r="I100" s="146"/>
      <c r="L100" s="32"/>
      <c r="M100" s="147"/>
      <c r="T100" s="53"/>
      <c r="AT100" s="17" t="s">
        <v>189</v>
      </c>
      <c r="AU100" s="17" t="s">
        <v>81</v>
      </c>
    </row>
    <row r="101" spans="2:65" s="12" customFormat="1">
      <c r="B101" s="148"/>
      <c r="D101" s="149" t="s">
        <v>191</v>
      </c>
      <c r="E101" s="150" t="s">
        <v>19</v>
      </c>
      <c r="F101" s="151" t="s">
        <v>197</v>
      </c>
      <c r="H101" s="152">
        <v>374.71499999999997</v>
      </c>
      <c r="I101" s="153"/>
      <c r="L101" s="148"/>
      <c r="M101" s="154"/>
      <c r="T101" s="155"/>
      <c r="AT101" s="150" t="s">
        <v>191</v>
      </c>
      <c r="AU101" s="150" t="s">
        <v>81</v>
      </c>
      <c r="AV101" s="12" t="s">
        <v>81</v>
      </c>
      <c r="AW101" s="12" t="s">
        <v>33</v>
      </c>
      <c r="AX101" s="12" t="s">
        <v>79</v>
      </c>
      <c r="AY101" s="150" t="s">
        <v>180</v>
      </c>
    </row>
    <row r="102" spans="2:65" s="1" customFormat="1" ht="66.75" customHeight="1">
      <c r="B102" s="32"/>
      <c r="C102" s="131" t="s">
        <v>198</v>
      </c>
      <c r="D102" s="131" t="s">
        <v>182</v>
      </c>
      <c r="E102" s="132" t="s">
        <v>199</v>
      </c>
      <c r="F102" s="133" t="s">
        <v>200</v>
      </c>
      <c r="G102" s="134" t="s">
        <v>185</v>
      </c>
      <c r="H102" s="135">
        <v>17.16</v>
      </c>
      <c r="I102" s="136"/>
      <c r="J102" s="137">
        <f>ROUND(I102*H102,2)</f>
        <v>0</v>
      </c>
      <c r="K102" s="133" t="s">
        <v>186</v>
      </c>
      <c r="L102" s="32"/>
      <c r="M102" s="138" t="s">
        <v>19</v>
      </c>
      <c r="N102" s="139" t="s">
        <v>43</v>
      </c>
      <c r="P102" s="140">
        <f>O102*H102</f>
        <v>0</v>
      </c>
      <c r="Q102" s="140">
        <v>0</v>
      </c>
      <c r="R102" s="140">
        <f>Q102*H102</f>
        <v>0</v>
      </c>
      <c r="S102" s="140">
        <v>0.63</v>
      </c>
      <c r="T102" s="141">
        <f>S102*H102</f>
        <v>10.8108</v>
      </c>
      <c r="AR102" s="142" t="s">
        <v>187</v>
      </c>
      <c r="AT102" s="142" t="s">
        <v>182</v>
      </c>
      <c r="AU102" s="142" t="s">
        <v>81</v>
      </c>
      <c r="AY102" s="17" t="s">
        <v>180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7" t="s">
        <v>79</v>
      </c>
      <c r="BK102" s="143">
        <f>ROUND(I102*H102,2)</f>
        <v>0</v>
      </c>
      <c r="BL102" s="17" t="s">
        <v>187</v>
      </c>
      <c r="BM102" s="142" t="s">
        <v>201</v>
      </c>
    </row>
    <row r="103" spans="2:65" s="1" customFormat="1">
      <c r="B103" s="32"/>
      <c r="D103" s="144" t="s">
        <v>189</v>
      </c>
      <c r="F103" s="145" t="s">
        <v>202</v>
      </c>
      <c r="I103" s="146"/>
      <c r="L103" s="32"/>
      <c r="M103" s="147"/>
      <c r="T103" s="53"/>
      <c r="AT103" s="17" t="s">
        <v>189</v>
      </c>
      <c r="AU103" s="17" t="s">
        <v>81</v>
      </c>
    </row>
    <row r="104" spans="2:65" s="13" customFormat="1">
      <c r="B104" s="156"/>
      <c r="D104" s="149" t="s">
        <v>191</v>
      </c>
      <c r="E104" s="157" t="s">
        <v>19</v>
      </c>
      <c r="F104" s="158" t="s">
        <v>203</v>
      </c>
      <c r="H104" s="157" t="s">
        <v>19</v>
      </c>
      <c r="I104" s="159"/>
      <c r="L104" s="156"/>
      <c r="M104" s="160"/>
      <c r="T104" s="161"/>
      <c r="AT104" s="157" t="s">
        <v>191</v>
      </c>
      <c r="AU104" s="157" t="s">
        <v>81</v>
      </c>
      <c r="AV104" s="13" t="s">
        <v>79</v>
      </c>
      <c r="AW104" s="13" t="s">
        <v>33</v>
      </c>
      <c r="AX104" s="13" t="s">
        <v>72</v>
      </c>
      <c r="AY104" s="157" t="s">
        <v>180</v>
      </c>
    </row>
    <row r="105" spans="2:65" s="12" customFormat="1">
      <c r="B105" s="148"/>
      <c r="D105" s="149" t="s">
        <v>191</v>
      </c>
      <c r="E105" s="150" t="s">
        <v>19</v>
      </c>
      <c r="F105" s="151" t="s">
        <v>204</v>
      </c>
      <c r="H105" s="152">
        <v>17.16</v>
      </c>
      <c r="I105" s="153"/>
      <c r="L105" s="148"/>
      <c r="M105" s="154"/>
      <c r="T105" s="155"/>
      <c r="AT105" s="150" t="s">
        <v>191</v>
      </c>
      <c r="AU105" s="150" t="s">
        <v>81</v>
      </c>
      <c r="AV105" s="12" t="s">
        <v>81</v>
      </c>
      <c r="AW105" s="12" t="s">
        <v>33</v>
      </c>
      <c r="AX105" s="12" t="s">
        <v>79</v>
      </c>
      <c r="AY105" s="150" t="s">
        <v>180</v>
      </c>
    </row>
    <row r="106" spans="2:65" s="11" customFormat="1" ht="22.9" customHeight="1">
      <c r="B106" s="119"/>
      <c r="D106" s="120" t="s">
        <v>71</v>
      </c>
      <c r="E106" s="129" t="s">
        <v>205</v>
      </c>
      <c r="F106" s="129" t="s">
        <v>206</v>
      </c>
      <c r="I106" s="122"/>
      <c r="J106" s="130">
        <f>BK106</f>
        <v>0</v>
      </c>
      <c r="L106" s="119"/>
      <c r="M106" s="124"/>
      <c r="P106" s="125">
        <f>SUM(P107:P112)</f>
        <v>0</v>
      </c>
      <c r="R106" s="125">
        <f>SUM(R107:R112)</f>
        <v>15.263908869999998</v>
      </c>
      <c r="T106" s="126">
        <f>SUM(T107:T112)</f>
        <v>0</v>
      </c>
      <c r="AR106" s="120" t="s">
        <v>79</v>
      </c>
      <c r="AT106" s="127" t="s">
        <v>71</v>
      </c>
      <c r="AU106" s="127" t="s">
        <v>79</v>
      </c>
      <c r="AY106" s="120" t="s">
        <v>180</v>
      </c>
      <c r="BK106" s="128">
        <f>SUM(BK107:BK112)</f>
        <v>0</v>
      </c>
    </row>
    <row r="107" spans="2:65" s="1" customFormat="1" ht="37.9" customHeight="1">
      <c r="B107" s="32"/>
      <c r="C107" s="131" t="s">
        <v>187</v>
      </c>
      <c r="D107" s="131" t="s">
        <v>182</v>
      </c>
      <c r="E107" s="132" t="s">
        <v>207</v>
      </c>
      <c r="F107" s="133" t="s">
        <v>208</v>
      </c>
      <c r="G107" s="134" t="s">
        <v>209</v>
      </c>
      <c r="H107" s="135">
        <v>6.101</v>
      </c>
      <c r="I107" s="136"/>
      <c r="J107" s="137">
        <f>ROUND(I107*H107,2)</f>
        <v>0</v>
      </c>
      <c r="K107" s="133" t="s">
        <v>186</v>
      </c>
      <c r="L107" s="32"/>
      <c r="M107" s="138" t="s">
        <v>19</v>
      </c>
      <c r="N107" s="139" t="s">
        <v>43</v>
      </c>
      <c r="P107" s="140">
        <f>O107*H107</f>
        <v>0</v>
      </c>
      <c r="Q107" s="140">
        <v>2.5018699999999998</v>
      </c>
      <c r="R107" s="140">
        <f>Q107*H107</f>
        <v>15.263908869999998</v>
      </c>
      <c r="S107" s="140">
        <v>0</v>
      </c>
      <c r="T107" s="141">
        <f>S107*H107</f>
        <v>0</v>
      </c>
      <c r="AR107" s="142" t="s">
        <v>187</v>
      </c>
      <c r="AT107" s="142" t="s">
        <v>182</v>
      </c>
      <c r="AU107" s="142" t="s">
        <v>81</v>
      </c>
      <c r="AY107" s="17" t="s">
        <v>180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7" t="s">
        <v>79</v>
      </c>
      <c r="BK107" s="143">
        <f>ROUND(I107*H107,2)</f>
        <v>0</v>
      </c>
      <c r="BL107" s="17" t="s">
        <v>187</v>
      </c>
      <c r="BM107" s="142" t="s">
        <v>210</v>
      </c>
    </row>
    <row r="108" spans="2:65" s="1" customFormat="1">
      <c r="B108" s="32"/>
      <c r="D108" s="144" t="s">
        <v>189</v>
      </c>
      <c r="F108" s="145" t="s">
        <v>211</v>
      </c>
      <c r="I108" s="146"/>
      <c r="L108" s="32"/>
      <c r="M108" s="147"/>
      <c r="T108" s="53"/>
      <c r="AT108" s="17" t="s">
        <v>189</v>
      </c>
      <c r="AU108" s="17" t="s">
        <v>81</v>
      </c>
    </row>
    <row r="109" spans="2:65" s="12" customFormat="1">
      <c r="B109" s="148"/>
      <c r="D109" s="149" t="s">
        <v>191</v>
      </c>
      <c r="E109" s="150" t="s">
        <v>19</v>
      </c>
      <c r="F109" s="151" t="s">
        <v>212</v>
      </c>
      <c r="H109" s="152">
        <v>5.0839999999999996</v>
      </c>
      <c r="I109" s="153"/>
      <c r="L109" s="148"/>
      <c r="M109" s="154"/>
      <c r="T109" s="155"/>
      <c r="AT109" s="150" t="s">
        <v>191</v>
      </c>
      <c r="AU109" s="150" t="s">
        <v>81</v>
      </c>
      <c r="AV109" s="12" t="s">
        <v>81</v>
      </c>
      <c r="AW109" s="12" t="s">
        <v>33</v>
      </c>
      <c r="AX109" s="12" t="s">
        <v>72</v>
      </c>
      <c r="AY109" s="150" t="s">
        <v>180</v>
      </c>
    </row>
    <row r="110" spans="2:65" s="13" customFormat="1" ht="22.5">
      <c r="B110" s="156"/>
      <c r="D110" s="149" t="s">
        <v>191</v>
      </c>
      <c r="E110" s="157" t="s">
        <v>19</v>
      </c>
      <c r="F110" s="158" t="s">
        <v>213</v>
      </c>
      <c r="H110" s="157" t="s">
        <v>19</v>
      </c>
      <c r="I110" s="159"/>
      <c r="L110" s="156"/>
      <c r="M110" s="160"/>
      <c r="T110" s="161"/>
      <c r="AT110" s="157" t="s">
        <v>191</v>
      </c>
      <c r="AU110" s="157" t="s">
        <v>81</v>
      </c>
      <c r="AV110" s="13" t="s">
        <v>79</v>
      </c>
      <c r="AW110" s="13" t="s">
        <v>33</v>
      </c>
      <c r="AX110" s="13" t="s">
        <v>72</v>
      </c>
      <c r="AY110" s="157" t="s">
        <v>180</v>
      </c>
    </row>
    <row r="111" spans="2:65" s="12" customFormat="1">
      <c r="B111" s="148"/>
      <c r="D111" s="149" t="s">
        <v>191</v>
      </c>
      <c r="E111" s="150" t="s">
        <v>19</v>
      </c>
      <c r="F111" s="151" t="s">
        <v>214</v>
      </c>
      <c r="H111" s="152">
        <v>1.0169999999999999</v>
      </c>
      <c r="I111" s="153"/>
      <c r="L111" s="148"/>
      <c r="M111" s="154"/>
      <c r="T111" s="155"/>
      <c r="AT111" s="150" t="s">
        <v>191</v>
      </c>
      <c r="AU111" s="150" t="s">
        <v>81</v>
      </c>
      <c r="AV111" s="12" t="s">
        <v>81</v>
      </c>
      <c r="AW111" s="12" t="s">
        <v>33</v>
      </c>
      <c r="AX111" s="12" t="s">
        <v>72</v>
      </c>
      <c r="AY111" s="150" t="s">
        <v>180</v>
      </c>
    </row>
    <row r="112" spans="2:65" s="14" customFormat="1">
      <c r="B112" s="162"/>
      <c r="D112" s="149" t="s">
        <v>191</v>
      </c>
      <c r="E112" s="163" t="s">
        <v>19</v>
      </c>
      <c r="F112" s="164" t="s">
        <v>215</v>
      </c>
      <c r="H112" s="165">
        <v>6.101</v>
      </c>
      <c r="I112" s="166"/>
      <c r="L112" s="162"/>
      <c r="M112" s="167"/>
      <c r="T112" s="168"/>
      <c r="AT112" s="163" t="s">
        <v>191</v>
      </c>
      <c r="AU112" s="163" t="s">
        <v>81</v>
      </c>
      <c r="AV112" s="14" t="s">
        <v>187</v>
      </c>
      <c r="AW112" s="14" t="s">
        <v>33</v>
      </c>
      <c r="AX112" s="14" t="s">
        <v>79</v>
      </c>
      <c r="AY112" s="163" t="s">
        <v>180</v>
      </c>
    </row>
    <row r="113" spans="2:65" s="11" customFormat="1" ht="22.9" customHeight="1">
      <c r="B113" s="119"/>
      <c r="D113" s="120" t="s">
        <v>71</v>
      </c>
      <c r="E113" s="129" t="s">
        <v>216</v>
      </c>
      <c r="F113" s="129" t="s">
        <v>217</v>
      </c>
      <c r="I113" s="122"/>
      <c r="J113" s="130">
        <f>BK113</f>
        <v>0</v>
      </c>
      <c r="L113" s="119"/>
      <c r="M113" s="124"/>
      <c r="P113" s="125">
        <f>SUM(P114:P165)</f>
        <v>0</v>
      </c>
      <c r="R113" s="125">
        <f>SUM(R114:R165)</f>
        <v>3.5755500000000003E-3</v>
      </c>
      <c r="T113" s="126">
        <f>SUM(T114:T165)</f>
        <v>87.646922000000004</v>
      </c>
      <c r="AR113" s="120" t="s">
        <v>79</v>
      </c>
      <c r="AT113" s="127" t="s">
        <v>71</v>
      </c>
      <c r="AU113" s="127" t="s">
        <v>79</v>
      </c>
      <c r="AY113" s="120" t="s">
        <v>180</v>
      </c>
      <c r="BK113" s="128">
        <f>SUM(BK114:BK165)</f>
        <v>0</v>
      </c>
    </row>
    <row r="114" spans="2:65" s="1" customFormat="1" ht="37.9" customHeight="1">
      <c r="B114" s="32"/>
      <c r="C114" s="131" t="s">
        <v>218</v>
      </c>
      <c r="D114" s="131" t="s">
        <v>182</v>
      </c>
      <c r="E114" s="132" t="s">
        <v>219</v>
      </c>
      <c r="F114" s="133" t="s">
        <v>220</v>
      </c>
      <c r="G114" s="134" t="s">
        <v>221</v>
      </c>
      <c r="H114" s="135">
        <v>5</v>
      </c>
      <c r="I114" s="136"/>
      <c r="J114" s="137">
        <f>ROUND(I114*H114,2)</f>
        <v>0</v>
      </c>
      <c r="K114" s="133" t="s">
        <v>186</v>
      </c>
      <c r="L114" s="32"/>
      <c r="M114" s="138" t="s">
        <v>19</v>
      </c>
      <c r="N114" s="139" t="s">
        <v>43</v>
      </c>
      <c r="P114" s="140">
        <f>O114*H114</f>
        <v>0</v>
      </c>
      <c r="Q114" s="140">
        <v>0</v>
      </c>
      <c r="R114" s="140">
        <f>Q114*H114</f>
        <v>0</v>
      </c>
      <c r="S114" s="140">
        <v>0</v>
      </c>
      <c r="T114" s="141">
        <f>S114*H114</f>
        <v>0</v>
      </c>
      <c r="AR114" s="142" t="s">
        <v>187</v>
      </c>
      <c r="AT114" s="142" t="s">
        <v>182</v>
      </c>
      <c r="AU114" s="142" t="s">
        <v>81</v>
      </c>
      <c r="AY114" s="17" t="s">
        <v>180</v>
      </c>
      <c r="BE114" s="143">
        <f>IF(N114="základní",J114,0)</f>
        <v>0</v>
      </c>
      <c r="BF114" s="143">
        <f>IF(N114="snížená",J114,0)</f>
        <v>0</v>
      </c>
      <c r="BG114" s="143">
        <f>IF(N114="zákl. přenesená",J114,0)</f>
        <v>0</v>
      </c>
      <c r="BH114" s="143">
        <f>IF(N114="sníž. přenesená",J114,0)</f>
        <v>0</v>
      </c>
      <c r="BI114" s="143">
        <f>IF(N114="nulová",J114,0)</f>
        <v>0</v>
      </c>
      <c r="BJ114" s="17" t="s">
        <v>79</v>
      </c>
      <c r="BK114" s="143">
        <f>ROUND(I114*H114,2)</f>
        <v>0</v>
      </c>
      <c r="BL114" s="17" t="s">
        <v>187</v>
      </c>
      <c r="BM114" s="142" t="s">
        <v>222</v>
      </c>
    </row>
    <row r="115" spans="2:65" s="1" customFormat="1">
      <c r="B115" s="32"/>
      <c r="D115" s="144" t="s">
        <v>189</v>
      </c>
      <c r="F115" s="145" t="s">
        <v>223</v>
      </c>
      <c r="I115" s="146"/>
      <c r="L115" s="32"/>
      <c r="M115" s="147"/>
      <c r="T115" s="53"/>
      <c r="AT115" s="17" t="s">
        <v>189</v>
      </c>
      <c r="AU115" s="17" t="s">
        <v>81</v>
      </c>
    </row>
    <row r="116" spans="2:65" s="1" customFormat="1" ht="44.25" customHeight="1">
      <c r="B116" s="32"/>
      <c r="C116" s="131" t="s">
        <v>205</v>
      </c>
      <c r="D116" s="131" t="s">
        <v>182</v>
      </c>
      <c r="E116" s="132" t="s">
        <v>224</v>
      </c>
      <c r="F116" s="133" t="s">
        <v>225</v>
      </c>
      <c r="G116" s="134" t="s">
        <v>226</v>
      </c>
      <c r="H116" s="135">
        <v>2</v>
      </c>
      <c r="I116" s="136"/>
      <c r="J116" s="137">
        <f>ROUND(I116*H116,2)</f>
        <v>0</v>
      </c>
      <c r="K116" s="133" t="s">
        <v>186</v>
      </c>
      <c r="L116" s="32"/>
      <c r="M116" s="138" t="s">
        <v>19</v>
      </c>
      <c r="N116" s="139" t="s">
        <v>43</v>
      </c>
      <c r="P116" s="140">
        <f>O116*H116</f>
        <v>0</v>
      </c>
      <c r="Q116" s="140">
        <v>0</v>
      </c>
      <c r="R116" s="140">
        <f>Q116*H116</f>
        <v>0</v>
      </c>
      <c r="S116" s="140">
        <v>0</v>
      </c>
      <c r="T116" s="141">
        <f>S116*H116</f>
        <v>0</v>
      </c>
      <c r="AR116" s="142" t="s">
        <v>187</v>
      </c>
      <c r="AT116" s="142" t="s">
        <v>182</v>
      </c>
      <c r="AU116" s="142" t="s">
        <v>81</v>
      </c>
      <c r="AY116" s="17" t="s">
        <v>180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7" t="s">
        <v>79</v>
      </c>
      <c r="BK116" s="143">
        <f>ROUND(I116*H116,2)</f>
        <v>0</v>
      </c>
      <c r="BL116" s="17" t="s">
        <v>187</v>
      </c>
      <c r="BM116" s="142" t="s">
        <v>227</v>
      </c>
    </row>
    <row r="117" spans="2:65" s="1" customFormat="1">
      <c r="B117" s="32"/>
      <c r="D117" s="144" t="s">
        <v>189</v>
      </c>
      <c r="F117" s="145" t="s">
        <v>228</v>
      </c>
      <c r="I117" s="146"/>
      <c r="L117" s="32"/>
      <c r="M117" s="147"/>
      <c r="T117" s="53"/>
      <c r="AT117" s="17" t="s">
        <v>189</v>
      </c>
      <c r="AU117" s="17" t="s">
        <v>81</v>
      </c>
    </row>
    <row r="118" spans="2:65" s="1" customFormat="1" ht="55.5" customHeight="1">
      <c r="B118" s="32"/>
      <c r="C118" s="131" t="s">
        <v>229</v>
      </c>
      <c r="D118" s="131" t="s">
        <v>182</v>
      </c>
      <c r="E118" s="132" t="s">
        <v>230</v>
      </c>
      <c r="F118" s="133" t="s">
        <v>231</v>
      </c>
      <c r="G118" s="134" t="s">
        <v>226</v>
      </c>
      <c r="H118" s="135">
        <v>40</v>
      </c>
      <c r="I118" s="136"/>
      <c r="J118" s="137">
        <f>ROUND(I118*H118,2)</f>
        <v>0</v>
      </c>
      <c r="K118" s="133" t="s">
        <v>186</v>
      </c>
      <c r="L118" s="32"/>
      <c r="M118" s="138" t="s">
        <v>19</v>
      </c>
      <c r="N118" s="139" t="s">
        <v>43</v>
      </c>
      <c r="P118" s="140">
        <f>O118*H118</f>
        <v>0</v>
      </c>
      <c r="Q118" s="140">
        <v>0</v>
      </c>
      <c r="R118" s="140">
        <f>Q118*H118</f>
        <v>0</v>
      </c>
      <c r="S118" s="140">
        <v>0</v>
      </c>
      <c r="T118" s="141">
        <f>S118*H118</f>
        <v>0</v>
      </c>
      <c r="AR118" s="142" t="s">
        <v>187</v>
      </c>
      <c r="AT118" s="142" t="s">
        <v>182</v>
      </c>
      <c r="AU118" s="142" t="s">
        <v>81</v>
      </c>
      <c r="AY118" s="17" t="s">
        <v>180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7" t="s">
        <v>79</v>
      </c>
      <c r="BK118" s="143">
        <f>ROUND(I118*H118,2)</f>
        <v>0</v>
      </c>
      <c r="BL118" s="17" t="s">
        <v>187</v>
      </c>
      <c r="BM118" s="142" t="s">
        <v>232</v>
      </c>
    </row>
    <row r="119" spans="2:65" s="1" customFormat="1">
      <c r="B119" s="32"/>
      <c r="D119" s="144" t="s">
        <v>189</v>
      </c>
      <c r="F119" s="145" t="s">
        <v>233</v>
      </c>
      <c r="I119" s="146"/>
      <c r="L119" s="32"/>
      <c r="M119" s="147"/>
      <c r="T119" s="53"/>
      <c r="AT119" s="17" t="s">
        <v>189</v>
      </c>
      <c r="AU119" s="17" t="s">
        <v>81</v>
      </c>
    </row>
    <row r="120" spans="2:65" s="12" customFormat="1">
      <c r="B120" s="148"/>
      <c r="D120" s="149" t="s">
        <v>191</v>
      </c>
      <c r="E120" s="150" t="s">
        <v>19</v>
      </c>
      <c r="F120" s="151" t="s">
        <v>234</v>
      </c>
      <c r="H120" s="152">
        <v>40</v>
      </c>
      <c r="I120" s="153"/>
      <c r="L120" s="148"/>
      <c r="M120" s="154"/>
      <c r="T120" s="155"/>
      <c r="AT120" s="150" t="s">
        <v>191</v>
      </c>
      <c r="AU120" s="150" t="s">
        <v>81</v>
      </c>
      <c r="AV120" s="12" t="s">
        <v>81</v>
      </c>
      <c r="AW120" s="12" t="s">
        <v>33</v>
      </c>
      <c r="AX120" s="12" t="s">
        <v>79</v>
      </c>
      <c r="AY120" s="150" t="s">
        <v>180</v>
      </c>
    </row>
    <row r="121" spans="2:65" s="1" customFormat="1" ht="44.25" customHeight="1">
      <c r="B121" s="32"/>
      <c r="C121" s="131" t="s">
        <v>235</v>
      </c>
      <c r="D121" s="131" t="s">
        <v>182</v>
      </c>
      <c r="E121" s="132" t="s">
        <v>236</v>
      </c>
      <c r="F121" s="133" t="s">
        <v>237</v>
      </c>
      <c r="G121" s="134" t="s">
        <v>226</v>
      </c>
      <c r="H121" s="135">
        <v>2</v>
      </c>
      <c r="I121" s="136"/>
      <c r="J121" s="137">
        <f>ROUND(I121*H121,2)</f>
        <v>0</v>
      </c>
      <c r="K121" s="133" t="s">
        <v>186</v>
      </c>
      <c r="L121" s="32"/>
      <c r="M121" s="138" t="s">
        <v>19</v>
      </c>
      <c r="N121" s="139" t="s">
        <v>43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187</v>
      </c>
      <c r="AT121" s="142" t="s">
        <v>182</v>
      </c>
      <c r="AU121" s="142" t="s">
        <v>81</v>
      </c>
      <c r="AY121" s="17" t="s">
        <v>180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7" t="s">
        <v>79</v>
      </c>
      <c r="BK121" s="143">
        <f>ROUND(I121*H121,2)</f>
        <v>0</v>
      </c>
      <c r="BL121" s="17" t="s">
        <v>187</v>
      </c>
      <c r="BM121" s="142" t="s">
        <v>238</v>
      </c>
    </row>
    <row r="122" spans="2:65" s="1" customFormat="1">
      <c r="B122" s="32"/>
      <c r="D122" s="144" t="s">
        <v>189</v>
      </c>
      <c r="F122" s="145" t="s">
        <v>239</v>
      </c>
      <c r="I122" s="146"/>
      <c r="L122" s="32"/>
      <c r="M122" s="147"/>
      <c r="T122" s="53"/>
      <c r="AT122" s="17" t="s">
        <v>189</v>
      </c>
      <c r="AU122" s="17" t="s">
        <v>81</v>
      </c>
    </row>
    <row r="123" spans="2:65" s="1" customFormat="1" ht="33" customHeight="1">
      <c r="B123" s="32"/>
      <c r="C123" s="131" t="s">
        <v>216</v>
      </c>
      <c r="D123" s="131" t="s">
        <v>182</v>
      </c>
      <c r="E123" s="132" t="s">
        <v>240</v>
      </c>
      <c r="F123" s="133" t="s">
        <v>241</v>
      </c>
      <c r="G123" s="134" t="s">
        <v>185</v>
      </c>
      <c r="H123" s="135">
        <v>357.55500000000001</v>
      </c>
      <c r="I123" s="136"/>
      <c r="J123" s="137">
        <f>ROUND(I123*H123,2)</f>
        <v>0</v>
      </c>
      <c r="K123" s="133" t="s">
        <v>186</v>
      </c>
      <c r="L123" s="32"/>
      <c r="M123" s="138" t="s">
        <v>19</v>
      </c>
      <c r="N123" s="139" t="s">
        <v>43</v>
      </c>
      <c r="P123" s="140">
        <f>O123*H123</f>
        <v>0</v>
      </c>
      <c r="Q123" s="140">
        <v>1.0000000000000001E-5</v>
      </c>
      <c r="R123" s="140">
        <f>Q123*H123</f>
        <v>3.5755500000000003E-3</v>
      </c>
      <c r="S123" s="140">
        <v>0</v>
      </c>
      <c r="T123" s="141">
        <f>S123*H123</f>
        <v>0</v>
      </c>
      <c r="AR123" s="142" t="s">
        <v>187</v>
      </c>
      <c r="AT123" s="142" t="s">
        <v>182</v>
      </c>
      <c r="AU123" s="142" t="s">
        <v>81</v>
      </c>
      <c r="AY123" s="17" t="s">
        <v>180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7" t="s">
        <v>79</v>
      </c>
      <c r="BK123" s="143">
        <f>ROUND(I123*H123,2)</f>
        <v>0</v>
      </c>
      <c r="BL123" s="17" t="s">
        <v>187</v>
      </c>
      <c r="BM123" s="142" t="s">
        <v>242</v>
      </c>
    </row>
    <row r="124" spans="2:65" s="1" customFormat="1">
      <c r="B124" s="32"/>
      <c r="D124" s="144" t="s">
        <v>189</v>
      </c>
      <c r="F124" s="145" t="s">
        <v>243</v>
      </c>
      <c r="I124" s="146"/>
      <c r="L124" s="32"/>
      <c r="M124" s="147"/>
      <c r="T124" s="53"/>
      <c r="AT124" s="17" t="s">
        <v>189</v>
      </c>
      <c r="AU124" s="17" t="s">
        <v>81</v>
      </c>
    </row>
    <row r="125" spans="2:65" s="13" customFormat="1">
      <c r="B125" s="156"/>
      <c r="D125" s="149" t="s">
        <v>191</v>
      </c>
      <c r="E125" s="157" t="s">
        <v>19</v>
      </c>
      <c r="F125" s="158" t="s">
        <v>244</v>
      </c>
      <c r="H125" s="157" t="s">
        <v>19</v>
      </c>
      <c r="I125" s="159"/>
      <c r="L125" s="156"/>
      <c r="M125" s="160"/>
      <c r="T125" s="161"/>
      <c r="AT125" s="157" t="s">
        <v>191</v>
      </c>
      <c r="AU125" s="157" t="s">
        <v>81</v>
      </c>
      <c r="AV125" s="13" t="s">
        <v>79</v>
      </c>
      <c r="AW125" s="13" t="s">
        <v>33</v>
      </c>
      <c r="AX125" s="13" t="s">
        <v>72</v>
      </c>
      <c r="AY125" s="157" t="s">
        <v>180</v>
      </c>
    </row>
    <row r="126" spans="2:65" s="12" customFormat="1">
      <c r="B126" s="148"/>
      <c r="D126" s="149" t="s">
        <v>191</v>
      </c>
      <c r="E126" s="150" t="s">
        <v>19</v>
      </c>
      <c r="F126" s="151" t="s">
        <v>192</v>
      </c>
      <c r="H126" s="152">
        <v>357.55500000000001</v>
      </c>
      <c r="I126" s="153"/>
      <c r="L126" s="148"/>
      <c r="M126" s="154"/>
      <c r="T126" s="155"/>
      <c r="AT126" s="150" t="s">
        <v>191</v>
      </c>
      <c r="AU126" s="150" t="s">
        <v>81</v>
      </c>
      <c r="AV126" s="12" t="s">
        <v>81</v>
      </c>
      <c r="AW126" s="12" t="s">
        <v>33</v>
      </c>
      <c r="AX126" s="12" t="s">
        <v>79</v>
      </c>
      <c r="AY126" s="150" t="s">
        <v>180</v>
      </c>
    </row>
    <row r="127" spans="2:65" s="1" customFormat="1" ht="24.2" customHeight="1">
      <c r="B127" s="32"/>
      <c r="C127" s="131" t="s">
        <v>245</v>
      </c>
      <c r="D127" s="131" t="s">
        <v>182</v>
      </c>
      <c r="E127" s="132" t="s">
        <v>246</v>
      </c>
      <c r="F127" s="133" t="s">
        <v>247</v>
      </c>
      <c r="G127" s="134" t="s">
        <v>209</v>
      </c>
      <c r="H127" s="135">
        <v>30.312000000000001</v>
      </c>
      <c r="I127" s="136"/>
      <c r="J127" s="137">
        <f>ROUND(I127*H127,2)</f>
        <v>0</v>
      </c>
      <c r="K127" s="133" t="s">
        <v>186</v>
      </c>
      <c r="L127" s="32"/>
      <c r="M127" s="138" t="s">
        <v>19</v>
      </c>
      <c r="N127" s="139" t="s">
        <v>43</v>
      </c>
      <c r="P127" s="140">
        <f>O127*H127</f>
        <v>0</v>
      </c>
      <c r="Q127" s="140">
        <v>0</v>
      </c>
      <c r="R127" s="140">
        <f>Q127*H127</f>
        <v>0</v>
      </c>
      <c r="S127" s="140">
        <v>2.4</v>
      </c>
      <c r="T127" s="141">
        <f>S127*H127</f>
        <v>72.748800000000003</v>
      </c>
      <c r="AR127" s="142" t="s">
        <v>187</v>
      </c>
      <c r="AT127" s="142" t="s">
        <v>182</v>
      </c>
      <c r="AU127" s="142" t="s">
        <v>81</v>
      </c>
      <c r="AY127" s="17" t="s">
        <v>180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7" t="s">
        <v>79</v>
      </c>
      <c r="BK127" s="143">
        <f>ROUND(I127*H127,2)</f>
        <v>0</v>
      </c>
      <c r="BL127" s="17" t="s">
        <v>187</v>
      </c>
      <c r="BM127" s="142" t="s">
        <v>248</v>
      </c>
    </row>
    <row r="128" spans="2:65" s="1" customFormat="1">
      <c r="B128" s="32"/>
      <c r="D128" s="144" t="s">
        <v>189</v>
      </c>
      <c r="F128" s="145" t="s">
        <v>249</v>
      </c>
      <c r="I128" s="146"/>
      <c r="L128" s="32"/>
      <c r="M128" s="147"/>
      <c r="T128" s="53"/>
      <c r="AT128" s="17" t="s">
        <v>189</v>
      </c>
      <c r="AU128" s="17" t="s">
        <v>81</v>
      </c>
    </row>
    <row r="129" spans="2:65" s="1" customFormat="1" ht="29.25">
      <c r="B129" s="32"/>
      <c r="D129" s="149" t="s">
        <v>250</v>
      </c>
      <c r="F129" s="169" t="s">
        <v>251</v>
      </c>
      <c r="I129" s="146"/>
      <c r="L129" s="32"/>
      <c r="M129" s="147"/>
      <c r="T129" s="53"/>
      <c r="AT129" s="17" t="s">
        <v>250</v>
      </c>
      <c r="AU129" s="17" t="s">
        <v>81</v>
      </c>
    </row>
    <row r="130" spans="2:65" s="13" customFormat="1">
      <c r="B130" s="156"/>
      <c r="D130" s="149" t="s">
        <v>191</v>
      </c>
      <c r="E130" s="157" t="s">
        <v>19</v>
      </c>
      <c r="F130" s="158" t="s">
        <v>252</v>
      </c>
      <c r="H130" s="157" t="s">
        <v>19</v>
      </c>
      <c r="I130" s="159"/>
      <c r="L130" s="156"/>
      <c r="M130" s="160"/>
      <c r="T130" s="161"/>
      <c r="AT130" s="157" t="s">
        <v>191</v>
      </c>
      <c r="AU130" s="157" t="s">
        <v>81</v>
      </c>
      <c r="AV130" s="13" t="s">
        <v>79</v>
      </c>
      <c r="AW130" s="13" t="s">
        <v>33</v>
      </c>
      <c r="AX130" s="13" t="s">
        <v>72</v>
      </c>
      <c r="AY130" s="157" t="s">
        <v>180</v>
      </c>
    </row>
    <row r="131" spans="2:65" s="12" customFormat="1">
      <c r="B131" s="148"/>
      <c r="D131" s="149" t="s">
        <v>191</v>
      </c>
      <c r="E131" s="150" t="s">
        <v>19</v>
      </c>
      <c r="F131" s="151" t="s">
        <v>253</v>
      </c>
      <c r="H131" s="152">
        <v>30.312000000000001</v>
      </c>
      <c r="I131" s="153"/>
      <c r="L131" s="148"/>
      <c r="M131" s="154"/>
      <c r="T131" s="155"/>
      <c r="AT131" s="150" t="s">
        <v>191</v>
      </c>
      <c r="AU131" s="150" t="s">
        <v>81</v>
      </c>
      <c r="AV131" s="12" t="s">
        <v>81</v>
      </c>
      <c r="AW131" s="12" t="s">
        <v>33</v>
      </c>
      <c r="AX131" s="12" t="s">
        <v>72</v>
      </c>
      <c r="AY131" s="150" t="s">
        <v>180</v>
      </c>
    </row>
    <row r="132" spans="2:65" s="14" customFormat="1">
      <c r="B132" s="162"/>
      <c r="D132" s="149" t="s">
        <v>191</v>
      </c>
      <c r="E132" s="163" t="s">
        <v>19</v>
      </c>
      <c r="F132" s="164" t="s">
        <v>215</v>
      </c>
      <c r="H132" s="165">
        <v>30.312000000000001</v>
      </c>
      <c r="I132" s="166"/>
      <c r="L132" s="162"/>
      <c r="M132" s="167"/>
      <c r="T132" s="168"/>
      <c r="AT132" s="163" t="s">
        <v>191</v>
      </c>
      <c r="AU132" s="163" t="s">
        <v>81</v>
      </c>
      <c r="AV132" s="14" t="s">
        <v>187</v>
      </c>
      <c r="AW132" s="14" t="s">
        <v>33</v>
      </c>
      <c r="AX132" s="14" t="s">
        <v>79</v>
      </c>
      <c r="AY132" s="163" t="s">
        <v>180</v>
      </c>
    </row>
    <row r="133" spans="2:65" s="1" customFormat="1" ht="33" customHeight="1">
      <c r="B133" s="32"/>
      <c r="C133" s="131" t="s">
        <v>254</v>
      </c>
      <c r="D133" s="131" t="s">
        <v>182</v>
      </c>
      <c r="E133" s="132" t="s">
        <v>255</v>
      </c>
      <c r="F133" s="133" t="s">
        <v>256</v>
      </c>
      <c r="G133" s="134" t="s">
        <v>257</v>
      </c>
      <c r="H133" s="135">
        <v>7.8339999999999996</v>
      </c>
      <c r="I133" s="136"/>
      <c r="J133" s="137">
        <f>ROUND(I133*H133,2)</f>
        <v>0</v>
      </c>
      <c r="K133" s="133" t="s">
        <v>186</v>
      </c>
      <c r="L133" s="32"/>
      <c r="M133" s="138" t="s">
        <v>19</v>
      </c>
      <c r="N133" s="139" t="s">
        <v>43</v>
      </c>
      <c r="P133" s="140">
        <f>O133*H133</f>
        <v>0</v>
      </c>
      <c r="Q133" s="140">
        <v>0</v>
      </c>
      <c r="R133" s="140">
        <f>Q133*H133</f>
        <v>0</v>
      </c>
      <c r="S133" s="140">
        <v>1</v>
      </c>
      <c r="T133" s="141">
        <f>S133*H133</f>
        <v>7.8339999999999996</v>
      </c>
      <c r="AR133" s="142" t="s">
        <v>187</v>
      </c>
      <c r="AT133" s="142" t="s">
        <v>182</v>
      </c>
      <c r="AU133" s="142" t="s">
        <v>81</v>
      </c>
      <c r="AY133" s="17" t="s">
        <v>180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187</v>
      </c>
      <c r="BM133" s="142" t="s">
        <v>258</v>
      </c>
    </row>
    <row r="134" spans="2:65" s="1" customFormat="1">
      <c r="B134" s="32"/>
      <c r="D134" s="144" t="s">
        <v>189</v>
      </c>
      <c r="F134" s="145" t="s">
        <v>259</v>
      </c>
      <c r="I134" s="146"/>
      <c r="L134" s="32"/>
      <c r="M134" s="147"/>
      <c r="T134" s="53"/>
      <c r="AT134" s="17" t="s">
        <v>189</v>
      </c>
      <c r="AU134" s="17" t="s">
        <v>81</v>
      </c>
    </row>
    <row r="135" spans="2:65" s="13" customFormat="1">
      <c r="B135" s="156"/>
      <c r="D135" s="149" t="s">
        <v>191</v>
      </c>
      <c r="E135" s="157" t="s">
        <v>19</v>
      </c>
      <c r="F135" s="158" t="s">
        <v>260</v>
      </c>
      <c r="H135" s="157" t="s">
        <v>19</v>
      </c>
      <c r="I135" s="159"/>
      <c r="L135" s="156"/>
      <c r="M135" s="160"/>
      <c r="T135" s="161"/>
      <c r="AT135" s="157" t="s">
        <v>191</v>
      </c>
      <c r="AU135" s="157" t="s">
        <v>81</v>
      </c>
      <c r="AV135" s="13" t="s">
        <v>79</v>
      </c>
      <c r="AW135" s="13" t="s">
        <v>33</v>
      </c>
      <c r="AX135" s="13" t="s">
        <v>72</v>
      </c>
      <c r="AY135" s="157" t="s">
        <v>180</v>
      </c>
    </row>
    <row r="136" spans="2:65" s="12" customFormat="1">
      <c r="B136" s="148"/>
      <c r="D136" s="149" t="s">
        <v>191</v>
      </c>
      <c r="E136" s="150" t="s">
        <v>19</v>
      </c>
      <c r="F136" s="151" t="s">
        <v>261</v>
      </c>
      <c r="H136" s="152">
        <v>1765.3440000000001</v>
      </c>
      <c r="I136" s="153"/>
      <c r="L136" s="148"/>
      <c r="M136" s="154"/>
      <c r="T136" s="155"/>
      <c r="AT136" s="150" t="s">
        <v>191</v>
      </c>
      <c r="AU136" s="150" t="s">
        <v>81</v>
      </c>
      <c r="AV136" s="12" t="s">
        <v>81</v>
      </c>
      <c r="AW136" s="12" t="s">
        <v>33</v>
      </c>
      <c r="AX136" s="12" t="s">
        <v>72</v>
      </c>
      <c r="AY136" s="150" t="s">
        <v>180</v>
      </c>
    </row>
    <row r="137" spans="2:65" s="12" customFormat="1">
      <c r="B137" s="148"/>
      <c r="D137" s="149" t="s">
        <v>191</v>
      </c>
      <c r="E137" s="150" t="s">
        <v>19</v>
      </c>
      <c r="F137" s="151" t="s">
        <v>262</v>
      </c>
      <c r="H137" s="152">
        <v>1554</v>
      </c>
      <c r="I137" s="153"/>
      <c r="L137" s="148"/>
      <c r="M137" s="154"/>
      <c r="T137" s="155"/>
      <c r="AT137" s="150" t="s">
        <v>191</v>
      </c>
      <c r="AU137" s="150" t="s">
        <v>81</v>
      </c>
      <c r="AV137" s="12" t="s">
        <v>81</v>
      </c>
      <c r="AW137" s="12" t="s">
        <v>33</v>
      </c>
      <c r="AX137" s="12" t="s">
        <v>72</v>
      </c>
      <c r="AY137" s="150" t="s">
        <v>180</v>
      </c>
    </row>
    <row r="138" spans="2:65" s="13" customFormat="1">
      <c r="B138" s="156"/>
      <c r="D138" s="149" t="s">
        <v>191</v>
      </c>
      <c r="E138" s="157" t="s">
        <v>19</v>
      </c>
      <c r="F138" s="158" t="s">
        <v>263</v>
      </c>
      <c r="H138" s="157" t="s">
        <v>19</v>
      </c>
      <c r="I138" s="159"/>
      <c r="L138" s="156"/>
      <c r="M138" s="160"/>
      <c r="T138" s="161"/>
      <c r="AT138" s="157" t="s">
        <v>191</v>
      </c>
      <c r="AU138" s="157" t="s">
        <v>81</v>
      </c>
      <c r="AV138" s="13" t="s">
        <v>79</v>
      </c>
      <c r="AW138" s="13" t="s">
        <v>33</v>
      </c>
      <c r="AX138" s="13" t="s">
        <v>72</v>
      </c>
      <c r="AY138" s="157" t="s">
        <v>180</v>
      </c>
    </row>
    <row r="139" spans="2:65" s="12" customFormat="1">
      <c r="B139" s="148"/>
      <c r="D139" s="149" t="s">
        <v>191</v>
      </c>
      <c r="E139" s="150" t="s">
        <v>19</v>
      </c>
      <c r="F139" s="151" t="s">
        <v>264</v>
      </c>
      <c r="H139" s="152">
        <v>495.36</v>
      </c>
      <c r="I139" s="153"/>
      <c r="L139" s="148"/>
      <c r="M139" s="154"/>
      <c r="T139" s="155"/>
      <c r="AT139" s="150" t="s">
        <v>191</v>
      </c>
      <c r="AU139" s="150" t="s">
        <v>81</v>
      </c>
      <c r="AV139" s="12" t="s">
        <v>81</v>
      </c>
      <c r="AW139" s="12" t="s">
        <v>33</v>
      </c>
      <c r="AX139" s="12" t="s">
        <v>72</v>
      </c>
      <c r="AY139" s="150" t="s">
        <v>180</v>
      </c>
    </row>
    <row r="140" spans="2:65" s="12" customFormat="1">
      <c r="B140" s="148"/>
      <c r="D140" s="149" t="s">
        <v>191</v>
      </c>
      <c r="E140" s="150" t="s">
        <v>19</v>
      </c>
      <c r="F140" s="151" t="s">
        <v>265</v>
      </c>
      <c r="H140" s="152">
        <v>838.5</v>
      </c>
      <c r="I140" s="153"/>
      <c r="L140" s="148"/>
      <c r="M140" s="154"/>
      <c r="T140" s="155"/>
      <c r="AT140" s="150" t="s">
        <v>191</v>
      </c>
      <c r="AU140" s="150" t="s">
        <v>81</v>
      </c>
      <c r="AV140" s="12" t="s">
        <v>81</v>
      </c>
      <c r="AW140" s="12" t="s">
        <v>33</v>
      </c>
      <c r="AX140" s="12" t="s">
        <v>72</v>
      </c>
      <c r="AY140" s="150" t="s">
        <v>180</v>
      </c>
    </row>
    <row r="141" spans="2:65" s="13" customFormat="1">
      <c r="B141" s="156"/>
      <c r="D141" s="149" t="s">
        <v>191</v>
      </c>
      <c r="E141" s="157" t="s">
        <v>19</v>
      </c>
      <c r="F141" s="158" t="s">
        <v>266</v>
      </c>
      <c r="H141" s="157" t="s">
        <v>19</v>
      </c>
      <c r="I141" s="159"/>
      <c r="L141" s="156"/>
      <c r="M141" s="160"/>
      <c r="T141" s="161"/>
      <c r="AT141" s="157" t="s">
        <v>191</v>
      </c>
      <c r="AU141" s="157" t="s">
        <v>81</v>
      </c>
      <c r="AV141" s="13" t="s">
        <v>79</v>
      </c>
      <c r="AW141" s="13" t="s">
        <v>33</v>
      </c>
      <c r="AX141" s="13" t="s">
        <v>72</v>
      </c>
      <c r="AY141" s="157" t="s">
        <v>180</v>
      </c>
    </row>
    <row r="142" spans="2:65" s="12" customFormat="1">
      <c r="B142" s="148"/>
      <c r="D142" s="149" t="s">
        <v>191</v>
      </c>
      <c r="E142" s="150" t="s">
        <v>19</v>
      </c>
      <c r="F142" s="151" t="s">
        <v>267</v>
      </c>
      <c r="H142" s="152">
        <v>134.4</v>
      </c>
      <c r="I142" s="153"/>
      <c r="L142" s="148"/>
      <c r="M142" s="154"/>
      <c r="T142" s="155"/>
      <c r="AT142" s="150" t="s">
        <v>191</v>
      </c>
      <c r="AU142" s="150" t="s">
        <v>81</v>
      </c>
      <c r="AV142" s="12" t="s">
        <v>81</v>
      </c>
      <c r="AW142" s="12" t="s">
        <v>33</v>
      </c>
      <c r="AX142" s="12" t="s">
        <v>72</v>
      </c>
      <c r="AY142" s="150" t="s">
        <v>180</v>
      </c>
    </row>
    <row r="143" spans="2:65" s="12" customFormat="1">
      <c r="B143" s="148"/>
      <c r="D143" s="149" t="s">
        <v>191</v>
      </c>
      <c r="E143" s="150" t="s">
        <v>19</v>
      </c>
      <c r="F143" s="151" t="s">
        <v>268</v>
      </c>
      <c r="H143" s="152">
        <v>134.4</v>
      </c>
      <c r="I143" s="153"/>
      <c r="L143" s="148"/>
      <c r="M143" s="154"/>
      <c r="T143" s="155"/>
      <c r="AT143" s="150" t="s">
        <v>191</v>
      </c>
      <c r="AU143" s="150" t="s">
        <v>81</v>
      </c>
      <c r="AV143" s="12" t="s">
        <v>81</v>
      </c>
      <c r="AW143" s="12" t="s">
        <v>33</v>
      </c>
      <c r="AX143" s="12" t="s">
        <v>72</v>
      </c>
      <c r="AY143" s="150" t="s">
        <v>180</v>
      </c>
    </row>
    <row r="144" spans="2:65" s="12" customFormat="1">
      <c r="B144" s="148"/>
      <c r="D144" s="149" t="s">
        <v>191</v>
      </c>
      <c r="E144" s="150" t="s">
        <v>19</v>
      </c>
      <c r="F144" s="151" t="s">
        <v>269</v>
      </c>
      <c r="H144" s="152">
        <v>425.88</v>
      </c>
      <c r="I144" s="153"/>
      <c r="L144" s="148"/>
      <c r="M144" s="154"/>
      <c r="T144" s="155"/>
      <c r="AT144" s="150" t="s">
        <v>191</v>
      </c>
      <c r="AU144" s="150" t="s">
        <v>81</v>
      </c>
      <c r="AV144" s="12" t="s">
        <v>81</v>
      </c>
      <c r="AW144" s="12" t="s">
        <v>33</v>
      </c>
      <c r="AX144" s="12" t="s">
        <v>72</v>
      </c>
      <c r="AY144" s="150" t="s">
        <v>180</v>
      </c>
    </row>
    <row r="145" spans="2:65" s="13" customFormat="1">
      <c r="B145" s="156"/>
      <c r="D145" s="149" t="s">
        <v>191</v>
      </c>
      <c r="E145" s="157" t="s">
        <v>19</v>
      </c>
      <c r="F145" s="158" t="s">
        <v>270</v>
      </c>
      <c r="H145" s="157" t="s">
        <v>19</v>
      </c>
      <c r="I145" s="159"/>
      <c r="L145" s="156"/>
      <c r="M145" s="160"/>
      <c r="T145" s="161"/>
      <c r="AT145" s="157" t="s">
        <v>191</v>
      </c>
      <c r="AU145" s="157" t="s">
        <v>81</v>
      </c>
      <c r="AV145" s="13" t="s">
        <v>79</v>
      </c>
      <c r="AW145" s="13" t="s">
        <v>33</v>
      </c>
      <c r="AX145" s="13" t="s">
        <v>72</v>
      </c>
      <c r="AY145" s="157" t="s">
        <v>180</v>
      </c>
    </row>
    <row r="146" spans="2:65" s="12" customFormat="1">
      <c r="B146" s="148"/>
      <c r="D146" s="149" t="s">
        <v>191</v>
      </c>
      <c r="E146" s="150" t="s">
        <v>19</v>
      </c>
      <c r="F146" s="151" t="s">
        <v>271</v>
      </c>
      <c r="H146" s="152">
        <v>700.36599999999999</v>
      </c>
      <c r="I146" s="153"/>
      <c r="L146" s="148"/>
      <c r="M146" s="154"/>
      <c r="T146" s="155"/>
      <c r="AT146" s="150" t="s">
        <v>191</v>
      </c>
      <c r="AU146" s="150" t="s">
        <v>81</v>
      </c>
      <c r="AV146" s="12" t="s">
        <v>81</v>
      </c>
      <c r="AW146" s="12" t="s">
        <v>33</v>
      </c>
      <c r="AX146" s="12" t="s">
        <v>72</v>
      </c>
      <c r="AY146" s="150" t="s">
        <v>180</v>
      </c>
    </row>
    <row r="147" spans="2:65" s="13" customFormat="1">
      <c r="B147" s="156"/>
      <c r="D147" s="149" t="s">
        <v>191</v>
      </c>
      <c r="E147" s="157" t="s">
        <v>19</v>
      </c>
      <c r="F147" s="158" t="s">
        <v>272</v>
      </c>
      <c r="H147" s="157" t="s">
        <v>19</v>
      </c>
      <c r="I147" s="159"/>
      <c r="L147" s="156"/>
      <c r="M147" s="160"/>
      <c r="T147" s="161"/>
      <c r="AT147" s="157" t="s">
        <v>191</v>
      </c>
      <c r="AU147" s="157" t="s">
        <v>81</v>
      </c>
      <c r="AV147" s="13" t="s">
        <v>79</v>
      </c>
      <c r="AW147" s="13" t="s">
        <v>33</v>
      </c>
      <c r="AX147" s="13" t="s">
        <v>72</v>
      </c>
      <c r="AY147" s="157" t="s">
        <v>180</v>
      </c>
    </row>
    <row r="148" spans="2:65" s="12" customFormat="1">
      <c r="B148" s="148"/>
      <c r="D148" s="149" t="s">
        <v>191</v>
      </c>
      <c r="E148" s="150" t="s">
        <v>19</v>
      </c>
      <c r="F148" s="151" t="s">
        <v>273</v>
      </c>
      <c r="H148" s="152">
        <v>480</v>
      </c>
      <c r="I148" s="153"/>
      <c r="L148" s="148"/>
      <c r="M148" s="154"/>
      <c r="T148" s="155"/>
      <c r="AT148" s="150" t="s">
        <v>191</v>
      </c>
      <c r="AU148" s="150" t="s">
        <v>81</v>
      </c>
      <c r="AV148" s="12" t="s">
        <v>81</v>
      </c>
      <c r="AW148" s="12" t="s">
        <v>33</v>
      </c>
      <c r="AX148" s="12" t="s">
        <v>72</v>
      </c>
      <c r="AY148" s="150" t="s">
        <v>180</v>
      </c>
    </row>
    <row r="149" spans="2:65" s="15" customFormat="1">
      <c r="B149" s="170"/>
      <c r="D149" s="149" t="s">
        <v>191</v>
      </c>
      <c r="E149" s="171" t="s">
        <v>19</v>
      </c>
      <c r="F149" s="172" t="s">
        <v>274</v>
      </c>
      <c r="H149" s="173">
        <v>6528.25</v>
      </c>
      <c r="I149" s="174"/>
      <c r="L149" s="170"/>
      <c r="M149" s="175"/>
      <c r="T149" s="176"/>
      <c r="AT149" s="171" t="s">
        <v>191</v>
      </c>
      <c r="AU149" s="171" t="s">
        <v>81</v>
      </c>
      <c r="AV149" s="15" t="s">
        <v>198</v>
      </c>
      <c r="AW149" s="15" t="s">
        <v>33</v>
      </c>
      <c r="AX149" s="15" t="s">
        <v>72</v>
      </c>
      <c r="AY149" s="171" t="s">
        <v>180</v>
      </c>
    </row>
    <row r="150" spans="2:65" s="13" customFormat="1">
      <c r="B150" s="156"/>
      <c r="D150" s="149" t="s">
        <v>191</v>
      </c>
      <c r="E150" s="157" t="s">
        <v>19</v>
      </c>
      <c r="F150" s="158" t="s">
        <v>275</v>
      </c>
      <c r="H150" s="157" t="s">
        <v>19</v>
      </c>
      <c r="I150" s="159"/>
      <c r="L150" s="156"/>
      <c r="M150" s="160"/>
      <c r="T150" s="161"/>
      <c r="AT150" s="157" t="s">
        <v>191</v>
      </c>
      <c r="AU150" s="157" t="s">
        <v>81</v>
      </c>
      <c r="AV150" s="13" t="s">
        <v>79</v>
      </c>
      <c r="AW150" s="13" t="s">
        <v>33</v>
      </c>
      <c r="AX150" s="13" t="s">
        <v>72</v>
      </c>
      <c r="AY150" s="157" t="s">
        <v>180</v>
      </c>
    </row>
    <row r="151" spans="2:65" s="12" customFormat="1">
      <c r="B151" s="148"/>
      <c r="D151" s="149" t="s">
        <v>191</v>
      </c>
      <c r="E151" s="150" t="s">
        <v>19</v>
      </c>
      <c r="F151" s="151" t="s">
        <v>276</v>
      </c>
      <c r="H151" s="152">
        <v>1305.6500000000001</v>
      </c>
      <c r="I151" s="153"/>
      <c r="L151" s="148"/>
      <c r="M151" s="154"/>
      <c r="T151" s="155"/>
      <c r="AT151" s="150" t="s">
        <v>191</v>
      </c>
      <c r="AU151" s="150" t="s">
        <v>81</v>
      </c>
      <c r="AV151" s="12" t="s">
        <v>81</v>
      </c>
      <c r="AW151" s="12" t="s">
        <v>33</v>
      </c>
      <c r="AX151" s="12" t="s">
        <v>72</v>
      </c>
      <c r="AY151" s="150" t="s">
        <v>180</v>
      </c>
    </row>
    <row r="152" spans="2:65" s="15" customFormat="1">
      <c r="B152" s="170"/>
      <c r="D152" s="149" t="s">
        <v>191</v>
      </c>
      <c r="E152" s="171" t="s">
        <v>19</v>
      </c>
      <c r="F152" s="172" t="s">
        <v>274</v>
      </c>
      <c r="H152" s="173">
        <v>1305.6500000000001</v>
      </c>
      <c r="I152" s="174"/>
      <c r="L152" s="170"/>
      <c r="M152" s="175"/>
      <c r="T152" s="176"/>
      <c r="AT152" s="171" t="s">
        <v>191</v>
      </c>
      <c r="AU152" s="171" t="s">
        <v>81</v>
      </c>
      <c r="AV152" s="15" t="s">
        <v>198</v>
      </c>
      <c r="AW152" s="15" t="s">
        <v>33</v>
      </c>
      <c r="AX152" s="15" t="s">
        <v>72</v>
      </c>
      <c r="AY152" s="171" t="s">
        <v>180</v>
      </c>
    </row>
    <row r="153" spans="2:65" s="13" customFormat="1">
      <c r="B153" s="156"/>
      <c r="D153" s="149" t="s">
        <v>191</v>
      </c>
      <c r="E153" s="157" t="s">
        <v>19</v>
      </c>
      <c r="F153" s="158" t="s">
        <v>277</v>
      </c>
      <c r="H153" s="157" t="s">
        <v>19</v>
      </c>
      <c r="I153" s="159"/>
      <c r="L153" s="156"/>
      <c r="M153" s="160"/>
      <c r="T153" s="161"/>
      <c r="AT153" s="157" t="s">
        <v>191</v>
      </c>
      <c r="AU153" s="157" t="s">
        <v>81</v>
      </c>
      <c r="AV153" s="13" t="s">
        <v>79</v>
      </c>
      <c r="AW153" s="13" t="s">
        <v>33</v>
      </c>
      <c r="AX153" s="13" t="s">
        <v>72</v>
      </c>
      <c r="AY153" s="157" t="s">
        <v>180</v>
      </c>
    </row>
    <row r="154" spans="2:65" s="12" customFormat="1">
      <c r="B154" s="148"/>
      <c r="D154" s="149" t="s">
        <v>191</v>
      </c>
      <c r="E154" s="150" t="s">
        <v>19</v>
      </c>
      <c r="F154" s="151" t="s">
        <v>278</v>
      </c>
      <c r="H154" s="152">
        <v>-7833.9</v>
      </c>
      <c r="I154" s="153"/>
      <c r="L154" s="148"/>
      <c r="M154" s="154"/>
      <c r="T154" s="155"/>
      <c r="AT154" s="150" t="s">
        <v>191</v>
      </c>
      <c r="AU154" s="150" t="s">
        <v>81</v>
      </c>
      <c r="AV154" s="12" t="s">
        <v>81</v>
      </c>
      <c r="AW154" s="12" t="s">
        <v>33</v>
      </c>
      <c r="AX154" s="12" t="s">
        <v>72</v>
      </c>
      <c r="AY154" s="150" t="s">
        <v>180</v>
      </c>
    </row>
    <row r="155" spans="2:65" s="15" customFormat="1">
      <c r="B155" s="170"/>
      <c r="D155" s="149" t="s">
        <v>191</v>
      </c>
      <c r="E155" s="171" t="s">
        <v>19</v>
      </c>
      <c r="F155" s="172" t="s">
        <v>274</v>
      </c>
      <c r="H155" s="173">
        <v>-7833.9</v>
      </c>
      <c r="I155" s="174"/>
      <c r="L155" s="170"/>
      <c r="M155" s="175"/>
      <c r="T155" s="176"/>
      <c r="AT155" s="171" t="s">
        <v>191</v>
      </c>
      <c r="AU155" s="171" t="s">
        <v>81</v>
      </c>
      <c r="AV155" s="15" t="s">
        <v>198</v>
      </c>
      <c r="AW155" s="15" t="s">
        <v>33</v>
      </c>
      <c r="AX155" s="15" t="s">
        <v>72</v>
      </c>
      <c r="AY155" s="171" t="s">
        <v>180</v>
      </c>
    </row>
    <row r="156" spans="2:65" s="12" customFormat="1">
      <c r="B156" s="148"/>
      <c r="D156" s="149" t="s">
        <v>191</v>
      </c>
      <c r="E156" s="150" t="s">
        <v>19</v>
      </c>
      <c r="F156" s="151" t="s">
        <v>279</v>
      </c>
      <c r="H156" s="152">
        <v>7.8339999999999996</v>
      </c>
      <c r="I156" s="153"/>
      <c r="L156" s="148"/>
      <c r="M156" s="154"/>
      <c r="T156" s="155"/>
      <c r="AT156" s="150" t="s">
        <v>191</v>
      </c>
      <c r="AU156" s="150" t="s">
        <v>81</v>
      </c>
      <c r="AV156" s="12" t="s">
        <v>81</v>
      </c>
      <c r="AW156" s="12" t="s">
        <v>33</v>
      </c>
      <c r="AX156" s="12" t="s">
        <v>72</v>
      </c>
      <c r="AY156" s="150" t="s">
        <v>180</v>
      </c>
    </row>
    <row r="157" spans="2:65" s="14" customFormat="1">
      <c r="B157" s="162"/>
      <c r="D157" s="149" t="s">
        <v>191</v>
      </c>
      <c r="E157" s="163" t="s">
        <v>19</v>
      </c>
      <c r="F157" s="164" t="s">
        <v>215</v>
      </c>
      <c r="H157" s="165">
        <v>7.8339999999999996</v>
      </c>
      <c r="I157" s="166"/>
      <c r="L157" s="162"/>
      <c r="M157" s="167"/>
      <c r="T157" s="168"/>
      <c r="AT157" s="163" t="s">
        <v>191</v>
      </c>
      <c r="AU157" s="163" t="s">
        <v>81</v>
      </c>
      <c r="AV157" s="14" t="s">
        <v>187</v>
      </c>
      <c r="AW157" s="14" t="s">
        <v>33</v>
      </c>
      <c r="AX157" s="14" t="s">
        <v>79</v>
      </c>
      <c r="AY157" s="163" t="s">
        <v>180</v>
      </c>
    </row>
    <row r="158" spans="2:65" s="1" customFormat="1" ht="33" customHeight="1">
      <c r="B158" s="32"/>
      <c r="C158" s="131" t="s">
        <v>8</v>
      </c>
      <c r="D158" s="131" t="s">
        <v>182</v>
      </c>
      <c r="E158" s="132" t="s">
        <v>280</v>
      </c>
      <c r="F158" s="133" t="s">
        <v>281</v>
      </c>
      <c r="G158" s="134" t="s">
        <v>185</v>
      </c>
      <c r="H158" s="135">
        <v>642.69799999999998</v>
      </c>
      <c r="I158" s="136"/>
      <c r="J158" s="137">
        <f>ROUND(I158*H158,2)</f>
        <v>0</v>
      </c>
      <c r="K158" s="133" t="s">
        <v>186</v>
      </c>
      <c r="L158" s="32"/>
      <c r="M158" s="138" t="s">
        <v>19</v>
      </c>
      <c r="N158" s="139" t="s">
        <v>43</v>
      </c>
      <c r="P158" s="140">
        <f>O158*H158</f>
        <v>0</v>
      </c>
      <c r="Q158" s="140">
        <v>0</v>
      </c>
      <c r="R158" s="140">
        <f>Q158*H158</f>
        <v>0</v>
      </c>
      <c r="S158" s="140">
        <v>8.9999999999999993E-3</v>
      </c>
      <c r="T158" s="141">
        <f>S158*H158</f>
        <v>5.7842819999999993</v>
      </c>
      <c r="AR158" s="142" t="s">
        <v>187</v>
      </c>
      <c r="AT158" s="142" t="s">
        <v>182</v>
      </c>
      <c r="AU158" s="142" t="s">
        <v>81</v>
      </c>
      <c r="AY158" s="17" t="s">
        <v>180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7" t="s">
        <v>79</v>
      </c>
      <c r="BK158" s="143">
        <f>ROUND(I158*H158,2)</f>
        <v>0</v>
      </c>
      <c r="BL158" s="17" t="s">
        <v>187</v>
      </c>
      <c r="BM158" s="142" t="s">
        <v>282</v>
      </c>
    </row>
    <row r="159" spans="2:65" s="1" customFormat="1">
      <c r="B159" s="32"/>
      <c r="D159" s="144" t="s">
        <v>189</v>
      </c>
      <c r="F159" s="145" t="s">
        <v>283</v>
      </c>
      <c r="I159" s="146"/>
      <c r="L159" s="32"/>
      <c r="M159" s="147"/>
      <c r="T159" s="53"/>
      <c r="AT159" s="17" t="s">
        <v>189</v>
      </c>
      <c r="AU159" s="17" t="s">
        <v>81</v>
      </c>
    </row>
    <row r="160" spans="2:65" s="12" customFormat="1">
      <c r="B160" s="148"/>
      <c r="D160" s="149" t="s">
        <v>191</v>
      </c>
      <c r="E160" s="150" t="s">
        <v>19</v>
      </c>
      <c r="F160" s="151" t="s">
        <v>284</v>
      </c>
      <c r="H160" s="152">
        <v>576</v>
      </c>
      <c r="I160" s="153"/>
      <c r="L160" s="148"/>
      <c r="M160" s="154"/>
      <c r="T160" s="155"/>
      <c r="AT160" s="150" t="s">
        <v>191</v>
      </c>
      <c r="AU160" s="150" t="s">
        <v>81</v>
      </c>
      <c r="AV160" s="12" t="s">
        <v>81</v>
      </c>
      <c r="AW160" s="12" t="s">
        <v>33</v>
      </c>
      <c r="AX160" s="12" t="s">
        <v>72</v>
      </c>
      <c r="AY160" s="150" t="s">
        <v>180</v>
      </c>
    </row>
    <row r="161" spans="2:65" s="12" customFormat="1">
      <c r="B161" s="148"/>
      <c r="D161" s="149" t="s">
        <v>191</v>
      </c>
      <c r="E161" s="150" t="s">
        <v>19</v>
      </c>
      <c r="F161" s="151" t="s">
        <v>285</v>
      </c>
      <c r="H161" s="152">
        <v>66.697999999999993</v>
      </c>
      <c r="I161" s="153"/>
      <c r="L161" s="148"/>
      <c r="M161" s="154"/>
      <c r="T161" s="155"/>
      <c r="AT161" s="150" t="s">
        <v>191</v>
      </c>
      <c r="AU161" s="150" t="s">
        <v>81</v>
      </c>
      <c r="AV161" s="12" t="s">
        <v>81</v>
      </c>
      <c r="AW161" s="12" t="s">
        <v>33</v>
      </c>
      <c r="AX161" s="12" t="s">
        <v>72</v>
      </c>
      <c r="AY161" s="150" t="s">
        <v>180</v>
      </c>
    </row>
    <row r="162" spans="2:65" s="14" customFormat="1">
      <c r="B162" s="162"/>
      <c r="D162" s="149" t="s">
        <v>191</v>
      </c>
      <c r="E162" s="163" t="s">
        <v>19</v>
      </c>
      <c r="F162" s="164" t="s">
        <v>215</v>
      </c>
      <c r="H162" s="165">
        <v>642.69799999999998</v>
      </c>
      <c r="I162" s="166"/>
      <c r="L162" s="162"/>
      <c r="M162" s="167"/>
      <c r="T162" s="168"/>
      <c r="AT162" s="163" t="s">
        <v>191</v>
      </c>
      <c r="AU162" s="163" t="s">
        <v>81</v>
      </c>
      <c r="AV162" s="14" t="s">
        <v>187</v>
      </c>
      <c r="AW162" s="14" t="s">
        <v>33</v>
      </c>
      <c r="AX162" s="14" t="s">
        <v>79</v>
      </c>
      <c r="AY162" s="163" t="s">
        <v>180</v>
      </c>
    </row>
    <row r="163" spans="2:65" s="1" customFormat="1" ht="37.9" customHeight="1">
      <c r="B163" s="32"/>
      <c r="C163" s="131" t="s">
        <v>286</v>
      </c>
      <c r="D163" s="131" t="s">
        <v>182</v>
      </c>
      <c r="E163" s="132" t="s">
        <v>287</v>
      </c>
      <c r="F163" s="133" t="s">
        <v>288</v>
      </c>
      <c r="G163" s="134" t="s">
        <v>185</v>
      </c>
      <c r="H163" s="135">
        <v>33.68</v>
      </c>
      <c r="I163" s="136"/>
      <c r="J163" s="137">
        <f>ROUND(I163*H163,2)</f>
        <v>0</v>
      </c>
      <c r="K163" s="133" t="s">
        <v>186</v>
      </c>
      <c r="L163" s="32"/>
      <c r="M163" s="138" t="s">
        <v>19</v>
      </c>
      <c r="N163" s="139" t="s">
        <v>43</v>
      </c>
      <c r="P163" s="140">
        <f>O163*H163</f>
        <v>0</v>
      </c>
      <c r="Q163" s="140">
        <v>0</v>
      </c>
      <c r="R163" s="140">
        <f>Q163*H163</f>
        <v>0</v>
      </c>
      <c r="S163" s="140">
        <v>3.7999999999999999E-2</v>
      </c>
      <c r="T163" s="141">
        <f>S163*H163</f>
        <v>1.2798399999999999</v>
      </c>
      <c r="AR163" s="142" t="s">
        <v>187</v>
      </c>
      <c r="AT163" s="142" t="s">
        <v>182</v>
      </c>
      <c r="AU163" s="142" t="s">
        <v>81</v>
      </c>
      <c r="AY163" s="17" t="s">
        <v>180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7" t="s">
        <v>79</v>
      </c>
      <c r="BK163" s="143">
        <f>ROUND(I163*H163,2)</f>
        <v>0</v>
      </c>
      <c r="BL163" s="17" t="s">
        <v>187</v>
      </c>
      <c r="BM163" s="142" t="s">
        <v>289</v>
      </c>
    </row>
    <row r="164" spans="2:65" s="1" customFormat="1">
      <c r="B164" s="32"/>
      <c r="D164" s="144" t="s">
        <v>189</v>
      </c>
      <c r="F164" s="145" t="s">
        <v>290</v>
      </c>
      <c r="I164" s="146"/>
      <c r="L164" s="32"/>
      <c r="M164" s="147"/>
      <c r="T164" s="53"/>
      <c r="AT164" s="17" t="s">
        <v>189</v>
      </c>
      <c r="AU164" s="17" t="s">
        <v>81</v>
      </c>
    </row>
    <row r="165" spans="2:65" s="12" customFormat="1">
      <c r="B165" s="148"/>
      <c r="D165" s="149" t="s">
        <v>191</v>
      </c>
      <c r="E165" s="150" t="s">
        <v>19</v>
      </c>
      <c r="F165" s="151" t="s">
        <v>291</v>
      </c>
      <c r="H165" s="152">
        <v>33.68</v>
      </c>
      <c r="I165" s="153"/>
      <c r="L165" s="148"/>
      <c r="M165" s="154"/>
      <c r="T165" s="155"/>
      <c r="AT165" s="150" t="s">
        <v>191</v>
      </c>
      <c r="AU165" s="150" t="s">
        <v>81</v>
      </c>
      <c r="AV165" s="12" t="s">
        <v>81</v>
      </c>
      <c r="AW165" s="12" t="s">
        <v>33</v>
      </c>
      <c r="AX165" s="12" t="s">
        <v>79</v>
      </c>
      <c r="AY165" s="150" t="s">
        <v>180</v>
      </c>
    </row>
    <row r="166" spans="2:65" s="11" customFormat="1" ht="22.9" customHeight="1">
      <c r="B166" s="119"/>
      <c r="D166" s="120" t="s">
        <v>71</v>
      </c>
      <c r="E166" s="129" t="s">
        <v>292</v>
      </c>
      <c r="F166" s="129" t="s">
        <v>293</v>
      </c>
      <c r="I166" s="122"/>
      <c r="J166" s="130">
        <f>BK166</f>
        <v>0</v>
      </c>
      <c r="L166" s="119"/>
      <c r="M166" s="124"/>
      <c r="P166" s="125">
        <f>SUM(P167:P207)</f>
        <v>0</v>
      </c>
      <c r="R166" s="125">
        <f>SUM(R167:R207)</f>
        <v>0</v>
      </c>
      <c r="T166" s="126">
        <f>SUM(T167:T207)</f>
        <v>0</v>
      </c>
      <c r="AR166" s="120" t="s">
        <v>79</v>
      </c>
      <c r="AT166" s="127" t="s">
        <v>71</v>
      </c>
      <c r="AU166" s="127" t="s">
        <v>79</v>
      </c>
      <c r="AY166" s="120" t="s">
        <v>180</v>
      </c>
      <c r="BK166" s="128">
        <f>SUM(BK167:BK207)</f>
        <v>0</v>
      </c>
    </row>
    <row r="167" spans="2:65" s="1" customFormat="1" ht="33" customHeight="1">
      <c r="B167" s="32"/>
      <c r="C167" s="131" t="s">
        <v>294</v>
      </c>
      <c r="D167" s="131" t="s">
        <v>182</v>
      </c>
      <c r="E167" s="132" t="s">
        <v>295</v>
      </c>
      <c r="F167" s="133" t="s">
        <v>296</v>
      </c>
      <c r="G167" s="134" t="s">
        <v>257</v>
      </c>
      <c r="H167" s="135">
        <v>160.90700000000001</v>
      </c>
      <c r="I167" s="136"/>
      <c r="J167" s="137">
        <f>ROUND(I167*H167,2)</f>
        <v>0</v>
      </c>
      <c r="K167" s="133" t="s">
        <v>186</v>
      </c>
      <c r="L167" s="32"/>
      <c r="M167" s="138" t="s">
        <v>19</v>
      </c>
      <c r="N167" s="139" t="s">
        <v>43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187</v>
      </c>
      <c r="AT167" s="142" t="s">
        <v>182</v>
      </c>
      <c r="AU167" s="142" t="s">
        <v>81</v>
      </c>
      <c r="AY167" s="17" t="s">
        <v>180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79</v>
      </c>
      <c r="BK167" s="143">
        <f>ROUND(I167*H167,2)</f>
        <v>0</v>
      </c>
      <c r="BL167" s="17" t="s">
        <v>187</v>
      </c>
      <c r="BM167" s="142" t="s">
        <v>297</v>
      </c>
    </row>
    <row r="168" spans="2:65" s="1" customFormat="1">
      <c r="B168" s="32"/>
      <c r="D168" s="144" t="s">
        <v>189</v>
      </c>
      <c r="F168" s="145" t="s">
        <v>298</v>
      </c>
      <c r="I168" s="146"/>
      <c r="L168" s="32"/>
      <c r="M168" s="147"/>
      <c r="T168" s="53"/>
      <c r="AT168" s="17" t="s">
        <v>189</v>
      </c>
      <c r="AU168" s="17" t="s">
        <v>81</v>
      </c>
    </row>
    <row r="169" spans="2:65" s="13" customFormat="1" ht="22.5">
      <c r="B169" s="156"/>
      <c r="D169" s="149" t="s">
        <v>191</v>
      </c>
      <c r="E169" s="157" t="s">
        <v>19</v>
      </c>
      <c r="F169" s="158" t="s">
        <v>299</v>
      </c>
      <c r="H169" s="157" t="s">
        <v>19</v>
      </c>
      <c r="I169" s="159"/>
      <c r="L169" s="156"/>
      <c r="M169" s="160"/>
      <c r="T169" s="161"/>
      <c r="AT169" s="157" t="s">
        <v>191</v>
      </c>
      <c r="AU169" s="157" t="s">
        <v>81</v>
      </c>
      <c r="AV169" s="13" t="s">
        <v>79</v>
      </c>
      <c r="AW169" s="13" t="s">
        <v>33</v>
      </c>
      <c r="AX169" s="13" t="s">
        <v>72</v>
      </c>
      <c r="AY169" s="157" t="s">
        <v>180</v>
      </c>
    </row>
    <row r="170" spans="2:65" s="12" customFormat="1">
      <c r="B170" s="148"/>
      <c r="D170" s="149" t="s">
        <v>191</v>
      </c>
      <c r="E170" s="150" t="s">
        <v>19</v>
      </c>
      <c r="F170" s="151" t="s">
        <v>300</v>
      </c>
      <c r="H170" s="152">
        <v>17.885000000000002</v>
      </c>
      <c r="I170" s="153"/>
      <c r="L170" s="148"/>
      <c r="M170" s="154"/>
      <c r="T170" s="155"/>
      <c r="AT170" s="150" t="s">
        <v>191</v>
      </c>
      <c r="AU170" s="150" t="s">
        <v>81</v>
      </c>
      <c r="AV170" s="12" t="s">
        <v>81</v>
      </c>
      <c r="AW170" s="12" t="s">
        <v>33</v>
      </c>
      <c r="AX170" s="12" t="s">
        <v>72</v>
      </c>
      <c r="AY170" s="150" t="s">
        <v>180</v>
      </c>
    </row>
    <row r="171" spans="2:65" s="13" customFormat="1">
      <c r="B171" s="156"/>
      <c r="D171" s="149" t="s">
        <v>191</v>
      </c>
      <c r="E171" s="157" t="s">
        <v>19</v>
      </c>
      <c r="F171" s="158" t="s">
        <v>301</v>
      </c>
      <c r="H171" s="157" t="s">
        <v>19</v>
      </c>
      <c r="I171" s="159"/>
      <c r="L171" s="156"/>
      <c r="M171" s="160"/>
      <c r="T171" s="161"/>
      <c r="AT171" s="157" t="s">
        <v>191</v>
      </c>
      <c r="AU171" s="157" t="s">
        <v>81</v>
      </c>
      <c r="AV171" s="13" t="s">
        <v>79</v>
      </c>
      <c r="AW171" s="13" t="s">
        <v>33</v>
      </c>
      <c r="AX171" s="13" t="s">
        <v>72</v>
      </c>
      <c r="AY171" s="157" t="s">
        <v>180</v>
      </c>
    </row>
    <row r="172" spans="2:65" s="12" customFormat="1">
      <c r="B172" s="148"/>
      <c r="D172" s="149" t="s">
        <v>191</v>
      </c>
      <c r="E172" s="150" t="s">
        <v>19</v>
      </c>
      <c r="F172" s="151" t="s">
        <v>302</v>
      </c>
      <c r="H172" s="152">
        <v>143.02199999999999</v>
      </c>
      <c r="I172" s="153"/>
      <c r="L172" s="148"/>
      <c r="M172" s="154"/>
      <c r="T172" s="155"/>
      <c r="AT172" s="150" t="s">
        <v>191</v>
      </c>
      <c r="AU172" s="150" t="s">
        <v>81</v>
      </c>
      <c r="AV172" s="12" t="s">
        <v>81</v>
      </c>
      <c r="AW172" s="12" t="s">
        <v>33</v>
      </c>
      <c r="AX172" s="12" t="s">
        <v>72</v>
      </c>
      <c r="AY172" s="150" t="s">
        <v>180</v>
      </c>
    </row>
    <row r="173" spans="2:65" s="14" customFormat="1">
      <c r="B173" s="162"/>
      <c r="D173" s="149" t="s">
        <v>191</v>
      </c>
      <c r="E173" s="163" t="s">
        <v>19</v>
      </c>
      <c r="F173" s="164" t="s">
        <v>215</v>
      </c>
      <c r="H173" s="165">
        <v>160.90700000000001</v>
      </c>
      <c r="I173" s="166"/>
      <c r="L173" s="162"/>
      <c r="M173" s="167"/>
      <c r="T173" s="168"/>
      <c r="AT173" s="163" t="s">
        <v>191</v>
      </c>
      <c r="AU173" s="163" t="s">
        <v>81</v>
      </c>
      <c r="AV173" s="14" t="s">
        <v>187</v>
      </c>
      <c r="AW173" s="14" t="s">
        <v>33</v>
      </c>
      <c r="AX173" s="14" t="s">
        <v>79</v>
      </c>
      <c r="AY173" s="163" t="s">
        <v>180</v>
      </c>
    </row>
    <row r="174" spans="2:65" s="1" customFormat="1" ht="24.2" customHeight="1">
      <c r="B174" s="32"/>
      <c r="C174" s="131" t="s">
        <v>303</v>
      </c>
      <c r="D174" s="131" t="s">
        <v>182</v>
      </c>
      <c r="E174" s="132" t="s">
        <v>304</v>
      </c>
      <c r="F174" s="133" t="s">
        <v>305</v>
      </c>
      <c r="G174" s="134" t="s">
        <v>257</v>
      </c>
      <c r="H174" s="135">
        <v>160.90700000000001</v>
      </c>
      <c r="I174" s="136"/>
      <c r="J174" s="137">
        <f>ROUND(I174*H174,2)</f>
        <v>0</v>
      </c>
      <c r="K174" s="133" t="s">
        <v>186</v>
      </c>
      <c r="L174" s="32"/>
      <c r="M174" s="138" t="s">
        <v>19</v>
      </c>
      <c r="N174" s="139" t="s">
        <v>43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187</v>
      </c>
      <c r="AT174" s="142" t="s">
        <v>182</v>
      </c>
      <c r="AU174" s="142" t="s">
        <v>81</v>
      </c>
      <c r="AY174" s="17" t="s">
        <v>180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7" t="s">
        <v>79</v>
      </c>
      <c r="BK174" s="143">
        <f>ROUND(I174*H174,2)</f>
        <v>0</v>
      </c>
      <c r="BL174" s="17" t="s">
        <v>187</v>
      </c>
      <c r="BM174" s="142" t="s">
        <v>306</v>
      </c>
    </row>
    <row r="175" spans="2:65" s="1" customFormat="1">
      <c r="B175" s="32"/>
      <c r="D175" s="144" t="s">
        <v>189</v>
      </c>
      <c r="F175" s="145" t="s">
        <v>307</v>
      </c>
      <c r="I175" s="146"/>
      <c r="L175" s="32"/>
      <c r="M175" s="147"/>
      <c r="T175" s="53"/>
      <c r="AT175" s="17" t="s">
        <v>189</v>
      </c>
      <c r="AU175" s="17" t="s">
        <v>81</v>
      </c>
    </row>
    <row r="176" spans="2:65" s="1" customFormat="1" ht="19.5">
      <c r="B176" s="32"/>
      <c r="D176" s="149" t="s">
        <v>250</v>
      </c>
      <c r="F176" s="169" t="s">
        <v>308</v>
      </c>
      <c r="I176" s="146"/>
      <c r="L176" s="32"/>
      <c r="M176" s="147"/>
      <c r="T176" s="53"/>
      <c r="AT176" s="17" t="s">
        <v>250</v>
      </c>
      <c r="AU176" s="17" t="s">
        <v>81</v>
      </c>
    </row>
    <row r="177" spans="2:65" s="13" customFormat="1">
      <c r="B177" s="156"/>
      <c r="D177" s="149" t="s">
        <v>191</v>
      </c>
      <c r="E177" s="157" t="s">
        <v>19</v>
      </c>
      <c r="F177" s="158" t="s">
        <v>309</v>
      </c>
      <c r="H177" s="157" t="s">
        <v>19</v>
      </c>
      <c r="I177" s="159"/>
      <c r="L177" s="156"/>
      <c r="M177" s="160"/>
      <c r="T177" s="161"/>
      <c r="AT177" s="157" t="s">
        <v>191</v>
      </c>
      <c r="AU177" s="157" t="s">
        <v>81</v>
      </c>
      <c r="AV177" s="13" t="s">
        <v>79</v>
      </c>
      <c r="AW177" s="13" t="s">
        <v>33</v>
      </c>
      <c r="AX177" s="13" t="s">
        <v>72</v>
      </c>
      <c r="AY177" s="157" t="s">
        <v>180</v>
      </c>
    </row>
    <row r="178" spans="2:65" s="12" customFormat="1">
      <c r="B178" s="148"/>
      <c r="D178" s="149" t="s">
        <v>191</v>
      </c>
      <c r="E178" s="150" t="s">
        <v>19</v>
      </c>
      <c r="F178" s="151" t="s">
        <v>300</v>
      </c>
      <c r="H178" s="152">
        <v>17.885000000000002</v>
      </c>
      <c r="I178" s="153"/>
      <c r="L178" s="148"/>
      <c r="M178" s="154"/>
      <c r="T178" s="155"/>
      <c r="AT178" s="150" t="s">
        <v>191</v>
      </c>
      <c r="AU178" s="150" t="s">
        <v>81</v>
      </c>
      <c r="AV178" s="12" t="s">
        <v>81</v>
      </c>
      <c r="AW178" s="12" t="s">
        <v>33</v>
      </c>
      <c r="AX178" s="12" t="s">
        <v>72</v>
      </c>
      <c r="AY178" s="150" t="s">
        <v>180</v>
      </c>
    </row>
    <row r="179" spans="2:65" s="13" customFormat="1">
      <c r="B179" s="156"/>
      <c r="D179" s="149" t="s">
        <v>191</v>
      </c>
      <c r="E179" s="157" t="s">
        <v>19</v>
      </c>
      <c r="F179" s="158" t="s">
        <v>310</v>
      </c>
      <c r="H179" s="157" t="s">
        <v>19</v>
      </c>
      <c r="I179" s="159"/>
      <c r="L179" s="156"/>
      <c r="M179" s="160"/>
      <c r="T179" s="161"/>
      <c r="AT179" s="157" t="s">
        <v>191</v>
      </c>
      <c r="AU179" s="157" t="s">
        <v>81</v>
      </c>
      <c r="AV179" s="13" t="s">
        <v>79</v>
      </c>
      <c r="AW179" s="13" t="s">
        <v>33</v>
      </c>
      <c r="AX179" s="13" t="s">
        <v>72</v>
      </c>
      <c r="AY179" s="157" t="s">
        <v>180</v>
      </c>
    </row>
    <row r="180" spans="2:65" s="12" customFormat="1">
      <c r="B180" s="148"/>
      <c r="D180" s="149" t="s">
        <v>191</v>
      </c>
      <c r="E180" s="150" t="s">
        <v>19</v>
      </c>
      <c r="F180" s="151" t="s">
        <v>302</v>
      </c>
      <c r="H180" s="152">
        <v>143.02199999999999</v>
      </c>
      <c r="I180" s="153"/>
      <c r="L180" s="148"/>
      <c r="M180" s="154"/>
      <c r="T180" s="155"/>
      <c r="AT180" s="150" t="s">
        <v>191</v>
      </c>
      <c r="AU180" s="150" t="s">
        <v>81</v>
      </c>
      <c r="AV180" s="12" t="s">
        <v>81</v>
      </c>
      <c r="AW180" s="12" t="s">
        <v>33</v>
      </c>
      <c r="AX180" s="12" t="s">
        <v>72</v>
      </c>
      <c r="AY180" s="150" t="s">
        <v>180</v>
      </c>
    </row>
    <row r="181" spans="2:65" s="14" customFormat="1">
      <c r="B181" s="162"/>
      <c r="D181" s="149" t="s">
        <v>191</v>
      </c>
      <c r="E181" s="163" t="s">
        <v>19</v>
      </c>
      <c r="F181" s="164" t="s">
        <v>215</v>
      </c>
      <c r="H181" s="165">
        <v>160.90700000000001</v>
      </c>
      <c r="I181" s="166"/>
      <c r="L181" s="162"/>
      <c r="M181" s="167"/>
      <c r="T181" s="168"/>
      <c r="AT181" s="163" t="s">
        <v>191</v>
      </c>
      <c r="AU181" s="163" t="s">
        <v>81</v>
      </c>
      <c r="AV181" s="14" t="s">
        <v>187</v>
      </c>
      <c r="AW181" s="14" t="s">
        <v>33</v>
      </c>
      <c r="AX181" s="14" t="s">
        <v>79</v>
      </c>
      <c r="AY181" s="163" t="s">
        <v>180</v>
      </c>
    </row>
    <row r="182" spans="2:65" s="1" customFormat="1" ht="33" customHeight="1">
      <c r="B182" s="32"/>
      <c r="C182" s="131" t="s">
        <v>311</v>
      </c>
      <c r="D182" s="131" t="s">
        <v>182</v>
      </c>
      <c r="E182" s="132" t="s">
        <v>295</v>
      </c>
      <c r="F182" s="133" t="s">
        <v>296</v>
      </c>
      <c r="G182" s="134" t="s">
        <v>257</v>
      </c>
      <c r="H182" s="135">
        <v>148.381</v>
      </c>
      <c r="I182" s="136"/>
      <c r="J182" s="137">
        <f>ROUND(I182*H182,2)</f>
        <v>0</v>
      </c>
      <c r="K182" s="133" t="s">
        <v>186</v>
      </c>
      <c r="L182" s="32"/>
      <c r="M182" s="138" t="s">
        <v>19</v>
      </c>
      <c r="N182" s="139" t="s">
        <v>43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187</v>
      </c>
      <c r="AT182" s="142" t="s">
        <v>182</v>
      </c>
      <c r="AU182" s="142" t="s">
        <v>81</v>
      </c>
      <c r="AY182" s="17" t="s">
        <v>180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7" t="s">
        <v>79</v>
      </c>
      <c r="BK182" s="143">
        <f>ROUND(I182*H182,2)</f>
        <v>0</v>
      </c>
      <c r="BL182" s="17" t="s">
        <v>187</v>
      </c>
      <c r="BM182" s="142" t="s">
        <v>312</v>
      </c>
    </row>
    <row r="183" spans="2:65" s="1" customFormat="1">
      <c r="B183" s="32"/>
      <c r="D183" s="144" t="s">
        <v>189</v>
      </c>
      <c r="F183" s="145" t="s">
        <v>298</v>
      </c>
      <c r="I183" s="146"/>
      <c r="L183" s="32"/>
      <c r="M183" s="147"/>
      <c r="T183" s="53"/>
      <c r="AT183" s="17" t="s">
        <v>189</v>
      </c>
      <c r="AU183" s="17" t="s">
        <v>81</v>
      </c>
    </row>
    <row r="184" spans="2:65" s="13" customFormat="1">
      <c r="B184" s="156"/>
      <c r="D184" s="149" t="s">
        <v>191</v>
      </c>
      <c r="E184" s="157" t="s">
        <v>19</v>
      </c>
      <c r="F184" s="158" t="s">
        <v>313</v>
      </c>
      <c r="H184" s="157" t="s">
        <v>19</v>
      </c>
      <c r="I184" s="159"/>
      <c r="L184" s="156"/>
      <c r="M184" s="160"/>
      <c r="T184" s="161"/>
      <c r="AT184" s="157" t="s">
        <v>191</v>
      </c>
      <c r="AU184" s="157" t="s">
        <v>81</v>
      </c>
      <c r="AV184" s="13" t="s">
        <v>79</v>
      </c>
      <c r="AW184" s="13" t="s">
        <v>33</v>
      </c>
      <c r="AX184" s="13" t="s">
        <v>72</v>
      </c>
      <c r="AY184" s="157" t="s">
        <v>180</v>
      </c>
    </row>
    <row r="185" spans="2:65" s="12" customFormat="1">
      <c r="B185" s="148"/>
      <c r="D185" s="149" t="s">
        <v>191</v>
      </c>
      <c r="E185" s="150" t="s">
        <v>19</v>
      </c>
      <c r="F185" s="151" t="s">
        <v>314</v>
      </c>
      <c r="H185" s="152">
        <v>309.28800000000001</v>
      </c>
      <c r="I185" s="153"/>
      <c r="L185" s="148"/>
      <c r="M185" s="154"/>
      <c r="T185" s="155"/>
      <c r="AT185" s="150" t="s">
        <v>191</v>
      </c>
      <c r="AU185" s="150" t="s">
        <v>81</v>
      </c>
      <c r="AV185" s="12" t="s">
        <v>81</v>
      </c>
      <c r="AW185" s="12" t="s">
        <v>33</v>
      </c>
      <c r="AX185" s="12" t="s">
        <v>72</v>
      </c>
      <c r="AY185" s="150" t="s">
        <v>180</v>
      </c>
    </row>
    <row r="186" spans="2:65" s="13" customFormat="1">
      <c r="B186" s="156"/>
      <c r="D186" s="149" t="s">
        <v>191</v>
      </c>
      <c r="E186" s="157" t="s">
        <v>19</v>
      </c>
      <c r="F186" s="158" t="s">
        <v>315</v>
      </c>
      <c r="H186" s="157" t="s">
        <v>19</v>
      </c>
      <c r="I186" s="159"/>
      <c r="L186" s="156"/>
      <c r="M186" s="160"/>
      <c r="T186" s="161"/>
      <c r="AT186" s="157" t="s">
        <v>191</v>
      </c>
      <c r="AU186" s="157" t="s">
        <v>81</v>
      </c>
      <c r="AV186" s="13" t="s">
        <v>79</v>
      </c>
      <c r="AW186" s="13" t="s">
        <v>33</v>
      </c>
      <c r="AX186" s="13" t="s">
        <v>72</v>
      </c>
      <c r="AY186" s="157" t="s">
        <v>180</v>
      </c>
    </row>
    <row r="187" spans="2:65" s="12" customFormat="1">
      <c r="B187" s="148"/>
      <c r="D187" s="149" t="s">
        <v>191</v>
      </c>
      <c r="E187" s="150" t="s">
        <v>19</v>
      </c>
      <c r="F187" s="151" t="s">
        <v>316</v>
      </c>
      <c r="H187" s="152">
        <v>-17.885000000000002</v>
      </c>
      <c r="I187" s="153"/>
      <c r="L187" s="148"/>
      <c r="M187" s="154"/>
      <c r="T187" s="155"/>
      <c r="AT187" s="150" t="s">
        <v>191</v>
      </c>
      <c r="AU187" s="150" t="s">
        <v>81</v>
      </c>
      <c r="AV187" s="12" t="s">
        <v>81</v>
      </c>
      <c r="AW187" s="12" t="s">
        <v>33</v>
      </c>
      <c r="AX187" s="12" t="s">
        <v>72</v>
      </c>
      <c r="AY187" s="150" t="s">
        <v>180</v>
      </c>
    </row>
    <row r="188" spans="2:65" s="13" customFormat="1">
      <c r="B188" s="156"/>
      <c r="D188" s="149" t="s">
        <v>191</v>
      </c>
      <c r="E188" s="157" t="s">
        <v>19</v>
      </c>
      <c r="F188" s="158" t="s">
        <v>317</v>
      </c>
      <c r="H188" s="157" t="s">
        <v>19</v>
      </c>
      <c r="I188" s="159"/>
      <c r="L188" s="156"/>
      <c r="M188" s="160"/>
      <c r="T188" s="161"/>
      <c r="AT188" s="157" t="s">
        <v>191</v>
      </c>
      <c r="AU188" s="157" t="s">
        <v>81</v>
      </c>
      <c r="AV188" s="13" t="s">
        <v>79</v>
      </c>
      <c r="AW188" s="13" t="s">
        <v>33</v>
      </c>
      <c r="AX188" s="13" t="s">
        <v>72</v>
      </c>
      <c r="AY188" s="157" t="s">
        <v>180</v>
      </c>
    </row>
    <row r="189" spans="2:65" s="12" customFormat="1">
      <c r="B189" s="148"/>
      <c r="D189" s="149" t="s">
        <v>191</v>
      </c>
      <c r="E189" s="150" t="s">
        <v>19</v>
      </c>
      <c r="F189" s="151" t="s">
        <v>318</v>
      </c>
      <c r="H189" s="152">
        <v>-143.02199999999999</v>
      </c>
      <c r="I189" s="153"/>
      <c r="L189" s="148"/>
      <c r="M189" s="154"/>
      <c r="T189" s="155"/>
      <c r="AT189" s="150" t="s">
        <v>191</v>
      </c>
      <c r="AU189" s="150" t="s">
        <v>81</v>
      </c>
      <c r="AV189" s="12" t="s">
        <v>81</v>
      </c>
      <c r="AW189" s="12" t="s">
        <v>33</v>
      </c>
      <c r="AX189" s="12" t="s">
        <v>72</v>
      </c>
      <c r="AY189" s="150" t="s">
        <v>180</v>
      </c>
    </row>
    <row r="190" spans="2:65" s="14" customFormat="1">
      <c r="B190" s="162"/>
      <c r="D190" s="149" t="s">
        <v>191</v>
      </c>
      <c r="E190" s="163" t="s">
        <v>19</v>
      </c>
      <c r="F190" s="164" t="s">
        <v>215</v>
      </c>
      <c r="H190" s="165">
        <v>148.381</v>
      </c>
      <c r="I190" s="166"/>
      <c r="L190" s="162"/>
      <c r="M190" s="167"/>
      <c r="T190" s="168"/>
      <c r="AT190" s="163" t="s">
        <v>191</v>
      </c>
      <c r="AU190" s="163" t="s">
        <v>81</v>
      </c>
      <c r="AV190" s="14" t="s">
        <v>187</v>
      </c>
      <c r="AW190" s="14" t="s">
        <v>33</v>
      </c>
      <c r="AX190" s="14" t="s">
        <v>79</v>
      </c>
      <c r="AY190" s="163" t="s">
        <v>180</v>
      </c>
    </row>
    <row r="191" spans="2:65" s="1" customFormat="1" ht="24.2" customHeight="1">
      <c r="B191" s="32"/>
      <c r="C191" s="131" t="s">
        <v>319</v>
      </c>
      <c r="D191" s="131" t="s">
        <v>182</v>
      </c>
      <c r="E191" s="132" t="s">
        <v>320</v>
      </c>
      <c r="F191" s="133" t="s">
        <v>321</v>
      </c>
      <c r="G191" s="134" t="s">
        <v>257</v>
      </c>
      <c r="H191" s="135">
        <v>2819.239</v>
      </c>
      <c r="I191" s="136"/>
      <c r="J191" s="137">
        <f>ROUND(I191*H191,2)</f>
        <v>0</v>
      </c>
      <c r="K191" s="133" t="s">
        <v>186</v>
      </c>
      <c r="L191" s="32"/>
      <c r="M191" s="138" t="s">
        <v>19</v>
      </c>
      <c r="N191" s="139" t="s">
        <v>43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187</v>
      </c>
      <c r="AT191" s="142" t="s">
        <v>182</v>
      </c>
      <c r="AU191" s="142" t="s">
        <v>81</v>
      </c>
      <c r="AY191" s="17" t="s">
        <v>180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7" t="s">
        <v>79</v>
      </c>
      <c r="BK191" s="143">
        <f>ROUND(I191*H191,2)</f>
        <v>0</v>
      </c>
      <c r="BL191" s="17" t="s">
        <v>187</v>
      </c>
      <c r="BM191" s="142" t="s">
        <v>322</v>
      </c>
    </row>
    <row r="192" spans="2:65" s="1" customFormat="1">
      <c r="B192" s="32"/>
      <c r="D192" s="144" t="s">
        <v>189</v>
      </c>
      <c r="F192" s="145" t="s">
        <v>323</v>
      </c>
      <c r="I192" s="146"/>
      <c r="L192" s="32"/>
      <c r="M192" s="147"/>
      <c r="T192" s="53"/>
      <c r="AT192" s="17" t="s">
        <v>189</v>
      </c>
      <c r="AU192" s="17" t="s">
        <v>81</v>
      </c>
    </row>
    <row r="193" spans="2:65" s="13" customFormat="1">
      <c r="B193" s="156"/>
      <c r="D193" s="149" t="s">
        <v>191</v>
      </c>
      <c r="E193" s="157" t="s">
        <v>19</v>
      </c>
      <c r="F193" s="158" t="s">
        <v>324</v>
      </c>
      <c r="H193" s="157" t="s">
        <v>19</v>
      </c>
      <c r="I193" s="159"/>
      <c r="L193" s="156"/>
      <c r="M193" s="160"/>
      <c r="T193" s="161"/>
      <c r="AT193" s="157" t="s">
        <v>191</v>
      </c>
      <c r="AU193" s="157" t="s">
        <v>81</v>
      </c>
      <c r="AV193" s="13" t="s">
        <v>79</v>
      </c>
      <c r="AW193" s="13" t="s">
        <v>33</v>
      </c>
      <c r="AX193" s="13" t="s">
        <v>72</v>
      </c>
      <c r="AY193" s="157" t="s">
        <v>180</v>
      </c>
    </row>
    <row r="194" spans="2:65" s="12" customFormat="1">
      <c r="B194" s="148"/>
      <c r="D194" s="149" t="s">
        <v>191</v>
      </c>
      <c r="E194" s="150" t="s">
        <v>19</v>
      </c>
      <c r="F194" s="151" t="s">
        <v>325</v>
      </c>
      <c r="H194" s="152">
        <v>2819.239</v>
      </c>
      <c r="I194" s="153"/>
      <c r="L194" s="148"/>
      <c r="M194" s="154"/>
      <c r="T194" s="155"/>
      <c r="AT194" s="150" t="s">
        <v>191</v>
      </c>
      <c r="AU194" s="150" t="s">
        <v>81</v>
      </c>
      <c r="AV194" s="12" t="s">
        <v>81</v>
      </c>
      <c r="AW194" s="12" t="s">
        <v>33</v>
      </c>
      <c r="AX194" s="12" t="s">
        <v>72</v>
      </c>
      <c r="AY194" s="150" t="s">
        <v>180</v>
      </c>
    </row>
    <row r="195" spans="2:65" s="14" customFormat="1">
      <c r="B195" s="162"/>
      <c r="D195" s="149" t="s">
        <v>191</v>
      </c>
      <c r="E195" s="163" t="s">
        <v>19</v>
      </c>
      <c r="F195" s="164" t="s">
        <v>215</v>
      </c>
      <c r="H195" s="165">
        <v>2819.239</v>
      </c>
      <c r="I195" s="166"/>
      <c r="L195" s="162"/>
      <c r="M195" s="167"/>
      <c r="T195" s="168"/>
      <c r="AT195" s="163" t="s">
        <v>191</v>
      </c>
      <c r="AU195" s="163" t="s">
        <v>81</v>
      </c>
      <c r="AV195" s="14" t="s">
        <v>187</v>
      </c>
      <c r="AW195" s="14" t="s">
        <v>33</v>
      </c>
      <c r="AX195" s="14" t="s">
        <v>79</v>
      </c>
      <c r="AY195" s="163" t="s">
        <v>180</v>
      </c>
    </row>
    <row r="196" spans="2:65" s="1" customFormat="1" ht="44.25" customHeight="1">
      <c r="B196" s="32"/>
      <c r="C196" s="131" t="s">
        <v>326</v>
      </c>
      <c r="D196" s="131" t="s">
        <v>182</v>
      </c>
      <c r="E196" s="132" t="s">
        <v>327</v>
      </c>
      <c r="F196" s="133" t="s">
        <v>328</v>
      </c>
      <c r="G196" s="134" t="s">
        <v>257</v>
      </c>
      <c r="H196" s="135">
        <v>83.56</v>
      </c>
      <c r="I196" s="136"/>
      <c r="J196" s="137">
        <f>ROUND(I196*H196,2)</f>
        <v>0</v>
      </c>
      <c r="K196" s="133" t="s">
        <v>186</v>
      </c>
      <c r="L196" s="32"/>
      <c r="M196" s="138" t="s">
        <v>19</v>
      </c>
      <c r="N196" s="139" t="s">
        <v>43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187</v>
      </c>
      <c r="AT196" s="142" t="s">
        <v>182</v>
      </c>
      <c r="AU196" s="142" t="s">
        <v>81</v>
      </c>
      <c r="AY196" s="17" t="s">
        <v>180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7" t="s">
        <v>79</v>
      </c>
      <c r="BK196" s="143">
        <f>ROUND(I196*H196,2)</f>
        <v>0</v>
      </c>
      <c r="BL196" s="17" t="s">
        <v>187</v>
      </c>
      <c r="BM196" s="142" t="s">
        <v>329</v>
      </c>
    </row>
    <row r="197" spans="2:65" s="1" customFormat="1">
      <c r="B197" s="32"/>
      <c r="D197" s="144" t="s">
        <v>189</v>
      </c>
      <c r="F197" s="145" t="s">
        <v>330</v>
      </c>
      <c r="I197" s="146"/>
      <c r="L197" s="32"/>
      <c r="M197" s="147"/>
      <c r="T197" s="53"/>
      <c r="AT197" s="17" t="s">
        <v>189</v>
      </c>
      <c r="AU197" s="17" t="s">
        <v>81</v>
      </c>
    </row>
    <row r="198" spans="2:65" s="1" customFormat="1" ht="19.5">
      <c r="B198" s="32"/>
      <c r="D198" s="149" t="s">
        <v>250</v>
      </c>
      <c r="F198" s="169" t="s">
        <v>331</v>
      </c>
      <c r="I198" s="146"/>
      <c r="L198" s="32"/>
      <c r="M198" s="147"/>
      <c r="T198" s="53"/>
      <c r="AT198" s="17" t="s">
        <v>250</v>
      </c>
      <c r="AU198" s="17" t="s">
        <v>81</v>
      </c>
    </row>
    <row r="199" spans="2:65" s="12" customFormat="1">
      <c r="B199" s="148"/>
      <c r="D199" s="149" t="s">
        <v>191</v>
      </c>
      <c r="E199" s="150" t="s">
        <v>19</v>
      </c>
      <c r="F199" s="151" t="s">
        <v>332</v>
      </c>
      <c r="H199" s="152">
        <v>83.56</v>
      </c>
      <c r="I199" s="153"/>
      <c r="L199" s="148"/>
      <c r="M199" s="154"/>
      <c r="T199" s="155"/>
      <c r="AT199" s="150" t="s">
        <v>191</v>
      </c>
      <c r="AU199" s="150" t="s">
        <v>81</v>
      </c>
      <c r="AV199" s="12" t="s">
        <v>81</v>
      </c>
      <c r="AW199" s="12" t="s">
        <v>33</v>
      </c>
      <c r="AX199" s="12" t="s">
        <v>79</v>
      </c>
      <c r="AY199" s="150" t="s">
        <v>180</v>
      </c>
    </row>
    <row r="200" spans="2:65" s="1" customFormat="1" ht="44.25" customHeight="1">
      <c r="B200" s="32"/>
      <c r="C200" s="131" t="s">
        <v>333</v>
      </c>
      <c r="D200" s="131" t="s">
        <v>182</v>
      </c>
      <c r="E200" s="132" t="s">
        <v>334</v>
      </c>
      <c r="F200" s="133" t="s">
        <v>335</v>
      </c>
      <c r="G200" s="134" t="s">
        <v>257</v>
      </c>
      <c r="H200" s="135">
        <v>64.820999999999998</v>
      </c>
      <c r="I200" s="136"/>
      <c r="J200" s="137">
        <f>ROUND(I200*H200,2)</f>
        <v>0</v>
      </c>
      <c r="K200" s="133" t="s">
        <v>186</v>
      </c>
      <c r="L200" s="32"/>
      <c r="M200" s="138" t="s">
        <v>19</v>
      </c>
      <c r="N200" s="139" t="s">
        <v>43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187</v>
      </c>
      <c r="AT200" s="142" t="s">
        <v>182</v>
      </c>
      <c r="AU200" s="142" t="s">
        <v>81</v>
      </c>
      <c r="AY200" s="17" t="s">
        <v>180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7" t="s">
        <v>79</v>
      </c>
      <c r="BK200" s="143">
        <f>ROUND(I200*H200,2)</f>
        <v>0</v>
      </c>
      <c r="BL200" s="17" t="s">
        <v>187</v>
      </c>
      <c r="BM200" s="142" t="s">
        <v>336</v>
      </c>
    </row>
    <row r="201" spans="2:65" s="1" customFormat="1">
      <c r="B201" s="32"/>
      <c r="D201" s="144" t="s">
        <v>189</v>
      </c>
      <c r="F201" s="145" t="s">
        <v>337</v>
      </c>
      <c r="I201" s="146"/>
      <c r="L201" s="32"/>
      <c r="M201" s="147"/>
      <c r="T201" s="53"/>
      <c r="AT201" s="17" t="s">
        <v>189</v>
      </c>
      <c r="AU201" s="17" t="s">
        <v>81</v>
      </c>
    </row>
    <row r="202" spans="2:65" s="12" customFormat="1">
      <c r="B202" s="148"/>
      <c r="D202" s="149" t="s">
        <v>191</v>
      </c>
      <c r="E202" s="150" t="s">
        <v>19</v>
      </c>
      <c r="F202" s="151" t="s">
        <v>314</v>
      </c>
      <c r="H202" s="152">
        <v>309.28800000000001</v>
      </c>
      <c r="I202" s="153"/>
      <c r="L202" s="148"/>
      <c r="M202" s="154"/>
      <c r="T202" s="155"/>
      <c r="AT202" s="150" t="s">
        <v>191</v>
      </c>
      <c r="AU202" s="150" t="s">
        <v>81</v>
      </c>
      <c r="AV202" s="12" t="s">
        <v>81</v>
      </c>
      <c r="AW202" s="12" t="s">
        <v>33</v>
      </c>
      <c r="AX202" s="12" t="s">
        <v>72</v>
      </c>
      <c r="AY202" s="150" t="s">
        <v>180</v>
      </c>
    </row>
    <row r="203" spans="2:65" s="12" customFormat="1">
      <c r="B203" s="148"/>
      <c r="D203" s="149" t="s">
        <v>191</v>
      </c>
      <c r="E203" s="150" t="s">
        <v>19</v>
      </c>
      <c r="F203" s="151" t="s">
        <v>316</v>
      </c>
      <c r="H203" s="152">
        <v>-17.885000000000002</v>
      </c>
      <c r="I203" s="153"/>
      <c r="L203" s="148"/>
      <c r="M203" s="154"/>
      <c r="T203" s="155"/>
      <c r="AT203" s="150" t="s">
        <v>191</v>
      </c>
      <c r="AU203" s="150" t="s">
        <v>81</v>
      </c>
      <c r="AV203" s="12" t="s">
        <v>81</v>
      </c>
      <c r="AW203" s="12" t="s">
        <v>33</v>
      </c>
      <c r="AX203" s="12" t="s">
        <v>72</v>
      </c>
      <c r="AY203" s="150" t="s">
        <v>180</v>
      </c>
    </row>
    <row r="204" spans="2:65" s="12" customFormat="1">
      <c r="B204" s="148"/>
      <c r="D204" s="149" t="s">
        <v>191</v>
      </c>
      <c r="E204" s="150" t="s">
        <v>19</v>
      </c>
      <c r="F204" s="151" t="s">
        <v>338</v>
      </c>
      <c r="H204" s="152">
        <v>-226.58199999999999</v>
      </c>
      <c r="I204" s="153"/>
      <c r="L204" s="148"/>
      <c r="M204" s="154"/>
      <c r="T204" s="155"/>
      <c r="AT204" s="150" t="s">
        <v>191</v>
      </c>
      <c r="AU204" s="150" t="s">
        <v>81</v>
      </c>
      <c r="AV204" s="12" t="s">
        <v>81</v>
      </c>
      <c r="AW204" s="12" t="s">
        <v>33</v>
      </c>
      <c r="AX204" s="12" t="s">
        <v>72</v>
      </c>
      <c r="AY204" s="150" t="s">
        <v>180</v>
      </c>
    </row>
    <row r="205" spans="2:65" s="14" customFormat="1">
      <c r="B205" s="162"/>
      <c r="D205" s="149" t="s">
        <v>191</v>
      </c>
      <c r="E205" s="163" t="s">
        <v>19</v>
      </c>
      <c r="F205" s="164" t="s">
        <v>215</v>
      </c>
      <c r="H205" s="165">
        <v>64.820999999999998</v>
      </c>
      <c r="I205" s="166"/>
      <c r="L205" s="162"/>
      <c r="M205" s="167"/>
      <c r="T205" s="168"/>
      <c r="AT205" s="163" t="s">
        <v>191</v>
      </c>
      <c r="AU205" s="163" t="s">
        <v>81</v>
      </c>
      <c r="AV205" s="14" t="s">
        <v>187</v>
      </c>
      <c r="AW205" s="14" t="s">
        <v>33</v>
      </c>
      <c r="AX205" s="14" t="s">
        <v>79</v>
      </c>
      <c r="AY205" s="163" t="s">
        <v>180</v>
      </c>
    </row>
    <row r="206" spans="2:65" s="1" customFormat="1" ht="24.2" customHeight="1">
      <c r="B206" s="32"/>
      <c r="C206" s="131" t="s">
        <v>339</v>
      </c>
      <c r="D206" s="131" t="s">
        <v>182</v>
      </c>
      <c r="E206" s="132" t="s">
        <v>304</v>
      </c>
      <c r="F206" s="133" t="s">
        <v>305</v>
      </c>
      <c r="G206" s="134" t="s">
        <v>257</v>
      </c>
      <c r="H206" s="135">
        <v>309.28800000000001</v>
      </c>
      <c r="I206" s="136"/>
      <c r="J206" s="137">
        <f>ROUND(I206*H206,2)</f>
        <v>0</v>
      </c>
      <c r="K206" s="133" t="s">
        <v>186</v>
      </c>
      <c r="L206" s="32"/>
      <c r="M206" s="138" t="s">
        <v>19</v>
      </c>
      <c r="N206" s="139" t="s">
        <v>43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187</v>
      </c>
      <c r="AT206" s="142" t="s">
        <v>182</v>
      </c>
      <c r="AU206" s="142" t="s">
        <v>81</v>
      </c>
      <c r="AY206" s="17" t="s">
        <v>180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79</v>
      </c>
      <c r="BK206" s="143">
        <f>ROUND(I206*H206,2)</f>
        <v>0</v>
      </c>
      <c r="BL206" s="17" t="s">
        <v>187</v>
      </c>
      <c r="BM206" s="142" t="s">
        <v>340</v>
      </c>
    </row>
    <row r="207" spans="2:65" s="1" customFormat="1">
      <c r="B207" s="32"/>
      <c r="D207" s="144" t="s">
        <v>189</v>
      </c>
      <c r="F207" s="145" t="s">
        <v>307</v>
      </c>
      <c r="I207" s="146"/>
      <c r="L207" s="32"/>
      <c r="M207" s="147"/>
      <c r="T207" s="53"/>
      <c r="AT207" s="17" t="s">
        <v>189</v>
      </c>
      <c r="AU207" s="17" t="s">
        <v>81</v>
      </c>
    </row>
    <row r="208" spans="2:65" s="11" customFormat="1" ht="22.9" customHeight="1">
      <c r="B208" s="119"/>
      <c r="D208" s="120" t="s">
        <v>71</v>
      </c>
      <c r="E208" s="129" t="s">
        <v>341</v>
      </c>
      <c r="F208" s="129" t="s">
        <v>342</v>
      </c>
      <c r="I208" s="122"/>
      <c r="J208" s="130">
        <f>BK208</f>
        <v>0</v>
      </c>
      <c r="L208" s="119"/>
      <c r="M208" s="124"/>
      <c r="P208" s="125">
        <f>SUM(P209:P210)</f>
        <v>0</v>
      </c>
      <c r="R208" s="125">
        <f>SUM(R209:R210)</f>
        <v>0</v>
      </c>
      <c r="T208" s="126">
        <f>SUM(T209:T210)</f>
        <v>0</v>
      </c>
      <c r="AR208" s="120" t="s">
        <v>79</v>
      </c>
      <c r="AT208" s="127" t="s">
        <v>71</v>
      </c>
      <c r="AU208" s="127" t="s">
        <v>79</v>
      </c>
      <c r="AY208" s="120" t="s">
        <v>180</v>
      </c>
      <c r="BK208" s="128">
        <f>SUM(BK209:BK210)</f>
        <v>0</v>
      </c>
    </row>
    <row r="209" spans="2:65" s="1" customFormat="1" ht="44.25" customHeight="1">
      <c r="B209" s="32"/>
      <c r="C209" s="131" t="s">
        <v>7</v>
      </c>
      <c r="D209" s="131" t="s">
        <v>182</v>
      </c>
      <c r="E209" s="132" t="s">
        <v>343</v>
      </c>
      <c r="F209" s="133" t="s">
        <v>344</v>
      </c>
      <c r="G209" s="134" t="s">
        <v>257</v>
      </c>
      <c r="H209" s="135">
        <v>15.266999999999999</v>
      </c>
      <c r="I209" s="136"/>
      <c r="J209" s="137">
        <f>ROUND(I209*H209,2)</f>
        <v>0</v>
      </c>
      <c r="K209" s="133" t="s">
        <v>186</v>
      </c>
      <c r="L209" s="32"/>
      <c r="M209" s="138" t="s">
        <v>19</v>
      </c>
      <c r="N209" s="139" t="s">
        <v>43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187</v>
      </c>
      <c r="AT209" s="142" t="s">
        <v>182</v>
      </c>
      <c r="AU209" s="142" t="s">
        <v>81</v>
      </c>
      <c r="AY209" s="17" t="s">
        <v>180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7" t="s">
        <v>79</v>
      </c>
      <c r="BK209" s="143">
        <f>ROUND(I209*H209,2)</f>
        <v>0</v>
      </c>
      <c r="BL209" s="17" t="s">
        <v>187</v>
      </c>
      <c r="BM209" s="142" t="s">
        <v>345</v>
      </c>
    </row>
    <row r="210" spans="2:65" s="1" customFormat="1">
      <c r="B210" s="32"/>
      <c r="D210" s="144" t="s">
        <v>189</v>
      </c>
      <c r="F210" s="145" t="s">
        <v>346</v>
      </c>
      <c r="I210" s="146"/>
      <c r="L210" s="32"/>
      <c r="M210" s="147"/>
      <c r="T210" s="53"/>
      <c r="AT210" s="17" t="s">
        <v>189</v>
      </c>
      <c r="AU210" s="17" t="s">
        <v>81</v>
      </c>
    </row>
    <row r="211" spans="2:65" s="11" customFormat="1" ht="25.9" customHeight="1">
      <c r="B211" s="119"/>
      <c r="D211" s="120" t="s">
        <v>71</v>
      </c>
      <c r="E211" s="121" t="s">
        <v>347</v>
      </c>
      <c r="F211" s="121" t="s">
        <v>348</v>
      </c>
      <c r="I211" s="122"/>
      <c r="J211" s="123">
        <f>BK211</f>
        <v>0</v>
      </c>
      <c r="L211" s="119"/>
      <c r="M211" s="124"/>
      <c r="P211" s="125">
        <f>P212</f>
        <v>0</v>
      </c>
      <c r="R211" s="125">
        <f>R212</f>
        <v>0</v>
      </c>
      <c r="T211" s="126">
        <f>T212</f>
        <v>4.266700000000001</v>
      </c>
      <c r="AR211" s="120" t="s">
        <v>81</v>
      </c>
      <c r="AT211" s="127" t="s">
        <v>71</v>
      </c>
      <c r="AU211" s="127" t="s">
        <v>72</v>
      </c>
      <c r="AY211" s="120" t="s">
        <v>180</v>
      </c>
      <c r="BK211" s="128">
        <f>BK212</f>
        <v>0</v>
      </c>
    </row>
    <row r="212" spans="2:65" s="11" customFormat="1" ht="22.9" customHeight="1">
      <c r="B212" s="119"/>
      <c r="D212" s="120" t="s">
        <v>71</v>
      </c>
      <c r="E212" s="129" t="s">
        <v>349</v>
      </c>
      <c r="F212" s="129" t="s">
        <v>350</v>
      </c>
      <c r="I212" s="122"/>
      <c r="J212" s="130">
        <f>BK212</f>
        <v>0</v>
      </c>
      <c r="L212" s="119"/>
      <c r="M212" s="124"/>
      <c r="P212" s="125">
        <f>SUM(P213:P222)</f>
        <v>0</v>
      </c>
      <c r="R212" s="125">
        <f>SUM(R213:R222)</f>
        <v>0</v>
      </c>
      <c r="T212" s="126">
        <f>SUM(T213:T222)</f>
        <v>4.266700000000001</v>
      </c>
      <c r="AR212" s="120" t="s">
        <v>81</v>
      </c>
      <c r="AT212" s="127" t="s">
        <v>71</v>
      </c>
      <c r="AU212" s="127" t="s">
        <v>79</v>
      </c>
      <c r="AY212" s="120" t="s">
        <v>180</v>
      </c>
      <c r="BK212" s="128">
        <f>SUM(BK213:BK222)</f>
        <v>0</v>
      </c>
    </row>
    <row r="213" spans="2:65" s="1" customFormat="1" ht="24.2" customHeight="1">
      <c r="B213" s="32"/>
      <c r="C213" s="131" t="s">
        <v>351</v>
      </c>
      <c r="D213" s="131" t="s">
        <v>182</v>
      </c>
      <c r="E213" s="132" t="s">
        <v>352</v>
      </c>
      <c r="F213" s="133" t="s">
        <v>353</v>
      </c>
      <c r="G213" s="134" t="s">
        <v>226</v>
      </c>
      <c r="H213" s="135">
        <v>15.21</v>
      </c>
      <c r="I213" s="136"/>
      <c r="J213" s="137">
        <f>ROUND(I213*H213,2)</f>
        <v>0</v>
      </c>
      <c r="K213" s="133" t="s">
        <v>186</v>
      </c>
      <c r="L213" s="32"/>
      <c r="M213" s="138" t="s">
        <v>19</v>
      </c>
      <c r="N213" s="139" t="s">
        <v>43</v>
      </c>
      <c r="P213" s="140">
        <f>O213*H213</f>
        <v>0</v>
      </c>
      <c r="Q213" s="140">
        <v>0</v>
      </c>
      <c r="R213" s="140">
        <f>Q213*H213</f>
        <v>0</v>
      </c>
      <c r="S213" s="140">
        <v>0.27</v>
      </c>
      <c r="T213" s="141">
        <f>S213*H213</f>
        <v>4.1067000000000009</v>
      </c>
      <c r="AR213" s="142" t="s">
        <v>311</v>
      </c>
      <c r="AT213" s="142" t="s">
        <v>182</v>
      </c>
      <c r="AU213" s="142" t="s">
        <v>81</v>
      </c>
      <c r="AY213" s="17" t="s">
        <v>180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7" t="s">
        <v>79</v>
      </c>
      <c r="BK213" s="143">
        <f>ROUND(I213*H213,2)</f>
        <v>0</v>
      </c>
      <c r="BL213" s="17" t="s">
        <v>311</v>
      </c>
      <c r="BM213" s="142" t="s">
        <v>354</v>
      </c>
    </row>
    <row r="214" spans="2:65" s="1" customFormat="1">
      <c r="B214" s="32"/>
      <c r="D214" s="144" t="s">
        <v>189</v>
      </c>
      <c r="F214" s="145" t="s">
        <v>355</v>
      </c>
      <c r="I214" s="146"/>
      <c r="L214" s="32"/>
      <c r="M214" s="147"/>
      <c r="T214" s="53"/>
      <c r="AT214" s="17" t="s">
        <v>189</v>
      </c>
      <c r="AU214" s="17" t="s">
        <v>81</v>
      </c>
    </row>
    <row r="215" spans="2:65" s="12" customFormat="1">
      <c r="B215" s="148"/>
      <c r="D215" s="149" t="s">
        <v>191</v>
      </c>
      <c r="E215" s="150" t="s">
        <v>19</v>
      </c>
      <c r="F215" s="151" t="s">
        <v>356</v>
      </c>
      <c r="H215" s="152">
        <v>15.21</v>
      </c>
      <c r="I215" s="153"/>
      <c r="L215" s="148"/>
      <c r="M215" s="154"/>
      <c r="T215" s="155"/>
      <c r="AT215" s="150" t="s">
        <v>191</v>
      </c>
      <c r="AU215" s="150" t="s">
        <v>81</v>
      </c>
      <c r="AV215" s="12" t="s">
        <v>81</v>
      </c>
      <c r="AW215" s="12" t="s">
        <v>33</v>
      </c>
      <c r="AX215" s="12" t="s">
        <v>79</v>
      </c>
      <c r="AY215" s="150" t="s">
        <v>180</v>
      </c>
    </row>
    <row r="216" spans="2:65" s="1" customFormat="1" ht="33" customHeight="1">
      <c r="B216" s="32"/>
      <c r="C216" s="131" t="s">
        <v>357</v>
      </c>
      <c r="D216" s="131" t="s">
        <v>182</v>
      </c>
      <c r="E216" s="132" t="s">
        <v>358</v>
      </c>
      <c r="F216" s="133" t="s">
        <v>359</v>
      </c>
      <c r="G216" s="134" t="s">
        <v>226</v>
      </c>
      <c r="H216" s="135">
        <v>160</v>
      </c>
      <c r="I216" s="136"/>
      <c r="J216" s="137">
        <f>ROUND(I216*H216,2)</f>
        <v>0</v>
      </c>
      <c r="K216" s="133" t="s">
        <v>19</v>
      </c>
      <c r="L216" s="32"/>
      <c r="M216" s="138" t="s">
        <v>19</v>
      </c>
      <c r="N216" s="139" t="s">
        <v>43</v>
      </c>
      <c r="P216" s="140">
        <f>O216*H216</f>
        <v>0</v>
      </c>
      <c r="Q216" s="140">
        <v>0</v>
      </c>
      <c r="R216" s="140">
        <f>Q216*H216</f>
        <v>0</v>
      </c>
      <c r="S216" s="140">
        <v>1E-3</v>
      </c>
      <c r="T216" s="141">
        <f>S216*H216</f>
        <v>0.16</v>
      </c>
      <c r="AR216" s="142" t="s">
        <v>360</v>
      </c>
      <c r="AT216" s="142" t="s">
        <v>182</v>
      </c>
      <c r="AU216" s="142" t="s">
        <v>81</v>
      </c>
      <c r="AY216" s="17" t="s">
        <v>180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7" t="s">
        <v>79</v>
      </c>
      <c r="BK216" s="143">
        <f>ROUND(I216*H216,2)</f>
        <v>0</v>
      </c>
      <c r="BL216" s="17" t="s">
        <v>360</v>
      </c>
      <c r="BM216" s="142" t="s">
        <v>361</v>
      </c>
    </row>
    <row r="217" spans="2:65" s="1" customFormat="1" ht="19.5">
      <c r="B217" s="32"/>
      <c r="D217" s="149" t="s">
        <v>250</v>
      </c>
      <c r="F217" s="169" t="s">
        <v>362</v>
      </c>
      <c r="I217" s="146"/>
      <c r="L217" s="32"/>
      <c r="M217" s="147"/>
      <c r="T217" s="53"/>
      <c r="AT217" s="17" t="s">
        <v>250</v>
      </c>
      <c r="AU217" s="17" t="s">
        <v>81</v>
      </c>
    </row>
    <row r="218" spans="2:65" s="13" customFormat="1">
      <c r="B218" s="156"/>
      <c r="D218" s="149" t="s">
        <v>191</v>
      </c>
      <c r="E218" s="157" t="s">
        <v>19</v>
      </c>
      <c r="F218" s="158" t="s">
        <v>363</v>
      </c>
      <c r="H218" s="157" t="s">
        <v>19</v>
      </c>
      <c r="I218" s="159"/>
      <c r="L218" s="156"/>
      <c r="M218" s="160"/>
      <c r="T218" s="161"/>
      <c r="AT218" s="157" t="s">
        <v>191</v>
      </c>
      <c r="AU218" s="157" t="s">
        <v>81</v>
      </c>
      <c r="AV218" s="13" t="s">
        <v>79</v>
      </c>
      <c r="AW218" s="13" t="s">
        <v>33</v>
      </c>
      <c r="AX218" s="13" t="s">
        <v>72</v>
      </c>
      <c r="AY218" s="157" t="s">
        <v>180</v>
      </c>
    </row>
    <row r="219" spans="2:65" s="12" customFormat="1">
      <c r="B219" s="148"/>
      <c r="D219" s="149" t="s">
        <v>191</v>
      </c>
      <c r="E219" s="150" t="s">
        <v>19</v>
      </c>
      <c r="F219" s="151" t="s">
        <v>364</v>
      </c>
      <c r="H219" s="152">
        <v>160</v>
      </c>
      <c r="I219" s="153"/>
      <c r="L219" s="148"/>
      <c r="M219" s="154"/>
      <c r="T219" s="155"/>
      <c r="AT219" s="150" t="s">
        <v>191</v>
      </c>
      <c r="AU219" s="150" t="s">
        <v>81</v>
      </c>
      <c r="AV219" s="12" t="s">
        <v>81</v>
      </c>
      <c r="AW219" s="12" t="s">
        <v>33</v>
      </c>
      <c r="AX219" s="12" t="s">
        <v>72</v>
      </c>
      <c r="AY219" s="150" t="s">
        <v>180</v>
      </c>
    </row>
    <row r="220" spans="2:65" s="14" customFormat="1">
      <c r="B220" s="162"/>
      <c r="D220" s="149" t="s">
        <v>191</v>
      </c>
      <c r="E220" s="163" t="s">
        <v>19</v>
      </c>
      <c r="F220" s="164" t="s">
        <v>215</v>
      </c>
      <c r="H220" s="165">
        <v>160</v>
      </c>
      <c r="I220" s="166"/>
      <c r="L220" s="162"/>
      <c r="M220" s="167"/>
      <c r="T220" s="168"/>
      <c r="AT220" s="163" t="s">
        <v>191</v>
      </c>
      <c r="AU220" s="163" t="s">
        <v>81</v>
      </c>
      <c r="AV220" s="14" t="s">
        <v>187</v>
      </c>
      <c r="AW220" s="14" t="s">
        <v>33</v>
      </c>
      <c r="AX220" s="14" t="s">
        <v>79</v>
      </c>
      <c r="AY220" s="163" t="s">
        <v>180</v>
      </c>
    </row>
    <row r="221" spans="2:65" s="1" customFormat="1" ht="44.25" customHeight="1">
      <c r="B221" s="32"/>
      <c r="C221" s="131" t="s">
        <v>365</v>
      </c>
      <c r="D221" s="131" t="s">
        <v>182</v>
      </c>
      <c r="E221" s="132" t="s">
        <v>366</v>
      </c>
      <c r="F221" s="133" t="s">
        <v>367</v>
      </c>
      <c r="G221" s="134" t="s">
        <v>368</v>
      </c>
      <c r="H221" s="177"/>
      <c r="I221" s="136"/>
      <c r="J221" s="137">
        <f>ROUND(I221*H221,2)</f>
        <v>0</v>
      </c>
      <c r="K221" s="133" t="s">
        <v>186</v>
      </c>
      <c r="L221" s="32"/>
      <c r="M221" s="138" t="s">
        <v>19</v>
      </c>
      <c r="N221" s="139" t="s">
        <v>43</v>
      </c>
      <c r="P221" s="140">
        <f>O221*H221</f>
        <v>0</v>
      </c>
      <c r="Q221" s="140">
        <v>0</v>
      </c>
      <c r="R221" s="140">
        <f>Q221*H221</f>
        <v>0</v>
      </c>
      <c r="S221" s="140">
        <v>0</v>
      </c>
      <c r="T221" s="141">
        <f>S221*H221</f>
        <v>0</v>
      </c>
      <c r="AR221" s="142" t="s">
        <v>360</v>
      </c>
      <c r="AT221" s="142" t="s">
        <v>182</v>
      </c>
      <c r="AU221" s="142" t="s">
        <v>81</v>
      </c>
      <c r="AY221" s="17" t="s">
        <v>180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7" t="s">
        <v>79</v>
      </c>
      <c r="BK221" s="143">
        <f>ROUND(I221*H221,2)</f>
        <v>0</v>
      </c>
      <c r="BL221" s="17" t="s">
        <v>360</v>
      </c>
      <c r="BM221" s="142" t="s">
        <v>369</v>
      </c>
    </row>
    <row r="222" spans="2:65" s="1" customFormat="1">
      <c r="B222" s="32"/>
      <c r="D222" s="144" t="s">
        <v>189</v>
      </c>
      <c r="F222" s="145" t="s">
        <v>370</v>
      </c>
      <c r="I222" s="146"/>
      <c r="L222" s="32"/>
      <c r="M222" s="178"/>
      <c r="N222" s="179"/>
      <c r="O222" s="179"/>
      <c r="P222" s="179"/>
      <c r="Q222" s="179"/>
      <c r="R222" s="179"/>
      <c r="S222" s="179"/>
      <c r="T222" s="180"/>
      <c r="AT222" s="17" t="s">
        <v>189</v>
      </c>
      <c r="AU222" s="17" t="s">
        <v>81</v>
      </c>
    </row>
    <row r="223" spans="2:65" s="1" customFormat="1" ht="6.95" customHeight="1">
      <c r="B223" s="41"/>
      <c r="C223" s="42"/>
      <c r="D223" s="42"/>
      <c r="E223" s="42"/>
      <c r="F223" s="42"/>
      <c r="G223" s="42"/>
      <c r="H223" s="42"/>
      <c r="I223" s="42"/>
      <c r="J223" s="42"/>
      <c r="K223" s="42"/>
      <c r="L223" s="32"/>
    </row>
  </sheetData>
  <sheetProtection formatColumns="0" formatRows="0" autoFilter="0"/>
  <autoFilter ref="C92:K222" xr:uid="{00000000-0009-0000-0000-000001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100-000000000000}"/>
    <hyperlink ref="F100" r:id="rId2" xr:uid="{00000000-0004-0000-0100-000001000000}"/>
    <hyperlink ref="F103" r:id="rId3" xr:uid="{00000000-0004-0000-0100-000002000000}"/>
    <hyperlink ref="F108" r:id="rId4" xr:uid="{00000000-0004-0000-0100-000003000000}"/>
    <hyperlink ref="F115" r:id="rId5" xr:uid="{00000000-0004-0000-0100-000004000000}"/>
    <hyperlink ref="F117" r:id="rId6" xr:uid="{00000000-0004-0000-0100-000005000000}"/>
    <hyperlink ref="F119" r:id="rId7" xr:uid="{00000000-0004-0000-0100-000006000000}"/>
    <hyperlink ref="F122" r:id="rId8" xr:uid="{00000000-0004-0000-0100-000007000000}"/>
    <hyperlink ref="F124" r:id="rId9" xr:uid="{00000000-0004-0000-0100-000008000000}"/>
    <hyperlink ref="F128" r:id="rId10" xr:uid="{00000000-0004-0000-0100-000009000000}"/>
    <hyperlink ref="F134" r:id="rId11" xr:uid="{00000000-0004-0000-0100-00000A000000}"/>
    <hyperlink ref="F159" r:id="rId12" xr:uid="{00000000-0004-0000-0100-00000B000000}"/>
    <hyperlink ref="F164" r:id="rId13" xr:uid="{00000000-0004-0000-0100-00000C000000}"/>
    <hyperlink ref="F168" r:id="rId14" xr:uid="{00000000-0004-0000-0100-00000D000000}"/>
    <hyperlink ref="F175" r:id="rId15" xr:uid="{00000000-0004-0000-0100-00000E000000}"/>
    <hyperlink ref="F183" r:id="rId16" xr:uid="{00000000-0004-0000-0100-00000F000000}"/>
    <hyperlink ref="F192" r:id="rId17" xr:uid="{00000000-0004-0000-0100-000010000000}"/>
    <hyperlink ref="F197" r:id="rId18" xr:uid="{00000000-0004-0000-0100-000011000000}"/>
    <hyperlink ref="F201" r:id="rId19" xr:uid="{00000000-0004-0000-0100-000012000000}"/>
    <hyperlink ref="F207" r:id="rId20" xr:uid="{00000000-0004-0000-0100-000013000000}"/>
    <hyperlink ref="F210" r:id="rId21" xr:uid="{00000000-0004-0000-0100-000014000000}"/>
    <hyperlink ref="F214" r:id="rId22" xr:uid="{00000000-0004-0000-0100-000015000000}"/>
    <hyperlink ref="F222" r:id="rId23" xr:uid="{00000000-0004-0000-0100-00001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59"/>
  <sheetViews>
    <sheetView showGridLines="0" topLeftCell="A94" workbookViewId="0">
      <selection activeCell="E83" sqref="E83:H8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140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3451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3634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ROUND(J91,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ROUND((SUM(BE91:BE158)),  2)</f>
        <v>0</v>
      </c>
      <c r="I35" s="93">
        <v>0.21</v>
      </c>
      <c r="J35" s="83">
        <f>ROUND(((SUM(BE91:BE158))*I35),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ROUND((SUM(BF91:BF158)),  2)</f>
        <v>0</v>
      </c>
      <c r="I36" s="93">
        <v>0.12</v>
      </c>
      <c r="J36" s="83">
        <f>ROUND(((SUM(BF91:BF158))*I36),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ROUND((SUM(BG91:BG158)),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ROUND((SUM(BH91:BH158)),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ROUND((SUM(BI91:BI158)),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4013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">
        <v>4015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J91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163</v>
      </c>
      <c r="E64" s="105"/>
      <c r="F64" s="105"/>
      <c r="G64" s="105"/>
      <c r="H64" s="105"/>
      <c r="I64" s="105"/>
      <c r="J64" s="106">
        <f>J92</f>
        <v>0</v>
      </c>
      <c r="L64" s="103"/>
    </row>
    <row r="65" spans="2:12" s="9" customFormat="1" ht="19.899999999999999" customHeight="1">
      <c r="B65" s="107"/>
      <c r="D65" s="108" t="s">
        <v>1172</v>
      </c>
      <c r="E65" s="109"/>
      <c r="F65" s="109"/>
      <c r="G65" s="109"/>
      <c r="H65" s="109"/>
      <c r="I65" s="109"/>
      <c r="J65" s="110">
        <f>J93</f>
        <v>0</v>
      </c>
      <c r="L65" s="107"/>
    </row>
    <row r="66" spans="2:12" s="8" customFormat="1" ht="24.95" customHeight="1">
      <c r="B66" s="103"/>
      <c r="D66" s="104" t="s">
        <v>1329</v>
      </c>
      <c r="E66" s="105"/>
      <c r="F66" s="105"/>
      <c r="G66" s="105"/>
      <c r="H66" s="105"/>
      <c r="I66" s="105"/>
      <c r="J66" s="106">
        <f>J130</f>
        <v>0</v>
      </c>
      <c r="L66" s="103"/>
    </row>
    <row r="67" spans="2:12" s="9" customFormat="1" ht="19.899999999999999" customHeight="1">
      <c r="B67" s="107"/>
      <c r="D67" s="108" t="s">
        <v>3331</v>
      </c>
      <c r="E67" s="109"/>
      <c r="F67" s="109"/>
      <c r="G67" s="109"/>
      <c r="H67" s="109"/>
      <c r="I67" s="109"/>
      <c r="J67" s="110">
        <f>J131</f>
        <v>0</v>
      </c>
      <c r="L67" s="107"/>
    </row>
    <row r="68" spans="2:12" s="9" customFormat="1" ht="19.899999999999999" customHeight="1">
      <c r="B68" s="107"/>
      <c r="D68" s="108" t="s">
        <v>2379</v>
      </c>
      <c r="E68" s="109"/>
      <c r="F68" s="109"/>
      <c r="G68" s="109"/>
      <c r="H68" s="109"/>
      <c r="I68" s="109"/>
      <c r="J68" s="110">
        <f>J143</f>
        <v>0</v>
      </c>
      <c r="L68" s="107"/>
    </row>
    <row r="69" spans="2:12" s="8" customFormat="1" ht="24.95" customHeight="1">
      <c r="B69" s="103"/>
      <c r="D69" s="104" t="s">
        <v>554</v>
      </c>
      <c r="E69" s="105"/>
      <c r="F69" s="105"/>
      <c r="G69" s="105"/>
      <c r="H69" s="105"/>
      <c r="I69" s="105"/>
      <c r="J69" s="106">
        <f>J156</f>
        <v>0</v>
      </c>
      <c r="L69" s="103"/>
    </row>
    <row r="70" spans="2:12" s="1" customFormat="1" ht="21.75" customHeight="1">
      <c r="B70" s="32"/>
      <c r="L70" s="32"/>
    </row>
    <row r="71" spans="2:12" s="1" customFormat="1" ht="6.95" customHeight="1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32"/>
    </row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32"/>
    </row>
    <row r="76" spans="2:12" s="1" customFormat="1" ht="24.95" customHeight="1">
      <c r="B76" s="32"/>
      <c r="C76" s="21" t="s">
        <v>165</v>
      </c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16</v>
      </c>
      <c r="L78" s="32"/>
    </row>
    <row r="79" spans="2:12" s="1" customFormat="1" ht="26.25" customHeight="1">
      <c r="B79" s="32"/>
      <c r="E79" s="236" t="str">
        <f>E7</f>
        <v>Soubor staveb a stavebních úprav v areálu VOP CZ, s.p. Šenov u Nového Jičína</v>
      </c>
      <c r="F79" s="237"/>
      <c r="G79" s="237"/>
      <c r="H79" s="237"/>
      <c r="L79" s="32"/>
    </row>
    <row r="80" spans="2:12" ht="12" customHeight="1">
      <c r="B80" s="20"/>
      <c r="C80" s="27" t="s">
        <v>149</v>
      </c>
      <c r="L80" s="20"/>
    </row>
    <row r="81" spans="2:65" s="1" customFormat="1" ht="16.5" customHeight="1">
      <c r="B81" s="32"/>
      <c r="E81" s="236" t="s">
        <v>4013</v>
      </c>
      <c r="F81" s="235"/>
      <c r="G81" s="235"/>
      <c r="H81" s="235"/>
      <c r="L81" s="32"/>
    </row>
    <row r="82" spans="2:65" s="1" customFormat="1" ht="12" customHeight="1">
      <c r="B82" s="32"/>
      <c r="C82" s="27" t="s">
        <v>151</v>
      </c>
      <c r="L82" s="32"/>
    </row>
    <row r="83" spans="2:65" s="1" customFormat="1" ht="16.5" customHeight="1">
      <c r="B83" s="32"/>
      <c r="E83" s="201" t="s">
        <v>4015</v>
      </c>
      <c r="F83" s="235"/>
      <c r="G83" s="235"/>
      <c r="H83" s="235"/>
      <c r="L83" s="32"/>
    </row>
    <row r="84" spans="2:65" s="1" customFormat="1" ht="6.95" customHeight="1">
      <c r="B84" s="32"/>
      <c r="L84" s="32"/>
    </row>
    <row r="85" spans="2:65" s="1" customFormat="1" ht="12" customHeight="1">
      <c r="B85" s="32"/>
      <c r="C85" s="27" t="s">
        <v>21</v>
      </c>
      <c r="F85" s="25" t="str">
        <f>F14</f>
        <v>Šenov u Nového Jičína</v>
      </c>
      <c r="I85" s="27" t="s">
        <v>23</v>
      </c>
      <c r="J85" s="49" t="str">
        <f>IF(J14="","",J14)</f>
        <v>16. 7. 2025</v>
      </c>
      <c r="L85" s="32"/>
    </row>
    <row r="86" spans="2:65" s="1" customFormat="1" ht="6.95" customHeight="1">
      <c r="B86" s="32"/>
      <c r="L86" s="32"/>
    </row>
    <row r="87" spans="2:65" s="1" customFormat="1" ht="25.7" customHeight="1">
      <c r="B87" s="32"/>
      <c r="C87" s="27" t="s">
        <v>25</v>
      </c>
      <c r="F87" s="25" t="str">
        <f>E17</f>
        <v>VOP CZ, s.p., Dukelská 102, Šenov u Nového Jičína</v>
      </c>
      <c r="I87" s="27" t="s">
        <v>31</v>
      </c>
      <c r="J87" s="30" t="str">
        <f>E23</f>
        <v>ing. Dušan Glogar - UNIPROJEKT</v>
      </c>
      <c r="L87" s="32"/>
    </row>
    <row r="88" spans="2:65" s="1" customFormat="1" ht="15.2" customHeight="1">
      <c r="B88" s="32"/>
      <c r="C88" s="27" t="s">
        <v>29</v>
      </c>
      <c r="F88" s="25" t="str">
        <f>IF(E20="","",E20)</f>
        <v>Vyplň údaj</v>
      </c>
      <c r="I88" s="27" t="s">
        <v>34</v>
      </c>
      <c r="J88" s="30" t="str">
        <f>E26</f>
        <v xml:space="preserve"> </v>
      </c>
      <c r="L88" s="32"/>
    </row>
    <row r="89" spans="2:65" s="1" customFormat="1" ht="10.35" customHeight="1">
      <c r="B89" s="32"/>
      <c r="L89" s="32"/>
    </row>
    <row r="90" spans="2:65" s="10" customFormat="1" ht="29.25" customHeight="1">
      <c r="B90" s="111"/>
      <c r="C90" s="112" t="s">
        <v>166</v>
      </c>
      <c r="D90" s="113" t="s">
        <v>57</v>
      </c>
      <c r="E90" s="113" t="s">
        <v>53</v>
      </c>
      <c r="F90" s="113" t="s">
        <v>54</v>
      </c>
      <c r="G90" s="113" t="s">
        <v>167</v>
      </c>
      <c r="H90" s="113" t="s">
        <v>168</v>
      </c>
      <c r="I90" s="113" t="s">
        <v>169</v>
      </c>
      <c r="J90" s="113" t="s">
        <v>155</v>
      </c>
      <c r="K90" s="114" t="s">
        <v>170</v>
      </c>
      <c r="L90" s="111"/>
      <c r="M90" s="56" t="s">
        <v>19</v>
      </c>
      <c r="N90" s="57" t="s">
        <v>42</v>
      </c>
      <c r="O90" s="57" t="s">
        <v>171</v>
      </c>
      <c r="P90" s="57" t="s">
        <v>172</v>
      </c>
      <c r="Q90" s="57" t="s">
        <v>173</v>
      </c>
      <c r="R90" s="57" t="s">
        <v>174</v>
      </c>
      <c r="S90" s="57" t="s">
        <v>175</v>
      </c>
      <c r="T90" s="58" t="s">
        <v>176</v>
      </c>
    </row>
    <row r="91" spans="2:65" s="1" customFormat="1" ht="22.9" customHeight="1">
      <c r="B91" s="32"/>
      <c r="C91" s="61" t="s">
        <v>177</v>
      </c>
      <c r="J91" s="115">
        <f>BK91</f>
        <v>0</v>
      </c>
      <c r="L91" s="32"/>
      <c r="M91" s="59"/>
      <c r="N91" s="50"/>
      <c r="O91" s="50"/>
      <c r="P91" s="116">
        <f>P92+P130+P156</f>
        <v>0</v>
      </c>
      <c r="Q91" s="50"/>
      <c r="R91" s="116">
        <f>R92+R130+R156</f>
        <v>0.14323900000000001</v>
      </c>
      <c r="S91" s="50"/>
      <c r="T91" s="117">
        <f>T92+T130+T156</f>
        <v>0</v>
      </c>
      <c r="AT91" s="17" t="s">
        <v>71</v>
      </c>
      <c r="AU91" s="17" t="s">
        <v>156</v>
      </c>
      <c r="BK91" s="118">
        <f>BK92+BK130+BK156</f>
        <v>0</v>
      </c>
    </row>
    <row r="92" spans="2:65" s="11" customFormat="1" ht="25.9" customHeight="1">
      <c r="B92" s="119"/>
      <c r="D92" s="120" t="s">
        <v>71</v>
      </c>
      <c r="E92" s="121" t="s">
        <v>347</v>
      </c>
      <c r="F92" s="121" t="s">
        <v>348</v>
      </c>
      <c r="I92" s="122"/>
      <c r="J92" s="123">
        <f>BK92</f>
        <v>0</v>
      </c>
      <c r="L92" s="119"/>
      <c r="M92" s="124"/>
      <c r="P92" s="125">
        <f>P93</f>
        <v>0</v>
      </c>
      <c r="R92" s="125">
        <f>R93</f>
        <v>9.7239000000000006E-2</v>
      </c>
      <c r="T92" s="126">
        <f>T93</f>
        <v>0</v>
      </c>
      <c r="AR92" s="120" t="s">
        <v>81</v>
      </c>
      <c r="AT92" s="127" t="s">
        <v>71</v>
      </c>
      <c r="AU92" s="127" t="s">
        <v>72</v>
      </c>
      <c r="AY92" s="120" t="s">
        <v>180</v>
      </c>
      <c r="BK92" s="128">
        <f>BK93</f>
        <v>0</v>
      </c>
    </row>
    <row r="93" spans="2:65" s="11" customFormat="1" ht="22.9" customHeight="1">
      <c r="B93" s="119"/>
      <c r="D93" s="120" t="s">
        <v>71</v>
      </c>
      <c r="E93" s="129" t="s">
        <v>1177</v>
      </c>
      <c r="F93" s="129" t="s">
        <v>1178</v>
      </c>
      <c r="I93" s="122"/>
      <c r="J93" s="130">
        <f>BK93</f>
        <v>0</v>
      </c>
      <c r="L93" s="119"/>
      <c r="M93" s="124"/>
      <c r="P93" s="125">
        <f>SUM(P94:P129)</f>
        <v>0</v>
      </c>
      <c r="R93" s="125">
        <f>SUM(R94:R129)</f>
        <v>9.7239000000000006E-2</v>
      </c>
      <c r="T93" s="126">
        <f>SUM(T94:T129)</f>
        <v>0</v>
      </c>
      <c r="AR93" s="120" t="s">
        <v>81</v>
      </c>
      <c r="AT93" s="127" t="s">
        <v>71</v>
      </c>
      <c r="AU93" s="127" t="s">
        <v>79</v>
      </c>
      <c r="AY93" s="120" t="s">
        <v>180</v>
      </c>
      <c r="BK93" s="128">
        <f>SUM(BK94:BK129)</f>
        <v>0</v>
      </c>
    </row>
    <row r="94" spans="2:65" s="1" customFormat="1" ht="37.9" customHeight="1">
      <c r="B94" s="32"/>
      <c r="C94" s="131" t="s">
        <v>79</v>
      </c>
      <c r="D94" s="131" t="s">
        <v>182</v>
      </c>
      <c r="E94" s="132" t="s">
        <v>3635</v>
      </c>
      <c r="F94" s="133" t="s">
        <v>3636</v>
      </c>
      <c r="G94" s="134" t="s">
        <v>476</v>
      </c>
      <c r="H94" s="135">
        <v>15</v>
      </c>
      <c r="I94" s="136"/>
      <c r="J94" s="137">
        <f>ROUND(I94*H94,2)</f>
        <v>0</v>
      </c>
      <c r="K94" s="133" t="s">
        <v>186</v>
      </c>
      <c r="L94" s="32"/>
      <c r="M94" s="138" t="s">
        <v>19</v>
      </c>
      <c r="N94" s="139" t="s">
        <v>43</v>
      </c>
      <c r="P94" s="140">
        <f>O94*H94</f>
        <v>0</v>
      </c>
      <c r="Q94" s="140">
        <v>0</v>
      </c>
      <c r="R94" s="140">
        <f>Q94*H94</f>
        <v>0</v>
      </c>
      <c r="S94" s="140">
        <v>0</v>
      </c>
      <c r="T94" s="141">
        <f>S94*H94</f>
        <v>0</v>
      </c>
      <c r="AR94" s="142" t="s">
        <v>311</v>
      </c>
      <c r="AT94" s="142" t="s">
        <v>182</v>
      </c>
      <c r="AU94" s="142" t="s">
        <v>81</v>
      </c>
      <c r="AY94" s="17" t="s">
        <v>180</v>
      </c>
      <c r="BE94" s="143">
        <f>IF(N94="základní",J94,0)</f>
        <v>0</v>
      </c>
      <c r="BF94" s="143">
        <f>IF(N94="snížená",J94,0)</f>
        <v>0</v>
      </c>
      <c r="BG94" s="143">
        <f>IF(N94="zákl. přenesená",J94,0)</f>
        <v>0</v>
      </c>
      <c r="BH94" s="143">
        <f>IF(N94="sníž. přenesená",J94,0)</f>
        <v>0</v>
      </c>
      <c r="BI94" s="143">
        <f>IF(N94="nulová",J94,0)</f>
        <v>0</v>
      </c>
      <c r="BJ94" s="17" t="s">
        <v>79</v>
      </c>
      <c r="BK94" s="143">
        <f>ROUND(I94*H94,2)</f>
        <v>0</v>
      </c>
      <c r="BL94" s="17" t="s">
        <v>311</v>
      </c>
      <c r="BM94" s="142" t="s">
        <v>3637</v>
      </c>
    </row>
    <row r="95" spans="2:65" s="1" customFormat="1">
      <c r="B95" s="32"/>
      <c r="D95" s="144" t="s">
        <v>189</v>
      </c>
      <c r="F95" s="145" t="s">
        <v>3638</v>
      </c>
      <c r="I95" s="146"/>
      <c r="L95" s="32"/>
      <c r="M95" s="147"/>
      <c r="T95" s="53"/>
      <c r="AT95" s="17" t="s">
        <v>189</v>
      </c>
      <c r="AU95" s="17" t="s">
        <v>81</v>
      </c>
    </row>
    <row r="96" spans="2:65" s="1" customFormat="1" ht="24.2" customHeight="1">
      <c r="B96" s="32"/>
      <c r="C96" s="181" t="s">
        <v>81</v>
      </c>
      <c r="D96" s="181" t="s">
        <v>570</v>
      </c>
      <c r="E96" s="182" t="s">
        <v>3639</v>
      </c>
      <c r="F96" s="183" t="s">
        <v>3640</v>
      </c>
      <c r="G96" s="184" t="s">
        <v>476</v>
      </c>
      <c r="H96" s="185">
        <v>17.25</v>
      </c>
      <c r="I96" s="186"/>
      <c r="J96" s="187">
        <f>ROUND(I96*H96,2)</f>
        <v>0</v>
      </c>
      <c r="K96" s="183" t="s">
        <v>186</v>
      </c>
      <c r="L96" s="188"/>
      <c r="M96" s="189" t="s">
        <v>19</v>
      </c>
      <c r="N96" s="190" t="s">
        <v>43</v>
      </c>
      <c r="P96" s="140">
        <f>O96*H96</f>
        <v>0</v>
      </c>
      <c r="Q96" s="140">
        <v>2.3000000000000001E-4</v>
      </c>
      <c r="R96" s="140">
        <f>Q96*H96</f>
        <v>3.9675000000000005E-3</v>
      </c>
      <c r="S96" s="140">
        <v>0</v>
      </c>
      <c r="T96" s="141">
        <f>S96*H96</f>
        <v>0</v>
      </c>
      <c r="AR96" s="142" t="s">
        <v>715</v>
      </c>
      <c r="AT96" s="142" t="s">
        <v>570</v>
      </c>
      <c r="AU96" s="142" t="s">
        <v>81</v>
      </c>
      <c r="AY96" s="17" t="s">
        <v>180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7" t="s">
        <v>79</v>
      </c>
      <c r="BK96" s="143">
        <f>ROUND(I96*H96,2)</f>
        <v>0</v>
      </c>
      <c r="BL96" s="17" t="s">
        <v>311</v>
      </c>
      <c r="BM96" s="142" t="s">
        <v>3641</v>
      </c>
    </row>
    <row r="97" spans="2:65" s="12" customFormat="1">
      <c r="B97" s="148"/>
      <c r="D97" s="149" t="s">
        <v>191</v>
      </c>
      <c r="F97" s="151" t="s">
        <v>2448</v>
      </c>
      <c r="H97" s="152">
        <v>17.25</v>
      </c>
      <c r="I97" s="153"/>
      <c r="L97" s="148"/>
      <c r="M97" s="154"/>
      <c r="T97" s="155"/>
      <c r="AT97" s="150" t="s">
        <v>191</v>
      </c>
      <c r="AU97" s="150" t="s">
        <v>81</v>
      </c>
      <c r="AV97" s="12" t="s">
        <v>81</v>
      </c>
      <c r="AW97" s="12" t="s">
        <v>4</v>
      </c>
      <c r="AX97" s="12" t="s">
        <v>79</v>
      </c>
      <c r="AY97" s="150" t="s">
        <v>180</v>
      </c>
    </row>
    <row r="98" spans="2:65" s="1" customFormat="1" ht="44.25" customHeight="1">
      <c r="B98" s="32"/>
      <c r="C98" s="131" t="s">
        <v>198</v>
      </c>
      <c r="D98" s="131" t="s">
        <v>182</v>
      </c>
      <c r="E98" s="132" t="s">
        <v>1187</v>
      </c>
      <c r="F98" s="133" t="s">
        <v>1188</v>
      </c>
      <c r="G98" s="134" t="s">
        <v>476</v>
      </c>
      <c r="H98" s="135">
        <v>15</v>
      </c>
      <c r="I98" s="136"/>
      <c r="J98" s="137">
        <f>ROUND(I98*H98,2)</f>
        <v>0</v>
      </c>
      <c r="K98" s="133" t="s">
        <v>186</v>
      </c>
      <c r="L98" s="32"/>
      <c r="M98" s="138" t="s">
        <v>19</v>
      </c>
      <c r="N98" s="139" t="s">
        <v>43</v>
      </c>
      <c r="P98" s="140">
        <f>O98*H98</f>
        <v>0</v>
      </c>
      <c r="Q98" s="140">
        <v>0</v>
      </c>
      <c r="R98" s="140">
        <f>Q98*H98</f>
        <v>0</v>
      </c>
      <c r="S98" s="140">
        <v>0</v>
      </c>
      <c r="T98" s="141">
        <f>S98*H98</f>
        <v>0</v>
      </c>
      <c r="AR98" s="142" t="s">
        <v>311</v>
      </c>
      <c r="AT98" s="142" t="s">
        <v>182</v>
      </c>
      <c r="AU98" s="142" t="s">
        <v>81</v>
      </c>
      <c r="AY98" s="17" t="s">
        <v>180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17" t="s">
        <v>79</v>
      </c>
      <c r="BK98" s="143">
        <f>ROUND(I98*H98,2)</f>
        <v>0</v>
      </c>
      <c r="BL98" s="17" t="s">
        <v>311</v>
      </c>
      <c r="BM98" s="142" t="s">
        <v>3642</v>
      </c>
    </row>
    <row r="99" spans="2:65" s="1" customFormat="1">
      <c r="B99" s="32"/>
      <c r="D99" s="144" t="s">
        <v>189</v>
      </c>
      <c r="F99" s="145" t="s">
        <v>1190</v>
      </c>
      <c r="I99" s="146"/>
      <c r="L99" s="32"/>
      <c r="M99" s="147"/>
      <c r="T99" s="53"/>
      <c r="AT99" s="17" t="s">
        <v>189</v>
      </c>
      <c r="AU99" s="17" t="s">
        <v>81</v>
      </c>
    </row>
    <row r="100" spans="2:65" s="1" customFormat="1" ht="24.2" customHeight="1">
      <c r="B100" s="32"/>
      <c r="C100" s="181" t="s">
        <v>187</v>
      </c>
      <c r="D100" s="181" t="s">
        <v>570</v>
      </c>
      <c r="E100" s="182" t="s">
        <v>1191</v>
      </c>
      <c r="F100" s="183" t="s">
        <v>1192</v>
      </c>
      <c r="G100" s="184" t="s">
        <v>476</v>
      </c>
      <c r="H100" s="185">
        <v>15</v>
      </c>
      <c r="I100" s="186"/>
      <c r="J100" s="187">
        <f>ROUND(I100*H100,2)</f>
        <v>0</v>
      </c>
      <c r="K100" s="183" t="s">
        <v>186</v>
      </c>
      <c r="L100" s="188"/>
      <c r="M100" s="189" t="s">
        <v>19</v>
      </c>
      <c r="N100" s="190" t="s">
        <v>43</v>
      </c>
      <c r="P100" s="140">
        <f>O100*H100</f>
        <v>0</v>
      </c>
      <c r="Q100" s="140">
        <v>1.2E-4</v>
      </c>
      <c r="R100" s="140">
        <f>Q100*H100</f>
        <v>1.8E-3</v>
      </c>
      <c r="S100" s="140">
        <v>0</v>
      </c>
      <c r="T100" s="141">
        <f>S100*H100</f>
        <v>0</v>
      </c>
      <c r="AR100" s="142" t="s">
        <v>715</v>
      </c>
      <c r="AT100" s="142" t="s">
        <v>570</v>
      </c>
      <c r="AU100" s="142" t="s">
        <v>81</v>
      </c>
      <c r="AY100" s="17" t="s">
        <v>180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7" t="s">
        <v>79</v>
      </c>
      <c r="BK100" s="143">
        <f>ROUND(I100*H100,2)</f>
        <v>0</v>
      </c>
      <c r="BL100" s="17" t="s">
        <v>311</v>
      </c>
      <c r="BM100" s="142" t="s">
        <v>3643</v>
      </c>
    </row>
    <row r="101" spans="2:65" s="12" customFormat="1">
      <c r="B101" s="148"/>
      <c r="D101" s="149" t="s">
        <v>191</v>
      </c>
      <c r="F101" s="151" t="s">
        <v>3644</v>
      </c>
      <c r="H101" s="152">
        <v>15</v>
      </c>
      <c r="I101" s="153"/>
      <c r="L101" s="148"/>
      <c r="M101" s="154"/>
      <c r="T101" s="155"/>
      <c r="AT101" s="150" t="s">
        <v>191</v>
      </c>
      <c r="AU101" s="150" t="s">
        <v>81</v>
      </c>
      <c r="AV101" s="12" t="s">
        <v>81</v>
      </c>
      <c r="AW101" s="12" t="s">
        <v>4</v>
      </c>
      <c r="AX101" s="12" t="s">
        <v>79</v>
      </c>
      <c r="AY101" s="150" t="s">
        <v>180</v>
      </c>
    </row>
    <row r="102" spans="2:65" s="1" customFormat="1" ht="44.25" customHeight="1">
      <c r="B102" s="32"/>
      <c r="C102" s="131" t="s">
        <v>218</v>
      </c>
      <c r="D102" s="131" t="s">
        <v>182</v>
      </c>
      <c r="E102" s="132" t="s">
        <v>1207</v>
      </c>
      <c r="F102" s="133" t="s">
        <v>1208</v>
      </c>
      <c r="G102" s="134" t="s">
        <v>476</v>
      </c>
      <c r="H102" s="135">
        <v>43</v>
      </c>
      <c r="I102" s="136"/>
      <c r="J102" s="137">
        <f>ROUND(I102*H102,2)</f>
        <v>0</v>
      </c>
      <c r="K102" s="133" t="s">
        <v>186</v>
      </c>
      <c r="L102" s="32"/>
      <c r="M102" s="138" t="s">
        <v>19</v>
      </c>
      <c r="N102" s="139" t="s">
        <v>43</v>
      </c>
      <c r="P102" s="140">
        <f>O102*H102</f>
        <v>0</v>
      </c>
      <c r="Q102" s="140">
        <v>0</v>
      </c>
      <c r="R102" s="140">
        <f>Q102*H102</f>
        <v>0</v>
      </c>
      <c r="S102" s="140">
        <v>0</v>
      </c>
      <c r="T102" s="141">
        <f>S102*H102</f>
        <v>0</v>
      </c>
      <c r="AR102" s="142" t="s">
        <v>311</v>
      </c>
      <c r="AT102" s="142" t="s">
        <v>182</v>
      </c>
      <c r="AU102" s="142" t="s">
        <v>81</v>
      </c>
      <c r="AY102" s="17" t="s">
        <v>180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7" t="s">
        <v>79</v>
      </c>
      <c r="BK102" s="143">
        <f>ROUND(I102*H102,2)</f>
        <v>0</v>
      </c>
      <c r="BL102" s="17" t="s">
        <v>311</v>
      </c>
      <c r="BM102" s="142" t="s">
        <v>3645</v>
      </c>
    </row>
    <row r="103" spans="2:65" s="1" customFormat="1">
      <c r="B103" s="32"/>
      <c r="D103" s="144" t="s">
        <v>189</v>
      </c>
      <c r="F103" s="145" t="s">
        <v>1210</v>
      </c>
      <c r="I103" s="146"/>
      <c r="L103" s="32"/>
      <c r="M103" s="147"/>
      <c r="T103" s="53"/>
      <c r="AT103" s="17" t="s">
        <v>189</v>
      </c>
      <c r="AU103" s="17" t="s">
        <v>81</v>
      </c>
    </row>
    <row r="104" spans="2:65" s="1" customFormat="1" ht="24.2" customHeight="1">
      <c r="B104" s="32"/>
      <c r="C104" s="181" t="s">
        <v>205</v>
      </c>
      <c r="D104" s="181" t="s">
        <v>570</v>
      </c>
      <c r="E104" s="182" t="s">
        <v>1211</v>
      </c>
      <c r="F104" s="183" t="s">
        <v>1212</v>
      </c>
      <c r="G104" s="184" t="s">
        <v>476</v>
      </c>
      <c r="H104" s="185">
        <v>49.45</v>
      </c>
      <c r="I104" s="186"/>
      <c r="J104" s="187">
        <f>ROUND(I104*H104,2)</f>
        <v>0</v>
      </c>
      <c r="K104" s="183" t="s">
        <v>186</v>
      </c>
      <c r="L104" s="188"/>
      <c r="M104" s="189" t="s">
        <v>19</v>
      </c>
      <c r="N104" s="190" t="s">
        <v>43</v>
      </c>
      <c r="P104" s="140">
        <f>O104*H104</f>
        <v>0</v>
      </c>
      <c r="Q104" s="140">
        <v>7.6999999999999996E-4</v>
      </c>
      <c r="R104" s="140">
        <f>Q104*H104</f>
        <v>3.8076499999999999E-2</v>
      </c>
      <c r="S104" s="140">
        <v>0</v>
      </c>
      <c r="T104" s="141">
        <f>S104*H104</f>
        <v>0</v>
      </c>
      <c r="AR104" s="142" t="s">
        <v>715</v>
      </c>
      <c r="AT104" s="142" t="s">
        <v>570</v>
      </c>
      <c r="AU104" s="142" t="s">
        <v>81</v>
      </c>
      <c r="AY104" s="17" t="s">
        <v>180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311</v>
      </c>
      <c r="BM104" s="142" t="s">
        <v>3646</v>
      </c>
    </row>
    <row r="105" spans="2:65" s="12" customFormat="1">
      <c r="B105" s="148"/>
      <c r="D105" s="149" t="s">
        <v>191</v>
      </c>
      <c r="F105" s="151" t="s">
        <v>3647</v>
      </c>
      <c r="H105" s="152">
        <v>49.45</v>
      </c>
      <c r="I105" s="153"/>
      <c r="L105" s="148"/>
      <c r="M105" s="154"/>
      <c r="T105" s="155"/>
      <c r="AT105" s="150" t="s">
        <v>191</v>
      </c>
      <c r="AU105" s="150" t="s">
        <v>81</v>
      </c>
      <c r="AV105" s="12" t="s">
        <v>81</v>
      </c>
      <c r="AW105" s="12" t="s">
        <v>4</v>
      </c>
      <c r="AX105" s="12" t="s">
        <v>79</v>
      </c>
      <c r="AY105" s="150" t="s">
        <v>180</v>
      </c>
    </row>
    <row r="106" spans="2:65" s="1" customFormat="1" ht="44.25" customHeight="1">
      <c r="B106" s="32"/>
      <c r="C106" s="131" t="s">
        <v>229</v>
      </c>
      <c r="D106" s="131" t="s">
        <v>182</v>
      </c>
      <c r="E106" s="132" t="s">
        <v>1207</v>
      </c>
      <c r="F106" s="133" t="s">
        <v>1208</v>
      </c>
      <c r="G106" s="134" t="s">
        <v>476</v>
      </c>
      <c r="H106" s="135">
        <v>45</v>
      </c>
      <c r="I106" s="136"/>
      <c r="J106" s="137">
        <f>ROUND(I106*H106,2)</f>
        <v>0</v>
      </c>
      <c r="K106" s="133" t="s">
        <v>186</v>
      </c>
      <c r="L106" s="32"/>
      <c r="M106" s="138" t="s">
        <v>19</v>
      </c>
      <c r="N106" s="139" t="s">
        <v>43</v>
      </c>
      <c r="P106" s="140">
        <f>O106*H106</f>
        <v>0</v>
      </c>
      <c r="Q106" s="140">
        <v>0</v>
      </c>
      <c r="R106" s="140">
        <f>Q106*H106</f>
        <v>0</v>
      </c>
      <c r="S106" s="140">
        <v>0</v>
      </c>
      <c r="T106" s="141">
        <f>S106*H106</f>
        <v>0</v>
      </c>
      <c r="AR106" s="142" t="s">
        <v>311</v>
      </c>
      <c r="AT106" s="142" t="s">
        <v>182</v>
      </c>
      <c r="AU106" s="142" t="s">
        <v>81</v>
      </c>
      <c r="AY106" s="17" t="s">
        <v>180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7" t="s">
        <v>79</v>
      </c>
      <c r="BK106" s="143">
        <f>ROUND(I106*H106,2)</f>
        <v>0</v>
      </c>
      <c r="BL106" s="17" t="s">
        <v>311</v>
      </c>
      <c r="BM106" s="142" t="s">
        <v>3648</v>
      </c>
    </row>
    <row r="107" spans="2:65" s="1" customFormat="1">
      <c r="B107" s="32"/>
      <c r="D107" s="144" t="s">
        <v>189</v>
      </c>
      <c r="F107" s="145" t="s">
        <v>1210</v>
      </c>
      <c r="I107" s="146"/>
      <c r="L107" s="32"/>
      <c r="M107" s="147"/>
      <c r="T107" s="53"/>
      <c r="AT107" s="17" t="s">
        <v>189</v>
      </c>
      <c r="AU107" s="17" t="s">
        <v>81</v>
      </c>
    </row>
    <row r="108" spans="2:65" s="1" customFormat="1" ht="33" customHeight="1">
      <c r="B108" s="32"/>
      <c r="C108" s="131" t="s">
        <v>235</v>
      </c>
      <c r="D108" s="131" t="s">
        <v>182</v>
      </c>
      <c r="E108" s="132" t="s">
        <v>1215</v>
      </c>
      <c r="F108" s="133" t="s">
        <v>1216</v>
      </c>
      <c r="G108" s="134" t="s">
        <v>226</v>
      </c>
      <c r="H108" s="135">
        <v>12</v>
      </c>
      <c r="I108" s="136"/>
      <c r="J108" s="137">
        <f>ROUND(I108*H108,2)</f>
        <v>0</v>
      </c>
      <c r="K108" s="133" t="s">
        <v>186</v>
      </c>
      <c r="L108" s="32"/>
      <c r="M108" s="138" t="s">
        <v>19</v>
      </c>
      <c r="N108" s="139" t="s">
        <v>43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311</v>
      </c>
      <c r="AT108" s="142" t="s">
        <v>182</v>
      </c>
      <c r="AU108" s="142" t="s">
        <v>81</v>
      </c>
      <c r="AY108" s="17" t="s">
        <v>180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79</v>
      </c>
      <c r="BK108" s="143">
        <f>ROUND(I108*H108,2)</f>
        <v>0</v>
      </c>
      <c r="BL108" s="17" t="s">
        <v>311</v>
      </c>
      <c r="BM108" s="142" t="s">
        <v>3649</v>
      </c>
    </row>
    <row r="109" spans="2:65" s="1" customFormat="1">
      <c r="B109" s="32"/>
      <c r="D109" s="144" t="s">
        <v>189</v>
      </c>
      <c r="F109" s="145" t="s">
        <v>1218</v>
      </c>
      <c r="I109" s="146"/>
      <c r="L109" s="32"/>
      <c r="M109" s="147"/>
      <c r="T109" s="53"/>
      <c r="AT109" s="17" t="s">
        <v>189</v>
      </c>
      <c r="AU109" s="17" t="s">
        <v>81</v>
      </c>
    </row>
    <row r="110" spans="2:65" s="1" customFormat="1" ht="33" customHeight="1">
      <c r="B110" s="32"/>
      <c r="C110" s="131" t="s">
        <v>216</v>
      </c>
      <c r="D110" s="131" t="s">
        <v>182</v>
      </c>
      <c r="E110" s="132" t="s">
        <v>1219</v>
      </c>
      <c r="F110" s="133" t="s">
        <v>1220</v>
      </c>
      <c r="G110" s="134" t="s">
        <v>226</v>
      </c>
      <c r="H110" s="135">
        <v>16</v>
      </c>
      <c r="I110" s="136"/>
      <c r="J110" s="137">
        <f>ROUND(I110*H110,2)</f>
        <v>0</v>
      </c>
      <c r="K110" s="133" t="s">
        <v>186</v>
      </c>
      <c r="L110" s="32"/>
      <c r="M110" s="138" t="s">
        <v>19</v>
      </c>
      <c r="N110" s="139" t="s">
        <v>43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AR110" s="142" t="s">
        <v>311</v>
      </c>
      <c r="AT110" s="142" t="s">
        <v>182</v>
      </c>
      <c r="AU110" s="142" t="s">
        <v>81</v>
      </c>
      <c r="AY110" s="17" t="s">
        <v>180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7" t="s">
        <v>79</v>
      </c>
      <c r="BK110" s="143">
        <f>ROUND(I110*H110,2)</f>
        <v>0</v>
      </c>
      <c r="BL110" s="17" t="s">
        <v>311</v>
      </c>
      <c r="BM110" s="142" t="s">
        <v>3650</v>
      </c>
    </row>
    <row r="111" spans="2:65" s="1" customFormat="1">
      <c r="B111" s="32"/>
      <c r="D111" s="144" t="s">
        <v>189</v>
      </c>
      <c r="F111" s="145" t="s">
        <v>1222</v>
      </c>
      <c r="I111" s="146"/>
      <c r="L111" s="32"/>
      <c r="M111" s="147"/>
      <c r="T111" s="53"/>
      <c r="AT111" s="17" t="s">
        <v>189</v>
      </c>
      <c r="AU111" s="17" t="s">
        <v>81</v>
      </c>
    </row>
    <row r="112" spans="2:65" s="1" customFormat="1" ht="16.5" customHeight="1">
      <c r="B112" s="32"/>
      <c r="C112" s="181" t="s">
        <v>245</v>
      </c>
      <c r="D112" s="181" t="s">
        <v>570</v>
      </c>
      <c r="E112" s="182" t="s">
        <v>2457</v>
      </c>
      <c r="F112" s="183" t="s">
        <v>2458</v>
      </c>
      <c r="G112" s="184" t="s">
        <v>226</v>
      </c>
      <c r="H112" s="185">
        <v>1</v>
      </c>
      <c r="I112" s="186"/>
      <c r="J112" s="187">
        <f>ROUND(I112*H112,2)</f>
        <v>0</v>
      </c>
      <c r="K112" s="183" t="s">
        <v>19</v>
      </c>
      <c r="L112" s="188"/>
      <c r="M112" s="189" t="s">
        <v>19</v>
      </c>
      <c r="N112" s="190" t="s">
        <v>43</v>
      </c>
      <c r="P112" s="140">
        <f>O112*H112</f>
        <v>0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AR112" s="142" t="s">
        <v>715</v>
      </c>
      <c r="AT112" s="142" t="s">
        <v>570</v>
      </c>
      <c r="AU112" s="142" t="s">
        <v>81</v>
      </c>
      <c r="AY112" s="17" t="s">
        <v>180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7" t="s">
        <v>79</v>
      </c>
      <c r="BK112" s="143">
        <f>ROUND(I112*H112,2)</f>
        <v>0</v>
      </c>
      <c r="BL112" s="17" t="s">
        <v>311</v>
      </c>
      <c r="BM112" s="142" t="s">
        <v>3651</v>
      </c>
    </row>
    <row r="113" spans="2:65" s="1" customFormat="1" ht="37.9" customHeight="1">
      <c r="B113" s="32"/>
      <c r="C113" s="131" t="s">
        <v>254</v>
      </c>
      <c r="D113" s="131" t="s">
        <v>182</v>
      </c>
      <c r="E113" s="132" t="s">
        <v>1227</v>
      </c>
      <c r="F113" s="133" t="s">
        <v>1228</v>
      </c>
      <c r="G113" s="134" t="s">
        <v>226</v>
      </c>
      <c r="H113" s="135">
        <v>1</v>
      </c>
      <c r="I113" s="136"/>
      <c r="J113" s="137">
        <f>ROUND(I113*H113,2)</f>
        <v>0</v>
      </c>
      <c r="K113" s="133" t="s">
        <v>186</v>
      </c>
      <c r="L113" s="32"/>
      <c r="M113" s="138" t="s">
        <v>19</v>
      </c>
      <c r="N113" s="139" t="s">
        <v>43</v>
      </c>
      <c r="P113" s="140">
        <f>O113*H113</f>
        <v>0</v>
      </c>
      <c r="Q113" s="140">
        <v>0</v>
      </c>
      <c r="R113" s="140">
        <f>Q113*H113</f>
        <v>0</v>
      </c>
      <c r="S113" s="140">
        <v>0</v>
      </c>
      <c r="T113" s="141">
        <f>S113*H113</f>
        <v>0</v>
      </c>
      <c r="AR113" s="142" t="s">
        <v>311</v>
      </c>
      <c r="AT113" s="142" t="s">
        <v>182</v>
      </c>
      <c r="AU113" s="142" t="s">
        <v>81</v>
      </c>
      <c r="AY113" s="17" t="s">
        <v>180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7" t="s">
        <v>79</v>
      </c>
      <c r="BK113" s="143">
        <f>ROUND(I113*H113,2)</f>
        <v>0</v>
      </c>
      <c r="BL113" s="17" t="s">
        <v>311</v>
      </c>
      <c r="BM113" s="142" t="s">
        <v>3652</v>
      </c>
    </row>
    <row r="114" spans="2:65" s="1" customFormat="1">
      <c r="B114" s="32"/>
      <c r="D114" s="144" t="s">
        <v>189</v>
      </c>
      <c r="F114" s="145" t="s">
        <v>1230</v>
      </c>
      <c r="I114" s="146"/>
      <c r="L114" s="32"/>
      <c r="M114" s="147"/>
      <c r="T114" s="53"/>
      <c r="AT114" s="17" t="s">
        <v>189</v>
      </c>
      <c r="AU114" s="17" t="s">
        <v>81</v>
      </c>
    </row>
    <row r="115" spans="2:65" s="1" customFormat="1" ht="24.2" customHeight="1">
      <c r="B115" s="32"/>
      <c r="C115" s="131" t="s">
        <v>8</v>
      </c>
      <c r="D115" s="131" t="s">
        <v>182</v>
      </c>
      <c r="E115" s="132" t="s">
        <v>1266</v>
      </c>
      <c r="F115" s="133" t="s">
        <v>1267</v>
      </c>
      <c r="G115" s="134" t="s">
        <v>226</v>
      </c>
      <c r="H115" s="135">
        <v>2</v>
      </c>
      <c r="I115" s="136"/>
      <c r="J115" s="137">
        <f>ROUND(I115*H115,2)</f>
        <v>0</v>
      </c>
      <c r="K115" s="133" t="s">
        <v>186</v>
      </c>
      <c r="L115" s="32"/>
      <c r="M115" s="138" t="s">
        <v>19</v>
      </c>
      <c r="N115" s="139" t="s">
        <v>43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311</v>
      </c>
      <c r="AT115" s="142" t="s">
        <v>182</v>
      </c>
      <c r="AU115" s="142" t="s">
        <v>81</v>
      </c>
      <c r="AY115" s="17" t="s">
        <v>180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311</v>
      </c>
      <c r="BM115" s="142" t="s">
        <v>3653</v>
      </c>
    </row>
    <row r="116" spans="2:65" s="1" customFormat="1">
      <c r="B116" s="32"/>
      <c r="D116" s="144" t="s">
        <v>189</v>
      </c>
      <c r="F116" s="145" t="s">
        <v>1269</v>
      </c>
      <c r="I116" s="146"/>
      <c r="L116" s="32"/>
      <c r="M116" s="147"/>
      <c r="T116" s="53"/>
      <c r="AT116" s="17" t="s">
        <v>189</v>
      </c>
      <c r="AU116" s="17" t="s">
        <v>81</v>
      </c>
    </row>
    <row r="117" spans="2:65" s="1" customFormat="1" ht="24.2" customHeight="1">
      <c r="B117" s="32"/>
      <c r="C117" s="131" t="s">
        <v>286</v>
      </c>
      <c r="D117" s="131" t="s">
        <v>182</v>
      </c>
      <c r="E117" s="132" t="s">
        <v>3654</v>
      </c>
      <c r="F117" s="133" t="s">
        <v>3655</v>
      </c>
      <c r="G117" s="134" t="s">
        <v>226</v>
      </c>
      <c r="H117" s="135">
        <v>1</v>
      </c>
      <c r="I117" s="136"/>
      <c r="J117" s="137">
        <f>ROUND(I117*H117,2)</f>
        <v>0</v>
      </c>
      <c r="K117" s="133" t="s">
        <v>186</v>
      </c>
      <c r="L117" s="32"/>
      <c r="M117" s="138" t="s">
        <v>19</v>
      </c>
      <c r="N117" s="139" t="s">
        <v>43</v>
      </c>
      <c r="P117" s="140">
        <f>O117*H117</f>
        <v>0</v>
      </c>
      <c r="Q117" s="140">
        <v>0</v>
      </c>
      <c r="R117" s="140">
        <f>Q117*H117</f>
        <v>0</v>
      </c>
      <c r="S117" s="140">
        <v>0</v>
      </c>
      <c r="T117" s="141">
        <f>S117*H117</f>
        <v>0</v>
      </c>
      <c r="AR117" s="142" t="s">
        <v>311</v>
      </c>
      <c r="AT117" s="142" t="s">
        <v>182</v>
      </c>
      <c r="AU117" s="142" t="s">
        <v>81</v>
      </c>
      <c r="AY117" s="17" t="s">
        <v>180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7" t="s">
        <v>79</v>
      </c>
      <c r="BK117" s="143">
        <f>ROUND(I117*H117,2)</f>
        <v>0</v>
      </c>
      <c r="BL117" s="17" t="s">
        <v>311</v>
      </c>
      <c r="BM117" s="142" t="s">
        <v>3656</v>
      </c>
    </row>
    <row r="118" spans="2:65" s="1" customFormat="1">
      <c r="B118" s="32"/>
      <c r="D118" s="144" t="s">
        <v>189</v>
      </c>
      <c r="F118" s="145" t="s">
        <v>3657</v>
      </c>
      <c r="I118" s="146"/>
      <c r="L118" s="32"/>
      <c r="M118" s="147"/>
      <c r="T118" s="53"/>
      <c r="AT118" s="17" t="s">
        <v>189</v>
      </c>
      <c r="AU118" s="17" t="s">
        <v>81</v>
      </c>
    </row>
    <row r="119" spans="2:65" s="1" customFormat="1" ht="16.5" customHeight="1">
      <c r="B119" s="32"/>
      <c r="C119" s="181" t="s">
        <v>294</v>
      </c>
      <c r="D119" s="181" t="s">
        <v>570</v>
      </c>
      <c r="E119" s="182" t="s">
        <v>3374</v>
      </c>
      <c r="F119" s="183" t="s">
        <v>3658</v>
      </c>
      <c r="G119" s="184" t="s">
        <v>1225</v>
      </c>
      <c r="H119" s="185">
        <v>1</v>
      </c>
      <c r="I119" s="186"/>
      <c r="J119" s="187">
        <f>ROUND(I119*H119,2)</f>
        <v>0</v>
      </c>
      <c r="K119" s="183" t="s">
        <v>19</v>
      </c>
      <c r="L119" s="188"/>
      <c r="M119" s="189" t="s">
        <v>19</v>
      </c>
      <c r="N119" s="190" t="s">
        <v>43</v>
      </c>
      <c r="P119" s="140">
        <f>O119*H119</f>
        <v>0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AR119" s="142" t="s">
        <v>715</v>
      </c>
      <c r="AT119" s="142" t="s">
        <v>570</v>
      </c>
      <c r="AU119" s="142" t="s">
        <v>81</v>
      </c>
      <c r="AY119" s="17" t="s">
        <v>180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7" t="s">
        <v>79</v>
      </c>
      <c r="BK119" s="143">
        <f>ROUND(I119*H119,2)</f>
        <v>0</v>
      </c>
      <c r="BL119" s="17" t="s">
        <v>311</v>
      </c>
      <c r="BM119" s="142" t="s">
        <v>3659</v>
      </c>
    </row>
    <row r="120" spans="2:65" s="1" customFormat="1" ht="33" customHeight="1">
      <c r="B120" s="32"/>
      <c r="C120" s="131" t="s">
        <v>303</v>
      </c>
      <c r="D120" s="131" t="s">
        <v>182</v>
      </c>
      <c r="E120" s="132" t="s">
        <v>3660</v>
      </c>
      <c r="F120" s="133" t="s">
        <v>3661</v>
      </c>
      <c r="G120" s="134" t="s">
        <v>226</v>
      </c>
      <c r="H120" s="135">
        <v>2</v>
      </c>
      <c r="I120" s="136"/>
      <c r="J120" s="137">
        <f>ROUND(I120*H120,2)</f>
        <v>0</v>
      </c>
      <c r="K120" s="133" t="s">
        <v>186</v>
      </c>
      <c r="L120" s="32"/>
      <c r="M120" s="138" t="s">
        <v>19</v>
      </c>
      <c r="N120" s="139" t="s">
        <v>43</v>
      </c>
      <c r="P120" s="140">
        <f>O120*H120</f>
        <v>0</v>
      </c>
      <c r="Q120" s="140">
        <v>0</v>
      </c>
      <c r="R120" s="140">
        <f>Q120*H120</f>
        <v>0</v>
      </c>
      <c r="S120" s="140">
        <v>0</v>
      </c>
      <c r="T120" s="141">
        <f>S120*H120</f>
        <v>0</v>
      </c>
      <c r="AR120" s="142" t="s">
        <v>311</v>
      </c>
      <c r="AT120" s="142" t="s">
        <v>182</v>
      </c>
      <c r="AU120" s="142" t="s">
        <v>81</v>
      </c>
      <c r="AY120" s="17" t="s">
        <v>180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7" t="s">
        <v>79</v>
      </c>
      <c r="BK120" s="143">
        <f>ROUND(I120*H120,2)</f>
        <v>0</v>
      </c>
      <c r="BL120" s="17" t="s">
        <v>311</v>
      </c>
      <c r="BM120" s="142" t="s">
        <v>3662</v>
      </c>
    </row>
    <row r="121" spans="2:65" s="1" customFormat="1">
      <c r="B121" s="32"/>
      <c r="D121" s="144" t="s">
        <v>189</v>
      </c>
      <c r="F121" s="145" t="s">
        <v>3663</v>
      </c>
      <c r="I121" s="146"/>
      <c r="L121" s="32"/>
      <c r="M121" s="147"/>
      <c r="T121" s="53"/>
      <c r="AT121" s="17" t="s">
        <v>189</v>
      </c>
      <c r="AU121" s="17" t="s">
        <v>81</v>
      </c>
    </row>
    <row r="122" spans="2:65" s="1" customFormat="1" ht="16.5" customHeight="1">
      <c r="B122" s="32"/>
      <c r="C122" s="181" t="s">
        <v>311</v>
      </c>
      <c r="D122" s="181" t="s">
        <v>570</v>
      </c>
      <c r="E122" s="182" t="s">
        <v>3664</v>
      </c>
      <c r="F122" s="183" t="s">
        <v>3665</v>
      </c>
      <c r="G122" s="184" t="s">
        <v>226</v>
      </c>
      <c r="H122" s="185">
        <v>2</v>
      </c>
      <c r="I122" s="186"/>
      <c r="J122" s="187">
        <f>ROUND(I122*H122,2)</f>
        <v>0</v>
      </c>
      <c r="K122" s="183" t="s">
        <v>186</v>
      </c>
      <c r="L122" s="188"/>
      <c r="M122" s="189" t="s">
        <v>19</v>
      </c>
      <c r="N122" s="190" t="s">
        <v>43</v>
      </c>
      <c r="P122" s="140">
        <f>O122*H122</f>
        <v>0</v>
      </c>
      <c r="Q122" s="140">
        <v>0.01</v>
      </c>
      <c r="R122" s="140">
        <f>Q122*H122</f>
        <v>0.02</v>
      </c>
      <c r="S122" s="140">
        <v>0</v>
      </c>
      <c r="T122" s="141">
        <f>S122*H122</f>
        <v>0</v>
      </c>
      <c r="AR122" s="142" t="s">
        <v>715</v>
      </c>
      <c r="AT122" s="142" t="s">
        <v>570</v>
      </c>
      <c r="AU122" s="142" t="s">
        <v>81</v>
      </c>
      <c r="AY122" s="17" t="s">
        <v>180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7" t="s">
        <v>79</v>
      </c>
      <c r="BK122" s="143">
        <f>ROUND(I122*H122,2)</f>
        <v>0</v>
      </c>
      <c r="BL122" s="17" t="s">
        <v>311</v>
      </c>
      <c r="BM122" s="142" t="s">
        <v>3666</v>
      </c>
    </row>
    <row r="123" spans="2:65" s="1" customFormat="1" ht="37.9" customHeight="1">
      <c r="B123" s="32"/>
      <c r="C123" s="131" t="s">
        <v>319</v>
      </c>
      <c r="D123" s="131" t="s">
        <v>182</v>
      </c>
      <c r="E123" s="132" t="s">
        <v>2538</v>
      </c>
      <c r="F123" s="133" t="s">
        <v>2539</v>
      </c>
      <c r="G123" s="134" t="s">
        <v>476</v>
      </c>
      <c r="H123" s="135">
        <v>47</v>
      </c>
      <c r="I123" s="136"/>
      <c r="J123" s="137">
        <f>ROUND(I123*H123,2)</f>
        <v>0</v>
      </c>
      <c r="K123" s="133" t="s">
        <v>186</v>
      </c>
      <c r="L123" s="32"/>
      <c r="M123" s="138" t="s">
        <v>19</v>
      </c>
      <c r="N123" s="139" t="s">
        <v>43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311</v>
      </c>
      <c r="AT123" s="142" t="s">
        <v>182</v>
      </c>
      <c r="AU123" s="142" t="s">
        <v>81</v>
      </c>
      <c r="AY123" s="17" t="s">
        <v>180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7" t="s">
        <v>79</v>
      </c>
      <c r="BK123" s="143">
        <f>ROUND(I123*H123,2)</f>
        <v>0</v>
      </c>
      <c r="BL123" s="17" t="s">
        <v>311</v>
      </c>
      <c r="BM123" s="142" t="s">
        <v>3667</v>
      </c>
    </row>
    <row r="124" spans="2:65" s="1" customFormat="1">
      <c r="B124" s="32"/>
      <c r="D124" s="144" t="s">
        <v>189</v>
      </c>
      <c r="F124" s="145" t="s">
        <v>2541</v>
      </c>
      <c r="I124" s="146"/>
      <c r="L124" s="32"/>
      <c r="M124" s="147"/>
      <c r="T124" s="53"/>
      <c r="AT124" s="17" t="s">
        <v>189</v>
      </c>
      <c r="AU124" s="17" t="s">
        <v>81</v>
      </c>
    </row>
    <row r="125" spans="2:65" s="1" customFormat="1" ht="16.5" customHeight="1">
      <c r="B125" s="32"/>
      <c r="C125" s="181" t="s">
        <v>326</v>
      </c>
      <c r="D125" s="181" t="s">
        <v>570</v>
      </c>
      <c r="E125" s="182" t="s">
        <v>2542</v>
      </c>
      <c r="F125" s="183" t="s">
        <v>2543</v>
      </c>
      <c r="G125" s="184" t="s">
        <v>941</v>
      </c>
      <c r="H125" s="185">
        <v>32.255000000000003</v>
      </c>
      <c r="I125" s="186"/>
      <c r="J125" s="187">
        <f>ROUND(I125*H125,2)</f>
        <v>0</v>
      </c>
      <c r="K125" s="183" t="s">
        <v>186</v>
      </c>
      <c r="L125" s="188"/>
      <c r="M125" s="189" t="s">
        <v>19</v>
      </c>
      <c r="N125" s="190" t="s">
        <v>43</v>
      </c>
      <c r="P125" s="140">
        <f>O125*H125</f>
        <v>0</v>
      </c>
      <c r="Q125" s="140">
        <v>1E-3</v>
      </c>
      <c r="R125" s="140">
        <f>Q125*H125</f>
        <v>3.2255000000000006E-2</v>
      </c>
      <c r="S125" s="140">
        <v>0</v>
      </c>
      <c r="T125" s="141">
        <f>S125*H125</f>
        <v>0</v>
      </c>
      <c r="AR125" s="142" t="s">
        <v>715</v>
      </c>
      <c r="AT125" s="142" t="s">
        <v>570</v>
      </c>
      <c r="AU125" s="142" t="s">
        <v>81</v>
      </c>
      <c r="AY125" s="17" t="s">
        <v>180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7" t="s">
        <v>79</v>
      </c>
      <c r="BK125" s="143">
        <f>ROUND(I125*H125,2)</f>
        <v>0</v>
      </c>
      <c r="BL125" s="17" t="s">
        <v>311</v>
      </c>
      <c r="BM125" s="142" t="s">
        <v>3668</v>
      </c>
    </row>
    <row r="126" spans="2:65" s="1" customFormat="1" ht="24.2" customHeight="1">
      <c r="B126" s="32"/>
      <c r="C126" s="131" t="s">
        <v>333</v>
      </c>
      <c r="D126" s="131" t="s">
        <v>182</v>
      </c>
      <c r="E126" s="132" t="s">
        <v>2556</v>
      </c>
      <c r="F126" s="133" t="s">
        <v>2557</v>
      </c>
      <c r="G126" s="134" t="s">
        <v>226</v>
      </c>
      <c r="H126" s="135">
        <v>8</v>
      </c>
      <c r="I126" s="136"/>
      <c r="J126" s="137">
        <f>ROUND(I126*H126,2)</f>
        <v>0</v>
      </c>
      <c r="K126" s="133" t="s">
        <v>186</v>
      </c>
      <c r="L126" s="32"/>
      <c r="M126" s="138" t="s">
        <v>19</v>
      </c>
      <c r="N126" s="139" t="s">
        <v>43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311</v>
      </c>
      <c r="AT126" s="142" t="s">
        <v>182</v>
      </c>
      <c r="AU126" s="142" t="s">
        <v>81</v>
      </c>
      <c r="AY126" s="17" t="s">
        <v>180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7" t="s">
        <v>79</v>
      </c>
      <c r="BK126" s="143">
        <f>ROUND(I126*H126,2)</f>
        <v>0</v>
      </c>
      <c r="BL126" s="17" t="s">
        <v>311</v>
      </c>
      <c r="BM126" s="142" t="s">
        <v>3669</v>
      </c>
    </row>
    <row r="127" spans="2:65" s="1" customFormat="1">
      <c r="B127" s="32"/>
      <c r="D127" s="144" t="s">
        <v>189</v>
      </c>
      <c r="F127" s="145" t="s">
        <v>2559</v>
      </c>
      <c r="I127" s="146"/>
      <c r="L127" s="32"/>
      <c r="M127" s="147"/>
      <c r="T127" s="53"/>
      <c r="AT127" s="17" t="s">
        <v>189</v>
      </c>
      <c r="AU127" s="17" t="s">
        <v>81</v>
      </c>
    </row>
    <row r="128" spans="2:65" s="1" customFormat="1" ht="16.5" customHeight="1">
      <c r="B128" s="32"/>
      <c r="C128" s="181" t="s">
        <v>339</v>
      </c>
      <c r="D128" s="181" t="s">
        <v>570</v>
      </c>
      <c r="E128" s="182" t="s">
        <v>2560</v>
      </c>
      <c r="F128" s="183" t="s">
        <v>2561</v>
      </c>
      <c r="G128" s="184" t="s">
        <v>226</v>
      </c>
      <c r="H128" s="185">
        <v>6</v>
      </c>
      <c r="I128" s="186"/>
      <c r="J128" s="187">
        <f>ROUND(I128*H128,2)</f>
        <v>0</v>
      </c>
      <c r="K128" s="183" t="s">
        <v>186</v>
      </c>
      <c r="L128" s="188"/>
      <c r="M128" s="189" t="s">
        <v>19</v>
      </c>
      <c r="N128" s="190" t="s">
        <v>43</v>
      </c>
      <c r="P128" s="140">
        <f>O128*H128</f>
        <v>0</v>
      </c>
      <c r="Q128" s="140">
        <v>1.2999999999999999E-4</v>
      </c>
      <c r="R128" s="140">
        <f>Q128*H128</f>
        <v>7.7999999999999988E-4</v>
      </c>
      <c r="S128" s="140">
        <v>0</v>
      </c>
      <c r="T128" s="141">
        <f>S128*H128</f>
        <v>0</v>
      </c>
      <c r="AR128" s="142" t="s">
        <v>715</v>
      </c>
      <c r="AT128" s="142" t="s">
        <v>570</v>
      </c>
      <c r="AU128" s="142" t="s">
        <v>81</v>
      </c>
      <c r="AY128" s="17" t="s">
        <v>180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7" t="s">
        <v>79</v>
      </c>
      <c r="BK128" s="143">
        <f>ROUND(I128*H128,2)</f>
        <v>0</v>
      </c>
      <c r="BL128" s="17" t="s">
        <v>311</v>
      </c>
      <c r="BM128" s="142" t="s">
        <v>3670</v>
      </c>
    </row>
    <row r="129" spans="2:65" s="1" customFormat="1" ht="16.5" customHeight="1">
      <c r="B129" s="32"/>
      <c r="C129" s="181" t="s">
        <v>7</v>
      </c>
      <c r="D129" s="181" t="s">
        <v>570</v>
      </c>
      <c r="E129" s="182" t="s">
        <v>2563</v>
      </c>
      <c r="F129" s="183" t="s">
        <v>3671</v>
      </c>
      <c r="G129" s="184" t="s">
        <v>226</v>
      </c>
      <c r="H129" s="185">
        <v>2</v>
      </c>
      <c r="I129" s="186"/>
      <c r="J129" s="187">
        <f>ROUND(I129*H129,2)</f>
        <v>0</v>
      </c>
      <c r="K129" s="183" t="s">
        <v>186</v>
      </c>
      <c r="L129" s="188"/>
      <c r="M129" s="189" t="s">
        <v>19</v>
      </c>
      <c r="N129" s="190" t="s">
        <v>43</v>
      </c>
      <c r="P129" s="140">
        <f>O129*H129</f>
        <v>0</v>
      </c>
      <c r="Q129" s="140">
        <v>1.8000000000000001E-4</v>
      </c>
      <c r="R129" s="140">
        <f>Q129*H129</f>
        <v>3.6000000000000002E-4</v>
      </c>
      <c r="S129" s="140">
        <v>0</v>
      </c>
      <c r="T129" s="141">
        <f>S129*H129</f>
        <v>0</v>
      </c>
      <c r="AR129" s="142" t="s">
        <v>715</v>
      </c>
      <c r="AT129" s="142" t="s">
        <v>570</v>
      </c>
      <c r="AU129" s="142" t="s">
        <v>81</v>
      </c>
      <c r="AY129" s="17" t="s">
        <v>180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7" t="s">
        <v>79</v>
      </c>
      <c r="BK129" s="143">
        <f>ROUND(I129*H129,2)</f>
        <v>0</v>
      </c>
      <c r="BL129" s="17" t="s">
        <v>311</v>
      </c>
      <c r="BM129" s="142" t="s">
        <v>3672</v>
      </c>
    </row>
    <row r="130" spans="2:65" s="11" customFormat="1" ht="25.9" customHeight="1">
      <c r="B130" s="119"/>
      <c r="D130" s="120" t="s">
        <v>71</v>
      </c>
      <c r="E130" s="121" t="s">
        <v>570</v>
      </c>
      <c r="F130" s="121" t="s">
        <v>1812</v>
      </c>
      <c r="I130" s="122"/>
      <c r="J130" s="123">
        <f>BK130</f>
        <v>0</v>
      </c>
      <c r="L130" s="119"/>
      <c r="M130" s="124"/>
      <c r="P130" s="125">
        <f>P131+P143</f>
        <v>0</v>
      </c>
      <c r="R130" s="125">
        <f>R131+R143</f>
        <v>4.5999999999999992E-2</v>
      </c>
      <c r="T130" s="126">
        <f>T131+T143</f>
        <v>0</v>
      </c>
      <c r="AR130" s="120" t="s">
        <v>198</v>
      </c>
      <c r="AT130" s="127" t="s">
        <v>71</v>
      </c>
      <c r="AU130" s="127" t="s">
        <v>72</v>
      </c>
      <c r="AY130" s="120" t="s">
        <v>180</v>
      </c>
      <c r="BK130" s="128">
        <f>BK131+BK143</f>
        <v>0</v>
      </c>
    </row>
    <row r="131" spans="2:65" s="11" customFormat="1" ht="22.9" customHeight="1">
      <c r="B131" s="119"/>
      <c r="D131" s="120" t="s">
        <v>71</v>
      </c>
      <c r="E131" s="129" t="s">
        <v>3420</v>
      </c>
      <c r="F131" s="129" t="s">
        <v>3421</v>
      </c>
      <c r="I131" s="122"/>
      <c r="J131" s="130">
        <f>BK131</f>
        <v>0</v>
      </c>
      <c r="L131" s="119"/>
      <c r="M131" s="124"/>
      <c r="P131" s="125">
        <f>SUM(P132:P142)</f>
        <v>0</v>
      </c>
      <c r="R131" s="125">
        <f>SUM(R132:R142)</f>
        <v>4.5999999999999992E-2</v>
      </c>
      <c r="T131" s="126">
        <f>SUM(T132:T142)</f>
        <v>0</v>
      </c>
      <c r="AR131" s="120" t="s">
        <v>198</v>
      </c>
      <c r="AT131" s="127" t="s">
        <v>71</v>
      </c>
      <c r="AU131" s="127" t="s">
        <v>79</v>
      </c>
      <c r="AY131" s="120" t="s">
        <v>180</v>
      </c>
      <c r="BK131" s="128">
        <f>SUM(BK132:BK142)</f>
        <v>0</v>
      </c>
    </row>
    <row r="132" spans="2:65" s="1" customFormat="1" ht="24.2" customHeight="1">
      <c r="B132" s="32"/>
      <c r="C132" s="131" t="s">
        <v>351</v>
      </c>
      <c r="D132" s="131" t="s">
        <v>182</v>
      </c>
      <c r="E132" s="132" t="s">
        <v>3673</v>
      </c>
      <c r="F132" s="133" t="s">
        <v>3674</v>
      </c>
      <c r="G132" s="134" t="s">
        <v>226</v>
      </c>
      <c r="H132" s="135">
        <v>2</v>
      </c>
      <c r="I132" s="136"/>
      <c r="J132" s="137">
        <f>ROUND(I132*H132,2)</f>
        <v>0</v>
      </c>
      <c r="K132" s="133" t="s">
        <v>186</v>
      </c>
      <c r="L132" s="32"/>
      <c r="M132" s="138" t="s">
        <v>19</v>
      </c>
      <c r="N132" s="139" t="s">
        <v>43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360</v>
      </c>
      <c r="AT132" s="142" t="s">
        <v>182</v>
      </c>
      <c r="AU132" s="142" t="s">
        <v>81</v>
      </c>
      <c r="AY132" s="17" t="s">
        <v>180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7" t="s">
        <v>79</v>
      </c>
      <c r="BK132" s="143">
        <f>ROUND(I132*H132,2)</f>
        <v>0</v>
      </c>
      <c r="BL132" s="17" t="s">
        <v>360</v>
      </c>
      <c r="BM132" s="142" t="s">
        <v>3675</v>
      </c>
    </row>
    <row r="133" spans="2:65" s="1" customFormat="1">
      <c r="B133" s="32"/>
      <c r="D133" s="144" t="s">
        <v>189</v>
      </c>
      <c r="F133" s="145" t="s">
        <v>3676</v>
      </c>
      <c r="I133" s="146"/>
      <c r="L133" s="32"/>
      <c r="M133" s="147"/>
      <c r="T133" s="53"/>
      <c r="AT133" s="17" t="s">
        <v>189</v>
      </c>
      <c r="AU133" s="17" t="s">
        <v>81</v>
      </c>
    </row>
    <row r="134" spans="2:65" s="1" customFormat="1" ht="24.2" customHeight="1">
      <c r="B134" s="32"/>
      <c r="C134" s="181" t="s">
        <v>357</v>
      </c>
      <c r="D134" s="181" t="s">
        <v>570</v>
      </c>
      <c r="E134" s="182" t="s">
        <v>3677</v>
      </c>
      <c r="F134" s="183" t="s">
        <v>3678</v>
      </c>
      <c r="G134" s="184" t="s">
        <v>226</v>
      </c>
      <c r="H134" s="185">
        <v>2</v>
      </c>
      <c r="I134" s="186"/>
      <c r="J134" s="187">
        <f>ROUND(I134*H134,2)</f>
        <v>0</v>
      </c>
      <c r="K134" s="183" t="s">
        <v>186</v>
      </c>
      <c r="L134" s="188"/>
      <c r="M134" s="189" t="s">
        <v>19</v>
      </c>
      <c r="N134" s="190" t="s">
        <v>43</v>
      </c>
      <c r="P134" s="140">
        <f>O134*H134</f>
        <v>0</v>
      </c>
      <c r="Q134" s="140">
        <v>2.1999999999999999E-2</v>
      </c>
      <c r="R134" s="140">
        <f>Q134*H134</f>
        <v>4.3999999999999997E-2</v>
      </c>
      <c r="S134" s="140">
        <v>0</v>
      </c>
      <c r="T134" s="141">
        <f>S134*H134</f>
        <v>0</v>
      </c>
      <c r="AR134" s="142" t="s">
        <v>2648</v>
      </c>
      <c r="AT134" s="142" t="s">
        <v>570</v>
      </c>
      <c r="AU134" s="142" t="s">
        <v>81</v>
      </c>
      <c r="AY134" s="17" t="s">
        <v>180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7" t="s">
        <v>79</v>
      </c>
      <c r="BK134" s="143">
        <f>ROUND(I134*H134,2)</f>
        <v>0</v>
      </c>
      <c r="BL134" s="17" t="s">
        <v>2648</v>
      </c>
      <c r="BM134" s="142" t="s">
        <v>3679</v>
      </c>
    </row>
    <row r="135" spans="2:65" s="1" customFormat="1" ht="16.5" customHeight="1">
      <c r="B135" s="32"/>
      <c r="C135" s="131" t="s">
        <v>365</v>
      </c>
      <c r="D135" s="131" t="s">
        <v>182</v>
      </c>
      <c r="E135" s="132" t="s">
        <v>3680</v>
      </c>
      <c r="F135" s="133" t="s">
        <v>3681</v>
      </c>
      <c r="G135" s="134" t="s">
        <v>226</v>
      </c>
      <c r="H135" s="135">
        <v>2</v>
      </c>
      <c r="I135" s="136"/>
      <c r="J135" s="137">
        <f>ROUND(I135*H135,2)</f>
        <v>0</v>
      </c>
      <c r="K135" s="133" t="s">
        <v>186</v>
      </c>
      <c r="L135" s="32"/>
      <c r="M135" s="138" t="s">
        <v>19</v>
      </c>
      <c r="N135" s="139" t="s">
        <v>43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360</v>
      </c>
      <c r="AT135" s="142" t="s">
        <v>182</v>
      </c>
      <c r="AU135" s="142" t="s">
        <v>81</v>
      </c>
      <c r="AY135" s="17" t="s">
        <v>180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7" t="s">
        <v>79</v>
      </c>
      <c r="BK135" s="143">
        <f>ROUND(I135*H135,2)</f>
        <v>0</v>
      </c>
      <c r="BL135" s="17" t="s">
        <v>360</v>
      </c>
      <c r="BM135" s="142" t="s">
        <v>3682</v>
      </c>
    </row>
    <row r="136" spans="2:65" s="1" customFormat="1">
      <c r="B136" s="32"/>
      <c r="D136" s="144" t="s">
        <v>189</v>
      </c>
      <c r="F136" s="145" t="s">
        <v>3683</v>
      </c>
      <c r="I136" s="146"/>
      <c r="L136" s="32"/>
      <c r="M136" s="147"/>
      <c r="T136" s="53"/>
      <c r="AT136" s="17" t="s">
        <v>189</v>
      </c>
      <c r="AU136" s="17" t="s">
        <v>81</v>
      </c>
    </row>
    <row r="137" spans="2:65" s="1" customFormat="1" ht="16.5" customHeight="1">
      <c r="B137" s="32"/>
      <c r="C137" s="131" t="s">
        <v>500</v>
      </c>
      <c r="D137" s="131" t="s">
        <v>182</v>
      </c>
      <c r="E137" s="132" t="s">
        <v>3684</v>
      </c>
      <c r="F137" s="133" t="s">
        <v>3685</v>
      </c>
      <c r="G137" s="134" t="s">
        <v>226</v>
      </c>
      <c r="H137" s="135">
        <v>2</v>
      </c>
      <c r="I137" s="136"/>
      <c r="J137" s="137">
        <f>ROUND(I137*H137,2)</f>
        <v>0</v>
      </c>
      <c r="K137" s="133" t="s">
        <v>186</v>
      </c>
      <c r="L137" s="32"/>
      <c r="M137" s="138" t="s">
        <v>19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360</v>
      </c>
      <c r="AT137" s="142" t="s">
        <v>182</v>
      </c>
      <c r="AU137" s="142" t="s">
        <v>81</v>
      </c>
      <c r="AY137" s="17" t="s">
        <v>180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360</v>
      </c>
      <c r="BM137" s="142" t="s">
        <v>3686</v>
      </c>
    </row>
    <row r="138" spans="2:65" s="1" customFormat="1">
      <c r="B138" s="32"/>
      <c r="D138" s="144" t="s">
        <v>189</v>
      </c>
      <c r="F138" s="145" t="s">
        <v>3687</v>
      </c>
      <c r="I138" s="146"/>
      <c r="L138" s="32"/>
      <c r="M138" s="147"/>
      <c r="T138" s="53"/>
      <c r="AT138" s="17" t="s">
        <v>189</v>
      </c>
      <c r="AU138" s="17" t="s">
        <v>81</v>
      </c>
    </row>
    <row r="139" spans="2:65" s="1" customFormat="1" ht="16.5" customHeight="1">
      <c r="B139" s="32"/>
      <c r="C139" s="181" t="s">
        <v>505</v>
      </c>
      <c r="D139" s="181" t="s">
        <v>570</v>
      </c>
      <c r="E139" s="182" t="s">
        <v>3688</v>
      </c>
      <c r="F139" s="183" t="s">
        <v>3689</v>
      </c>
      <c r="G139" s="184" t="s">
        <v>226</v>
      </c>
      <c r="H139" s="185">
        <v>2</v>
      </c>
      <c r="I139" s="186"/>
      <c r="J139" s="187">
        <f>ROUND(I139*H139,2)</f>
        <v>0</v>
      </c>
      <c r="K139" s="183" t="s">
        <v>186</v>
      </c>
      <c r="L139" s="188"/>
      <c r="M139" s="189" t="s">
        <v>19</v>
      </c>
      <c r="N139" s="190" t="s">
        <v>43</v>
      </c>
      <c r="P139" s="140">
        <f>O139*H139</f>
        <v>0</v>
      </c>
      <c r="Q139" s="140">
        <v>2.0000000000000001E-4</v>
      </c>
      <c r="R139" s="140">
        <f>Q139*H139</f>
        <v>4.0000000000000002E-4</v>
      </c>
      <c r="S139" s="140">
        <v>0</v>
      </c>
      <c r="T139" s="141">
        <f>S139*H139</f>
        <v>0</v>
      </c>
      <c r="AR139" s="142" t="s">
        <v>2648</v>
      </c>
      <c r="AT139" s="142" t="s">
        <v>570</v>
      </c>
      <c r="AU139" s="142" t="s">
        <v>81</v>
      </c>
      <c r="AY139" s="17" t="s">
        <v>180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7" t="s">
        <v>79</v>
      </c>
      <c r="BK139" s="143">
        <f>ROUND(I139*H139,2)</f>
        <v>0</v>
      </c>
      <c r="BL139" s="17" t="s">
        <v>2648</v>
      </c>
      <c r="BM139" s="142" t="s">
        <v>3690</v>
      </c>
    </row>
    <row r="140" spans="2:65" s="1" customFormat="1" ht="24.2" customHeight="1">
      <c r="B140" s="32"/>
      <c r="C140" s="131" t="s">
        <v>511</v>
      </c>
      <c r="D140" s="131" t="s">
        <v>182</v>
      </c>
      <c r="E140" s="132" t="s">
        <v>3691</v>
      </c>
      <c r="F140" s="133" t="s">
        <v>3692</v>
      </c>
      <c r="G140" s="134" t="s">
        <v>226</v>
      </c>
      <c r="H140" s="135">
        <v>2</v>
      </c>
      <c r="I140" s="136"/>
      <c r="J140" s="137">
        <f>ROUND(I140*H140,2)</f>
        <v>0</v>
      </c>
      <c r="K140" s="133" t="s">
        <v>186</v>
      </c>
      <c r="L140" s="32"/>
      <c r="M140" s="138" t="s">
        <v>19</v>
      </c>
      <c r="N140" s="139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360</v>
      </c>
      <c r="AT140" s="142" t="s">
        <v>182</v>
      </c>
      <c r="AU140" s="142" t="s">
        <v>81</v>
      </c>
      <c r="AY140" s="17" t="s">
        <v>180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79</v>
      </c>
      <c r="BK140" s="143">
        <f>ROUND(I140*H140,2)</f>
        <v>0</v>
      </c>
      <c r="BL140" s="17" t="s">
        <v>360</v>
      </c>
      <c r="BM140" s="142" t="s">
        <v>3693</v>
      </c>
    </row>
    <row r="141" spans="2:65" s="1" customFormat="1">
      <c r="B141" s="32"/>
      <c r="D141" s="144" t="s">
        <v>189</v>
      </c>
      <c r="F141" s="145" t="s">
        <v>3694</v>
      </c>
      <c r="I141" s="146"/>
      <c r="L141" s="32"/>
      <c r="M141" s="147"/>
      <c r="T141" s="53"/>
      <c r="AT141" s="17" t="s">
        <v>189</v>
      </c>
      <c r="AU141" s="17" t="s">
        <v>81</v>
      </c>
    </row>
    <row r="142" spans="2:65" s="1" customFormat="1" ht="16.5" customHeight="1">
      <c r="B142" s="32"/>
      <c r="C142" s="181" t="s">
        <v>515</v>
      </c>
      <c r="D142" s="181" t="s">
        <v>570</v>
      </c>
      <c r="E142" s="182" t="s">
        <v>3695</v>
      </c>
      <c r="F142" s="183" t="s">
        <v>3696</v>
      </c>
      <c r="G142" s="184" t="s">
        <v>226</v>
      </c>
      <c r="H142" s="185">
        <v>2</v>
      </c>
      <c r="I142" s="186"/>
      <c r="J142" s="187">
        <f>ROUND(I142*H142,2)</f>
        <v>0</v>
      </c>
      <c r="K142" s="183" t="s">
        <v>186</v>
      </c>
      <c r="L142" s="188"/>
      <c r="M142" s="189" t="s">
        <v>19</v>
      </c>
      <c r="N142" s="190" t="s">
        <v>43</v>
      </c>
      <c r="P142" s="140">
        <f>O142*H142</f>
        <v>0</v>
      </c>
      <c r="Q142" s="140">
        <v>8.0000000000000004E-4</v>
      </c>
      <c r="R142" s="140">
        <f>Q142*H142</f>
        <v>1.6000000000000001E-3</v>
      </c>
      <c r="S142" s="140">
        <v>0</v>
      </c>
      <c r="T142" s="141">
        <f>S142*H142</f>
        <v>0</v>
      </c>
      <c r="AR142" s="142" t="s">
        <v>2648</v>
      </c>
      <c r="AT142" s="142" t="s">
        <v>570</v>
      </c>
      <c r="AU142" s="142" t="s">
        <v>81</v>
      </c>
      <c r="AY142" s="17" t="s">
        <v>180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7" t="s">
        <v>79</v>
      </c>
      <c r="BK142" s="143">
        <f>ROUND(I142*H142,2)</f>
        <v>0</v>
      </c>
      <c r="BL142" s="17" t="s">
        <v>2648</v>
      </c>
      <c r="BM142" s="142" t="s">
        <v>3697</v>
      </c>
    </row>
    <row r="143" spans="2:65" s="11" customFormat="1" ht="22.9" customHeight="1">
      <c r="B143" s="119"/>
      <c r="D143" s="120" t="s">
        <v>71</v>
      </c>
      <c r="E143" s="129" t="s">
        <v>2628</v>
      </c>
      <c r="F143" s="129" t="s">
        <v>2629</v>
      </c>
      <c r="I143" s="122"/>
      <c r="J143" s="130">
        <f>BK143</f>
        <v>0</v>
      </c>
      <c r="L143" s="119"/>
      <c r="M143" s="124"/>
      <c r="P143" s="125">
        <f>SUM(P144:P155)</f>
        <v>0</v>
      </c>
      <c r="R143" s="125">
        <f>SUM(R144:R155)</f>
        <v>0</v>
      </c>
      <c r="T143" s="126">
        <f>SUM(T144:T155)</f>
        <v>0</v>
      </c>
      <c r="AR143" s="120" t="s">
        <v>198</v>
      </c>
      <c r="AT143" s="127" t="s">
        <v>71</v>
      </c>
      <c r="AU143" s="127" t="s">
        <v>79</v>
      </c>
      <c r="AY143" s="120" t="s">
        <v>180</v>
      </c>
      <c r="BK143" s="128">
        <f>SUM(BK144:BK155)</f>
        <v>0</v>
      </c>
    </row>
    <row r="144" spans="2:65" s="1" customFormat="1" ht="55.5" customHeight="1">
      <c r="B144" s="32"/>
      <c r="C144" s="131" t="s">
        <v>699</v>
      </c>
      <c r="D144" s="131" t="s">
        <v>182</v>
      </c>
      <c r="E144" s="132" t="s">
        <v>3698</v>
      </c>
      <c r="F144" s="133" t="s">
        <v>3699</v>
      </c>
      <c r="G144" s="134" t="s">
        <v>209</v>
      </c>
      <c r="H144" s="135">
        <v>2</v>
      </c>
      <c r="I144" s="136"/>
      <c r="J144" s="137">
        <f>ROUND(I144*H144,2)</f>
        <v>0</v>
      </c>
      <c r="K144" s="133" t="s">
        <v>186</v>
      </c>
      <c r="L144" s="32"/>
      <c r="M144" s="138" t="s">
        <v>19</v>
      </c>
      <c r="N144" s="139" t="s">
        <v>43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360</v>
      </c>
      <c r="AT144" s="142" t="s">
        <v>182</v>
      </c>
      <c r="AU144" s="142" t="s">
        <v>81</v>
      </c>
      <c r="AY144" s="17" t="s">
        <v>180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7" t="s">
        <v>79</v>
      </c>
      <c r="BK144" s="143">
        <f>ROUND(I144*H144,2)</f>
        <v>0</v>
      </c>
      <c r="BL144" s="17" t="s">
        <v>360</v>
      </c>
      <c r="BM144" s="142" t="s">
        <v>3700</v>
      </c>
    </row>
    <row r="145" spans="2:65" s="1" customFormat="1">
      <c r="B145" s="32"/>
      <c r="D145" s="144" t="s">
        <v>189</v>
      </c>
      <c r="F145" s="145" t="s">
        <v>3701</v>
      </c>
      <c r="I145" s="146"/>
      <c r="L145" s="32"/>
      <c r="M145" s="147"/>
      <c r="T145" s="53"/>
      <c r="AT145" s="17" t="s">
        <v>189</v>
      </c>
      <c r="AU145" s="17" t="s">
        <v>81</v>
      </c>
    </row>
    <row r="146" spans="2:65" s="1" customFormat="1" ht="66.75" customHeight="1">
      <c r="B146" s="32"/>
      <c r="C146" s="131" t="s">
        <v>704</v>
      </c>
      <c r="D146" s="131" t="s">
        <v>182</v>
      </c>
      <c r="E146" s="132" t="s">
        <v>2630</v>
      </c>
      <c r="F146" s="133" t="s">
        <v>2631</v>
      </c>
      <c r="G146" s="134" t="s">
        <v>476</v>
      </c>
      <c r="H146" s="135">
        <v>40</v>
      </c>
      <c r="I146" s="136"/>
      <c r="J146" s="137">
        <f>ROUND(I146*H146,2)</f>
        <v>0</v>
      </c>
      <c r="K146" s="133" t="s">
        <v>186</v>
      </c>
      <c r="L146" s="32"/>
      <c r="M146" s="138" t="s">
        <v>19</v>
      </c>
      <c r="N146" s="139" t="s">
        <v>43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360</v>
      </c>
      <c r="AT146" s="142" t="s">
        <v>182</v>
      </c>
      <c r="AU146" s="142" t="s">
        <v>81</v>
      </c>
      <c r="AY146" s="17" t="s">
        <v>180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7" t="s">
        <v>79</v>
      </c>
      <c r="BK146" s="143">
        <f>ROUND(I146*H146,2)</f>
        <v>0</v>
      </c>
      <c r="BL146" s="17" t="s">
        <v>360</v>
      </c>
      <c r="BM146" s="142" t="s">
        <v>3702</v>
      </c>
    </row>
    <row r="147" spans="2:65" s="1" customFormat="1">
      <c r="B147" s="32"/>
      <c r="D147" s="144" t="s">
        <v>189</v>
      </c>
      <c r="F147" s="145" t="s">
        <v>2633</v>
      </c>
      <c r="I147" s="146"/>
      <c r="L147" s="32"/>
      <c r="M147" s="147"/>
      <c r="T147" s="53"/>
      <c r="AT147" s="17" t="s">
        <v>189</v>
      </c>
      <c r="AU147" s="17" t="s">
        <v>81</v>
      </c>
    </row>
    <row r="148" spans="2:65" s="1" customFormat="1" ht="55.5" customHeight="1">
      <c r="B148" s="32"/>
      <c r="C148" s="131" t="s">
        <v>709</v>
      </c>
      <c r="D148" s="131" t="s">
        <v>182</v>
      </c>
      <c r="E148" s="132" t="s">
        <v>2634</v>
      </c>
      <c r="F148" s="133" t="s">
        <v>2635</v>
      </c>
      <c r="G148" s="134" t="s">
        <v>476</v>
      </c>
      <c r="H148" s="135">
        <v>40</v>
      </c>
      <c r="I148" s="136"/>
      <c r="J148" s="137">
        <f>ROUND(I148*H148,2)</f>
        <v>0</v>
      </c>
      <c r="K148" s="133" t="s">
        <v>186</v>
      </c>
      <c r="L148" s="32"/>
      <c r="M148" s="138" t="s">
        <v>19</v>
      </c>
      <c r="N148" s="139" t="s">
        <v>43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360</v>
      </c>
      <c r="AT148" s="142" t="s">
        <v>182</v>
      </c>
      <c r="AU148" s="142" t="s">
        <v>81</v>
      </c>
      <c r="AY148" s="17" t="s">
        <v>180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79</v>
      </c>
      <c r="BK148" s="143">
        <f>ROUND(I148*H148,2)</f>
        <v>0</v>
      </c>
      <c r="BL148" s="17" t="s">
        <v>360</v>
      </c>
      <c r="BM148" s="142" t="s">
        <v>3703</v>
      </c>
    </row>
    <row r="149" spans="2:65" s="1" customFormat="1">
      <c r="B149" s="32"/>
      <c r="D149" s="144" t="s">
        <v>189</v>
      </c>
      <c r="F149" s="145" t="s">
        <v>2637</v>
      </c>
      <c r="I149" s="146"/>
      <c r="L149" s="32"/>
      <c r="M149" s="147"/>
      <c r="T149" s="53"/>
      <c r="AT149" s="17" t="s">
        <v>189</v>
      </c>
      <c r="AU149" s="17" t="s">
        <v>81</v>
      </c>
    </row>
    <row r="150" spans="2:65" s="1" customFormat="1" ht="44.25" customHeight="1">
      <c r="B150" s="32"/>
      <c r="C150" s="131" t="s">
        <v>715</v>
      </c>
      <c r="D150" s="131" t="s">
        <v>182</v>
      </c>
      <c r="E150" s="132" t="s">
        <v>3704</v>
      </c>
      <c r="F150" s="133" t="s">
        <v>3705</v>
      </c>
      <c r="G150" s="134" t="s">
        <v>209</v>
      </c>
      <c r="H150" s="135">
        <v>1</v>
      </c>
      <c r="I150" s="136"/>
      <c r="J150" s="137">
        <f>ROUND(I150*H150,2)</f>
        <v>0</v>
      </c>
      <c r="K150" s="133" t="s">
        <v>186</v>
      </c>
      <c r="L150" s="32"/>
      <c r="M150" s="138" t="s">
        <v>19</v>
      </c>
      <c r="N150" s="139" t="s">
        <v>43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360</v>
      </c>
      <c r="AT150" s="142" t="s">
        <v>182</v>
      </c>
      <c r="AU150" s="142" t="s">
        <v>81</v>
      </c>
      <c r="AY150" s="17" t="s">
        <v>180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7" t="s">
        <v>79</v>
      </c>
      <c r="BK150" s="143">
        <f>ROUND(I150*H150,2)</f>
        <v>0</v>
      </c>
      <c r="BL150" s="17" t="s">
        <v>360</v>
      </c>
      <c r="BM150" s="142" t="s">
        <v>3706</v>
      </c>
    </row>
    <row r="151" spans="2:65" s="1" customFormat="1">
      <c r="B151" s="32"/>
      <c r="D151" s="144" t="s">
        <v>189</v>
      </c>
      <c r="F151" s="145" t="s">
        <v>3707</v>
      </c>
      <c r="I151" s="146"/>
      <c r="L151" s="32"/>
      <c r="M151" s="147"/>
      <c r="T151" s="53"/>
      <c r="AT151" s="17" t="s">
        <v>189</v>
      </c>
      <c r="AU151" s="17" t="s">
        <v>81</v>
      </c>
    </row>
    <row r="152" spans="2:65" s="1" customFormat="1" ht="37.9" customHeight="1">
      <c r="B152" s="32"/>
      <c r="C152" s="131" t="s">
        <v>720</v>
      </c>
      <c r="D152" s="131" t="s">
        <v>182</v>
      </c>
      <c r="E152" s="132" t="s">
        <v>2638</v>
      </c>
      <c r="F152" s="133" t="s">
        <v>2639</v>
      </c>
      <c r="G152" s="134" t="s">
        <v>476</v>
      </c>
      <c r="H152" s="135">
        <v>40</v>
      </c>
      <c r="I152" s="136"/>
      <c r="J152" s="137">
        <f>ROUND(I152*H152,2)</f>
        <v>0</v>
      </c>
      <c r="K152" s="133" t="s">
        <v>186</v>
      </c>
      <c r="L152" s="32"/>
      <c r="M152" s="138" t="s">
        <v>19</v>
      </c>
      <c r="N152" s="139" t="s">
        <v>43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360</v>
      </c>
      <c r="AT152" s="142" t="s">
        <v>182</v>
      </c>
      <c r="AU152" s="142" t="s">
        <v>81</v>
      </c>
      <c r="AY152" s="17" t="s">
        <v>180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79</v>
      </c>
      <c r="BK152" s="143">
        <f>ROUND(I152*H152,2)</f>
        <v>0</v>
      </c>
      <c r="BL152" s="17" t="s">
        <v>360</v>
      </c>
      <c r="BM152" s="142" t="s">
        <v>3708</v>
      </c>
    </row>
    <row r="153" spans="2:65" s="1" customFormat="1">
      <c r="B153" s="32"/>
      <c r="D153" s="144" t="s">
        <v>189</v>
      </c>
      <c r="F153" s="145" t="s">
        <v>2641</v>
      </c>
      <c r="I153" s="146"/>
      <c r="L153" s="32"/>
      <c r="M153" s="147"/>
      <c r="T153" s="53"/>
      <c r="AT153" s="17" t="s">
        <v>189</v>
      </c>
      <c r="AU153" s="17" t="s">
        <v>81</v>
      </c>
    </row>
    <row r="154" spans="2:65" s="1" customFormat="1" ht="33" customHeight="1">
      <c r="B154" s="32"/>
      <c r="C154" s="131" t="s">
        <v>727</v>
      </c>
      <c r="D154" s="131" t="s">
        <v>182</v>
      </c>
      <c r="E154" s="132" t="s">
        <v>2642</v>
      </c>
      <c r="F154" s="133" t="s">
        <v>2643</v>
      </c>
      <c r="G154" s="134" t="s">
        <v>476</v>
      </c>
      <c r="H154" s="135">
        <v>40</v>
      </c>
      <c r="I154" s="136"/>
      <c r="J154" s="137">
        <f>ROUND(I154*H154,2)</f>
        <v>0</v>
      </c>
      <c r="K154" s="133" t="s">
        <v>186</v>
      </c>
      <c r="L154" s="32"/>
      <c r="M154" s="138" t="s">
        <v>19</v>
      </c>
      <c r="N154" s="139" t="s">
        <v>43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360</v>
      </c>
      <c r="AT154" s="142" t="s">
        <v>182</v>
      </c>
      <c r="AU154" s="142" t="s">
        <v>81</v>
      </c>
      <c r="AY154" s="17" t="s">
        <v>180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7" t="s">
        <v>79</v>
      </c>
      <c r="BK154" s="143">
        <f>ROUND(I154*H154,2)</f>
        <v>0</v>
      </c>
      <c r="BL154" s="17" t="s">
        <v>360</v>
      </c>
      <c r="BM154" s="142" t="s">
        <v>3709</v>
      </c>
    </row>
    <row r="155" spans="2:65" s="1" customFormat="1">
      <c r="B155" s="32"/>
      <c r="D155" s="144" t="s">
        <v>189</v>
      </c>
      <c r="F155" s="145" t="s">
        <v>2645</v>
      </c>
      <c r="I155" s="146"/>
      <c r="L155" s="32"/>
      <c r="M155" s="147"/>
      <c r="T155" s="53"/>
      <c r="AT155" s="17" t="s">
        <v>189</v>
      </c>
      <c r="AU155" s="17" t="s">
        <v>81</v>
      </c>
    </row>
    <row r="156" spans="2:65" s="11" customFormat="1" ht="25.9" customHeight="1">
      <c r="B156" s="119"/>
      <c r="D156" s="120" t="s">
        <v>71</v>
      </c>
      <c r="E156" s="121" t="s">
        <v>1009</v>
      </c>
      <c r="F156" s="121" t="s">
        <v>1010</v>
      </c>
      <c r="I156" s="122"/>
      <c r="J156" s="123">
        <f>BK156</f>
        <v>0</v>
      </c>
      <c r="L156" s="119"/>
      <c r="M156" s="124"/>
      <c r="P156" s="125">
        <f>SUM(P157:P158)</f>
        <v>0</v>
      </c>
      <c r="R156" s="125">
        <f>SUM(R157:R158)</f>
        <v>0</v>
      </c>
      <c r="T156" s="126">
        <f>SUM(T157:T158)</f>
        <v>0</v>
      </c>
      <c r="AR156" s="120" t="s">
        <v>187</v>
      </c>
      <c r="AT156" s="127" t="s">
        <v>71</v>
      </c>
      <c r="AU156" s="127" t="s">
        <v>72</v>
      </c>
      <c r="AY156" s="120" t="s">
        <v>180</v>
      </c>
      <c r="BK156" s="128">
        <f>SUM(BK157:BK158)</f>
        <v>0</v>
      </c>
    </row>
    <row r="157" spans="2:65" s="1" customFormat="1" ht="44.25" customHeight="1">
      <c r="B157" s="32"/>
      <c r="C157" s="131" t="s">
        <v>732</v>
      </c>
      <c r="D157" s="131" t="s">
        <v>182</v>
      </c>
      <c r="E157" s="132" t="s">
        <v>1323</v>
      </c>
      <c r="F157" s="133" t="s">
        <v>3710</v>
      </c>
      <c r="G157" s="134" t="s">
        <v>1014</v>
      </c>
      <c r="H157" s="135">
        <v>15</v>
      </c>
      <c r="I157" s="136"/>
      <c r="J157" s="137">
        <f>ROUND(I157*H157,2)</f>
        <v>0</v>
      </c>
      <c r="K157" s="133" t="s">
        <v>186</v>
      </c>
      <c r="L157" s="32"/>
      <c r="M157" s="138" t="s">
        <v>19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1015</v>
      </c>
      <c r="AT157" s="142" t="s">
        <v>182</v>
      </c>
      <c r="AU157" s="142" t="s">
        <v>79</v>
      </c>
      <c r="AY157" s="17" t="s">
        <v>180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79</v>
      </c>
      <c r="BK157" s="143">
        <f>ROUND(I157*H157,2)</f>
        <v>0</v>
      </c>
      <c r="BL157" s="17" t="s">
        <v>1015</v>
      </c>
      <c r="BM157" s="142" t="s">
        <v>3711</v>
      </c>
    </row>
    <row r="158" spans="2:65" s="1" customFormat="1">
      <c r="B158" s="32"/>
      <c r="D158" s="144" t="s">
        <v>189</v>
      </c>
      <c r="F158" s="145" t="s">
        <v>1326</v>
      </c>
      <c r="I158" s="146"/>
      <c r="L158" s="32"/>
      <c r="M158" s="178"/>
      <c r="N158" s="179"/>
      <c r="O158" s="179"/>
      <c r="P158" s="179"/>
      <c r="Q158" s="179"/>
      <c r="R158" s="179"/>
      <c r="S158" s="179"/>
      <c r="T158" s="180"/>
      <c r="AT158" s="17" t="s">
        <v>189</v>
      </c>
      <c r="AU158" s="17" t="s">
        <v>79</v>
      </c>
    </row>
    <row r="159" spans="2:65" s="1" customFormat="1" ht="6.95" customHeight="1">
      <c r="B159" s="41"/>
      <c r="C159" s="42"/>
      <c r="D159" s="42"/>
      <c r="E159" s="42"/>
      <c r="F159" s="42"/>
      <c r="G159" s="42"/>
      <c r="H159" s="42"/>
      <c r="I159" s="42"/>
      <c r="J159" s="42"/>
      <c r="K159" s="42"/>
      <c r="L159" s="32"/>
    </row>
  </sheetData>
  <sheetProtection formatColumns="0" formatRows="0" autoFilter="0"/>
  <autoFilter ref="C90:K158" xr:uid="{00000000-0009-0000-0000-000013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 xr:uid="{00000000-0004-0000-1300-000000000000}"/>
    <hyperlink ref="F99" r:id="rId2" xr:uid="{00000000-0004-0000-1300-000001000000}"/>
    <hyperlink ref="F103" r:id="rId3" xr:uid="{00000000-0004-0000-1300-000002000000}"/>
    <hyperlink ref="F107" r:id="rId4" xr:uid="{00000000-0004-0000-1300-000003000000}"/>
    <hyperlink ref="F109" r:id="rId5" xr:uid="{00000000-0004-0000-1300-000004000000}"/>
    <hyperlink ref="F111" r:id="rId6" xr:uid="{00000000-0004-0000-1300-000005000000}"/>
    <hyperlink ref="F114" r:id="rId7" xr:uid="{00000000-0004-0000-1300-000006000000}"/>
    <hyperlink ref="F116" r:id="rId8" xr:uid="{00000000-0004-0000-1300-000007000000}"/>
    <hyperlink ref="F118" r:id="rId9" xr:uid="{00000000-0004-0000-1300-000008000000}"/>
    <hyperlink ref="F121" r:id="rId10" xr:uid="{00000000-0004-0000-1300-000009000000}"/>
    <hyperlink ref="F124" r:id="rId11" xr:uid="{00000000-0004-0000-1300-00000A000000}"/>
    <hyperlink ref="F127" r:id="rId12" xr:uid="{00000000-0004-0000-1300-00000B000000}"/>
    <hyperlink ref="F133" r:id="rId13" xr:uid="{00000000-0004-0000-1300-00000C000000}"/>
    <hyperlink ref="F136" r:id="rId14" xr:uid="{00000000-0004-0000-1300-00000D000000}"/>
    <hyperlink ref="F138" r:id="rId15" xr:uid="{00000000-0004-0000-1300-00000E000000}"/>
    <hyperlink ref="F141" r:id="rId16" xr:uid="{00000000-0004-0000-1300-00000F000000}"/>
    <hyperlink ref="F145" r:id="rId17" xr:uid="{00000000-0004-0000-1300-000010000000}"/>
    <hyperlink ref="F147" r:id="rId18" xr:uid="{00000000-0004-0000-1300-000011000000}"/>
    <hyperlink ref="F149" r:id="rId19" xr:uid="{00000000-0004-0000-1300-000012000000}"/>
    <hyperlink ref="F151" r:id="rId20" xr:uid="{00000000-0004-0000-1300-000013000000}"/>
    <hyperlink ref="F153" r:id="rId21" xr:uid="{00000000-0004-0000-1300-000014000000}"/>
    <hyperlink ref="F155" r:id="rId22" xr:uid="{00000000-0004-0000-1300-000015000000}"/>
    <hyperlink ref="F158" r:id="rId23" xr:uid="{00000000-0004-0000-1300-00001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210"/>
  <sheetViews>
    <sheetView showGridLines="0" topLeftCell="A87" workbookViewId="0">
      <selection activeCell="E84" sqref="E84:H8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143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3712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3713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ROUND(J92,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ROUND((SUM(BE92:BE209)),  2)</f>
        <v>0</v>
      </c>
      <c r="I35" s="93">
        <v>0.21</v>
      </c>
      <c r="J35" s="83">
        <f>ROUND(((SUM(BE92:BE209))*I35),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ROUND((SUM(BF92:BF209)),  2)</f>
        <v>0</v>
      </c>
      <c r="I36" s="93">
        <v>0.12</v>
      </c>
      <c r="J36" s="83">
        <f>ROUND(((SUM(BF92:BF209))*I36),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ROUND((SUM(BG92:BG209)),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ROUND((SUM(BH92:BH209)),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ROUND((SUM(BI92:BI209)),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4016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">
        <v>4017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J92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J93</f>
        <v>0</v>
      </c>
      <c r="L64" s="103"/>
    </row>
    <row r="65" spans="2:12" s="9" customFormat="1" ht="19.899999999999999" customHeight="1">
      <c r="B65" s="107"/>
      <c r="D65" s="108" t="s">
        <v>158</v>
      </c>
      <c r="E65" s="109"/>
      <c r="F65" s="109"/>
      <c r="G65" s="109"/>
      <c r="H65" s="109"/>
      <c r="I65" s="109"/>
      <c r="J65" s="110">
        <f>J94</f>
        <v>0</v>
      </c>
      <c r="L65" s="107"/>
    </row>
    <row r="66" spans="2:12" s="9" customFormat="1" ht="19.899999999999999" customHeight="1">
      <c r="B66" s="107"/>
      <c r="D66" s="108" t="s">
        <v>547</v>
      </c>
      <c r="E66" s="109"/>
      <c r="F66" s="109"/>
      <c r="G66" s="109"/>
      <c r="H66" s="109"/>
      <c r="I66" s="109"/>
      <c r="J66" s="110">
        <f>J126</f>
        <v>0</v>
      </c>
      <c r="L66" s="107"/>
    </row>
    <row r="67" spans="2:12" s="9" customFormat="1" ht="19.899999999999999" customHeight="1">
      <c r="B67" s="107"/>
      <c r="D67" s="108" t="s">
        <v>548</v>
      </c>
      <c r="E67" s="109"/>
      <c r="F67" s="109"/>
      <c r="G67" s="109"/>
      <c r="H67" s="109"/>
      <c r="I67" s="109"/>
      <c r="J67" s="110">
        <f>J142</f>
        <v>0</v>
      </c>
      <c r="L67" s="107"/>
    </row>
    <row r="68" spans="2:12" s="9" customFormat="1" ht="19.899999999999999" customHeight="1">
      <c r="B68" s="107"/>
      <c r="D68" s="108" t="s">
        <v>549</v>
      </c>
      <c r="E68" s="109"/>
      <c r="F68" s="109"/>
      <c r="G68" s="109"/>
      <c r="H68" s="109"/>
      <c r="I68" s="109"/>
      <c r="J68" s="110">
        <f>J176</f>
        <v>0</v>
      </c>
      <c r="L68" s="107"/>
    </row>
    <row r="69" spans="2:12" s="9" customFormat="1" ht="19.899999999999999" customHeight="1">
      <c r="B69" s="107"/>
      <c r="D69" s="108" t="s">
        <v>161</v>
      </c>
      <c r="E69" s="109"/>
      <c r="F69" s="109"/>
      <c r="G69" s="109"/>
      <c r="H69" s="109"/>
      <c r="I69" s="109"/>
      <c r="J69" s="110">
        <f>J190</f>
        <v>0</v>
      </c>
      <c r="L69" s="107"/>
    </row>
    <row r="70" spans="2:12" s="9" customFormat="1" ht="19.899999999999999" customHeight="1">
      <c r="B70" s="107"/>
      <c r="D70" s="108" t="s">
        <v>162</v>
      </c>
      <c r="E70" s="109"/>
      <c r="F70" s="109"/>
      <c r="G70" s="109"/>
      <c r="H70" s="109"/>
      <c r="I70" s="109"/>
      <c r="J70" s="110">
        <f>J207</f>
        <v>0</v>
      </c>
      <c r="L70" s="107"/>
    </row>
    <row r="71" spans="2:12" s="1" customFormat="1" ht="21.75" customHeight="1">
      <c r="B71" s="32"/>
      <c r="L71" s="32"/>
    </row>
    <row r="72" spans="2:12" s="1" customFormat="1" ht="6.95" customHeight="1"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32"/>
    </row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32"/>
    </row>
    <row r="77" spans="2:12" s="1" customFormat="1" ht="24.95" customHeight="1">
      <c r="B77" s="32"/>
      <c r="C77" s="21" t="s">
        <v>165</v>
      </c>
      <c r="L77" s="32"/>
    </row>
    <row r="78" spans="2:12" s="1" customFormat="1" ht="6.95" customHeight="1">
      <c r="B78" s="32"/>
      <c r="L78" s="32"/>
    </row>
    <row r="79" spans="2:12" s="1" customFormat="1" ht="12" customHeight="1">
      <c r="B79" s="32"/>
      <c r="C79" s="27" t="s">
        <v>16</v>
      </c>
      <c r="L79" s="32"/>
    </row>
    <row r="80" spans="2:12" s="1" customFormat="1" ht="26.25" customHeight="1">
      <c r="B80" s="32"/>
      <c r="E80" s="236" t="str">
        <f>E7</f>
        <v>Soubor staveb a stavebních úprav v areálu VOP CZ, s.p. Šenov u Nového Jičína</v>
      </c>
      <c r="F80" s="237"/>
      <c r="G80" s="237"/>
      <c r="H80" s="237"/>
      <c r="L80" s="32"/>
    </row>
    <row r="81" spans="2:65" ht="12" customHeight="1">
      <c r="B81" s="20"/>
      <c r="C81" s="27" t="s">
        <v>149</v>
      </c>
      <c r="L81" s="20"/>
    </row>
    <row r="82" spans="2:65" s="1" customFormat="1" ht="16.5" customHeight="1">
      <c r="B82" s="32"/>
      <c r="E82" s="236" t="s">
        <v>4016</v>
      </c>
      <c r="F82" s="235"/>
      <c r="G82" s="235"/>
      <c r="H82" s="235"/>
      <c r="L82" s="32"/>
    </row>
    <row r="83" spans="2:65" s="1" customFormat="1" ht="12" customHeight="1">
      <c r="B83" s="32"/>
      <c r="C83" s="27" t="s">
        <v>151</v>
      </c>
      <c r="L83" s="32"/>
    </row>
    <row r="84" spans="2:65" s="1" customFormat="1" ht="16.5" customHeight="1">
      <c r="B84" s="32"/>
      <c r="E84" s="201" t="s">
        <v>4017</v>
      </c>
      <c r="F84" s="235"/>
      <c r="G84" s="235"/>
      <c r="H84" s="235"/>
      <c r="L84" s="32"/>
    </row>
    <row r="85" spans="2:65" s="1" customFormat="1" ht="6.95" customHeight="1">
      <c r="B85" s="32"/>
      <c r="L85" s="32"/>
    </row>
    <row r="86" spans="2:65" s="1" customFormat="1" ht="12" customHeight="1">
      <c r="B86" s="32"/>
      <c r="C86" s="27" t="s">
        <v>21</v>
      </c>
      <c r="F86" s="25" t="str">
        <f>F14</f>
        <v>Šenov u Nového Jičína</v>
      </c>
      <c r="I86" s="27" t="s">
        <v>23</v>
      </c>
      <c r="J86" s="49" t="str">
        <f>IF(J14="","",J14)</f>
        <v>16. 7. 2025</v>
      </c>
      <c r="L86" s="32"/>
    </row>
    <row r="87" spans="2:65" s="1" customFormat="1" ht="6.95" customHeight="1">
      <c r="B87" s="32"/>
      <c r="L87" s="32"/>
    </row>
    <row r="88" spans="2:65" s="1" customFormat="1" ht="25.7" customHeight="1">
      <c r="B88" s="32"/>
      <c r="C88" s="27" t="s">
        <v>25</v>
      </c>
      <c r="F88" s="25" t="str">
        <f>E17</f>
        <v>VOP CZ, s.p., Dukelská 102, Šenov u Nového Jičína</v>
      </c>
      <c r="I88" s="27" t="s">
        <v>31</v>
      </c>
      <c r="J88" s="30" t="str">
        <f>E23</f>
        <v>ing. Dušan Glogar - UNIPROJEKT</v>
      </c>
      <c r="L88" s="32"/>
    </row>
    <row r="89" spans="2:65" s="1" customFormat="1" ht="15.2" customHeight="1">
      <c r="B89" s="32"/>
      <c r="C89" s="27" t="s">
        <v>29</v>
      </c>
      <c r="F89" s="25" t="str">
        <f>IF(E20="","",E20)</f>
        <v>Vyplň údaj</v>
      </c>
      <c r="I89" s="27" t="s">
        <v>34</v>
      </c>
      <c r="J89" s="30" t="str">
        <f>E26</f>
        <v xml:space="preserve"> </v>
      </c>
      <c r="L89" s="32"/>
    </row>
    <row r="90" spans="2:65" s="1" customFormat="1" ht="10.35" customHeight="1">
      <c r="B90" s="32"/>
      <c r="L90" s="32"/>
    </row>
    <row r="91" spans="2:65" s="10" customFormat="1" ht="29.25" customHeight="1">
      <c r="B91" s="111"/>
      <c r="C91" s="112" t="s">
        <v>166</v>
      </c>
      <c r="D91" s="113" t="s">
        <v>57</v>
      </c>
      <c r="E91" s="113" t="s">
        <v>53</v>
      </c>
      <c r="F91" s="113" t="s">
        <v>54</v>
      </c>
      <c r="G91" s="113" t="s">
        <v>167</v>
      </c>
      <c r="H91" s="113" t="s">
        <v>168</v>
      </c>
      <c r="I91" s="113" t="s">
        <v>169</v>
      </c>
      <c r="J91" s="113" t="s">
        <v>155</v>
      </c>
      <c r="K91" s="114" t="s">
        <v>170</v>
      </c>
      <c r="L91" s="111"/>
      <c r="M91" s="56" t="s">
        <v>19</v>
      </c>
      <c r="N91" s="57" t="s">
        <v>42</v>
      </c>
      <c r="O91" s="57" t="s">
        <v>171</v>
      </c>
      <c r="P91" s="57" t="s">
        <v>172</v>
      </c>
      <c r="Q91" s="57" t="s">
        <v>173</v>
      </c>
      <c r="R91" s="57" t="s">
        <v>174</v>
      </c>
      <c r="S91" s="57" t="s">
        <v>175</v>
      </c>
      <c r="T91" s="58" t="s">
        <v>176</v>
      </c>
    </row>
    <row r="92" spans="2:65" s="1" customFormat="1" ht="22.9" customHeight="1">
      <c r="B92" s="32"/>
      <c r="C92" s="61" t="s">
        <v>177</v>
      </c>
      <c r="J92" s="115">
        <f>BK92</f>
        <v>0</v>
      </c>
      <c r="L92" s="32"/>
      <c r="M92" s="59"/>
      <c r="N92" s="50"/>
      <c r="O92" s="50"/>
      <c r="P92" s="116">
        <f>P93</f>
        <v>0</v>
      </c>
      <c r="Q92" s="50"/>
      <c r="R92" s="116">
        <f>R93</f>
        <v>79.219164699999993</v>
      </c>
      <c r="S92" s="50"/>
      <c r="T92" s="117">
        <f>T93</f>
        <v>52.38</v>
      </c>
      <c r="AT92" s="17" t="s">
        <v>71</v>
      </c>
      <c r="AU92" s="17" t="s">
        <v>156</v>
      </c>
      <c r="BK92" s="118">
        <f>BK93</f>
        <v>0</v>
      </c>
    </row>
    <row r="93" spans="2:65" s="11" customFormat="1" ht="25.9" customHeight="1">
      <c r="B93" s="119"/>
      <c r="D93" s="120" t="s">
        <v>71</v>
      </c>
      <c r="E93" s="121" t="s">
        <v>178</v>
      </c>
      <c r="F93" s="121" t="s">
        <v>179</v>
      </c>
      <c r="I93" s="122"/>
      <c r="J93" s="123">
        <f>BK93</f>
        <v>0</v>
      </c>
      <c r="L93" s="119"/>
      <c r="M93" s="124"/>
      <c r="P93" s="125">
        <f>P94+P126+P142+P176+P190+P207</f>
        <v>0</v>
      </c>
      <c r="R93" s="125">
        <f>R94+R126+R142+R176+R190+R207</f>
        <v>79.219164699999993</v>
      </c>
      <c r="T93" s="126">
        <f>T94+T126+T142+T176+T190+T207</f>
        <v>52.38</v>
      </c>
      <c r="AR93" s="120" t="s">
        <v>79</v>
      </c>
      <c r="AT93" s="127" t="s">
        <v>71</v>
      </c>
      <c r="AU93" s="127" t="s">
        <v>72</v>
      </c>
      <c r="AY93" s="120" t="s">
        <v>180</v>
      </c>
      <c r="BK93" s="128">
        <f>BK94+BK126+BK142+BK176+BK190+BK207</f>
        <v>0</v>
      </c>
    </row>
    <row r="94" spans="2:65" s="11" customFormat="1" ht="22.9" customHeight="1">
      <c r="B94" s="119"/>
      <c r="D94" s="120" t="s">
        <v>71</v>
      </c>
      <c r="E94" s="129" t="s">
        <v>79</v>
      </c>
      <c r="F94" s="129" t="s">
        <v>181</v>
      </c>
      <c r="I94" s="122"/>
      <c r="J94" s="130">
        <f>BK94</f>
        <v>0</v>
      </c>
      <c r="L94" s="119"/>
      <c r="M94" s="124"/>
      <c r="P94" s="125">
        <f>SUM(P95:P125)</f>
        <v>0</v>
      </c>
      <c r="R94" s="125">
        <f>SUM(R95:R125)</f>
        <v>0</v>
      </c>
      <c r="T94" s="126">
        <f>SUM(T95:T125)</f>
        <v>52.38</v>
      </c>
      <c r="AR94" s="120" t="s">
        <v>79</v>
      </c>
      <c r="AT94" s="127" t="s">
        <v>71</v>
      </c>
      <c r="AU94" s="127" t="s">
        <v>79</v>
      </c>
      <c r="AY94" s="120" t="s">
        <v>180</v>
      </c>
      <c r="BK94" s="128">
        <f>SUM(BK95:BK125)</f>
        <v>0</v>
      </c>
    </row>
    <row r="95" spans="2:65" s="1" customFormat="1" ht="55.5" customHeight="1">
      <c r="B95" s="32"/>
      <c r="C95" s="131" t="s">
        <v>79</v>
      </c>
      <c r="D95" s="131" t="s">
        <v>182</v>
      </c>
      <c r="E95" s="132" t="s">
        <v>3714</v>
      </c>
      <c r="F95" s="133" t="s">
        <v>3715</v>
      </c>
      <c r="G95" s="134" t="s">
        <v>185</v>
      </c>
      <c r="H95" s="135">
        <v>46.56</v>
      </c>
      <c r="I95" s="136"/>
      <c r="J95" s="137">
        <f>ROUND(I95*H95,2)</f>
        <v>0</v>
      </c>
      <c r="K95" s="133" t="s">
        <v>186</v>
      </c>
      <c r="L95" s="32"/>
      <c r="M95" s="138" t="s">
        <v>19</v>
      </c>
      <c r="N95" s="139" t="s">
        <v>43</v>
      </c>
      <c r="P95" s="140">
        <f>O95*H95</f>
        <v>0</v>
      </c>
      <c r="Q95" s="140">
        <v>0</v>
      </c>
      <c r="R95" s="140">
        <f>Q95*H95</f>
        <v>0</v>
      </c>
      <c r="S95" s="140">
        <v>0.505</v>
      </c>
      <c r="T95" s="141">
        <f>S95*H95</f>
        <v>23.512800000000002</v>
      </c>
      <c r="AR95" s="142" t="s">
        <v>187</v>
      </c>
      <c r="AT95" s="142" t="s">
        <v>182</v>
      </c>
      <c r="AU95" s="142" t="s">
        <v>81</v>
      </c>
      <c r="AY95" s="17" t="s">
        <v>180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7" t="s">
        <v>79</v>
      </c>
      <c r="BK95" s="143">
        <f>ROUND(I95*H95,2)</f>
        <v>0</v>
      </c>
      <c r="BL95" s="17" t="s">
        <v>187</v>
      </c>
      <c r="BM95" s="142" t="s">
        <v>3716</v>
      </c>
    </row>
    <row r="96" spans="2:65" s="1" customFormat="1">
      <c r="B96" s="32"/>
      <c r="D96" s="144" t="s">
        <v>189</v>
      </c>
      <c r="F96" s="145" t="s">
        <v>3717</v>
      </c>
      <c r="I96" s="146"/>
      <c r="L96" s="32"/>
      <c r="M96" s="147"/>
      <c r="T96" s="53"/>
      <c r="AT96" s="17" t="s">
        <v>189</v>
      </c>
      <c r="AU96" s="17" t="s">
        <v>81</v>
      </c>
    </row>
    <row r="97" spans="2:65" s="12" customFormat="1">
      <c r="B97" s="148"/>
      <c r="D97" s="149" t="s">
        <v>191</v>
      </c>
      <c r="E97" s="150" t="s">
        <v>19</v>
      </c>
      <c r="F97" s="151" t="s">
        <v>3718</v>
      </c>
      <c r="H97" s="152">
        <v>29.16</v>
      </c>
      <c r="I97" s="153"/>
      <c r="L97" s="148"/>
      <c r="M97" s="154"/>
      <c r="T97" s="155"/>
      <c r="AT97" s="150" t="s">
        <v>191</v>
      </c>
      <c r="AU97" s="150" t="s">
        <v>81</v>
      </c>
      <c r="AV97" s="12" t="s">
        <v>81</v>
      </c>
      <c r="AW97" s="12" t="s">
        <v>33</v>
      </c>
      <c r="AX97" s="12" t="s">
        <v>72</v>
      </c>
      <c r="AY97" s="150" t="s">
        <v>180</v>
      </c>
    </row>
    <row r="98" spans="2:65" s="12" customFormat="1">
      <c r="B98" s="148"/>
      <c r="D98" s="149" t="s">
        <v>191</v>
      </c>
      <c r="E98" s="150" t="s">
        <v>19</v>
      </c>
      <c r="F98" s="151" t="s">
        <v>3719</v>
      </c>
      <c r="H98" s="152">
        <v>17.399999999999999</v>
      </c>
      <c r="I98" s="153"/>
      <c r="L98" s="148"/>
      <c r="M98" s="154"/>
      <c r="T98" s="155"/>
      <c r="AT98" s="150" t="s">
        <v>191</v>
      </c>
      <c r="AU98" s="150" t="s">
        <v>81</v>
      </c>
      <c r="AV98" s="12" t="s">
        <v>81</v>
      </c>
      <c r="AW98" s="12" t="s">
        <v>33</v>
      </c>
      <c r="AX98" s="12" t="s">
        <v>72</v>
      </c>
      <c r="AY98" s="150" t="s">
        <v>180</v>
      </c>
    </row>
    <row r="99" spans="2:65" s="14" customFormat="1">
      <c r="B99" s="162"/>
      <c r="D99" s="149" t="s">
        <v>191</v>
      </c>
      <c r="E99" s="163" t="s">
        <v>19</v>
      </c>
      <c r="F99" s="164" t="s">
        <v>215</v>
      </c>
      <c r="H99" s="165">
        <v>46.56</v>
      </c>
      <c r="I99" s="166"/>
      <c r="L99" s="162"/>
      <c r="M99" s="167"/>
      <c r="T99" s="168"/>
      <c r="AT99" s="163" t="s">
        <v>191</v>
      </c>
      <c r="AU99" s="163" t="s">
        <v>81</v>
      </c>
      <c r="AV99" s="14" t="s">
        <v>187</v>
      </c>
      <c r="AW99" s="14" t="s">
        <v>33</v>
      </c>
      <c r="AX99" s="14" t="s">
        <v>79</v>
      </c>
      <c r="AY99" s="163" t="s">
        <v>180</v>
      </c>
    </row>
    <row r="100" spans="2:65" s="1" customFormat="1" ht="66.75" customHeight="1">
      <c r="B100" s="32"/>
      <c r="C100" s="131" t="s">
        <v>81</v>
      </c>
      <c r="D100" s="131" t="s">
        <v>182</v>
      </c>
      <c r="E100" s="132" t="s">
        <v>529</v>
      </c>
      <c r="F100" s="133" t="s">
        <v>530</v>
      </c>
      <c r="G100" s="134" t="s">
        <v>185</v>
      </c>
      <c r="H100" s="135">
        <v>46.56</v>
      </c>
      <c r="I100" s="136"/>
      <c r="J100" s="137">
        <f>ROUND(I100*H100,2)</f>
        <v>0</v>
      </c>
      <c r="K100" s="133" t="s">
        <v>186</v>
      </c>
      <c r="L100" s="32"/>
      <c r="M100" s="138" t="s">
        <v>19</v>
      </c>
      <c r="N100" s="139" t="s">
        <v>43</v>
      </c>
      <c r="P100" s="140">
        <f>O100*H100</f>
        <v>0</v>
      </c>
      <c r="Q100" s="140">
        <v>0</v>
      </c>
      <c r="R100" s="140">
        <f>Q100*H100</f>
        <v>0</v>
      </c>
      <c r="S100" s="140">
        <v>0.28999999999999998</v>
      </c>
      <c r="T100" s="141">
        <f>S100*H100</f>
        <v>13.5024</v>
      </c>
      <c r="AR100" s="142" t="s">
        <v>187</v>
      </c>
      <c r="AT100" s="142" t="s">
        <v>182</v>
      </c>
      <c r="AU100" s="142" t="s">
        <v>81</v>
      </c>
      <c r="AY100" s="17" t="s">
        <v>180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7" t="s">
        <v>79</v>
      </c>
      <c r="BK100" s="143">
        <f>ROUND(I100*H100,2)</f>
        <v>0</v>
      </c>
      <c r="BL100" s="17" t="s">
        <v>187</v>
      </c>
      <c r="BM100" s="142" t="s">
        <v>3720</v>
      </c>
    </row>
    <row r="101" spans="2:65" s="1" customFormat="1">
      <c r="B101" s="32"/>
      <c r="D101" s="144" t="s">
        <v>189</v>
      </c>
      <c r="F101" s="145" t="s">
        <v>532</v>
      </c>
      <c r="I101" s="146"/>
      <c r="L101" s="32"/>
      <c r="M101" s="147"/>
      <c r="T101" s="53"/>
      <c r="AT101" s="17" t="s">
        <v>189</v>
      </c>
      <c r="AU101" s="17" t="s">
        <v>81</v>
      </c>
    </row>
    <row r="102" spans="2:65" s="1" customFormat="1" ht="66.75" customHeight="1">
      <c r="B102" s="32"/>
      <c r="C102" s="131" t="s">
        <v>198</v>
      </c>
      <c r="D102" s="131" t="s">
        <v>182</v>
      </c>
      <c r="E102" s="132" t="s">
        <v>533</v>
      </c>
      <c r="F102" s="133" t="s">
        <v>534</v>
      </c>
      <c r="G102" s="134" t="s">
        <v>185</v>
      </c>
      <c r="H102" s="135">
        <v>46.56</v>
      </c>
      <c r="I102" s="136"/>
      <c r="J102" s="137">
        <f>ROUND(I102*H102,2)</f>
        <v>0</v>
      </c>
      <c r="K102" s="133" t="s">
        <v>186</v>
      </c>
      <c r="L102" s="32"/>
      <c r="M102" s="138" t="s">
        <v>19</v>
      </c>
      <c r="N102" s="139" t="s">
        <v>43</v>
      </c>
      <c r="P102" s="140">
        <f>O102*H102</f>
        <v>0</v>
      </c>
      <c r="Q102" s="140">
        <v>0</v>
      </c>
      <c r="R102" s="140">
        <f>Q102*H102</f>
        <v>0</v>
      </c>
      <c r="S102" s="140">
        <v>0.33</v>
      </c>
      <c r="T102" s="141">
        <f>S102*H102</f>
        <v>15.364800000000001</v>
      </c>
      <c r="AR102" s="142" t="s">
        <v>187</v>
      </c>
      <c r="AT102" s="142" t="s">
        <v>182</v>
      </c>
      <c r="AU102" s="142" t="s">
        <v>81</v>
      </c>
      <c r="AY102" s="17" t="s">
        <v>180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7" t="s">
        <v>79</v>
      </c>
      <c r="BK102" s="143">
        <f>ROUND(I102*H102,2)</f>
        <v>0</v>
      </c>
      <c r="BL102" s="17" t="s">
        <v>187</v>
      </c>
      <c r="BM102" s="142" t="s">
        <v>3721</v>
      </c>
    </row>
    <row r="103" spans="2:65" s="1" customFormat="1">
      <c r="B103" s="32"/>
      <c r="D103" s="144" t="s">
        <v>189</v>
      </c>
      <c r="F103" s="145" t="s">
        <v>536</v>
      </c>
      <c r="I103" s="146"/>
      <c r="L103" s="32"/>
      <c r="M103" s="147"/>
      <c r="T103" s="53"/>
      <c r="AT103" s="17" t="s">
        <v>189</v>
      </c>
      <c r="AU103" s="17" t="s">
        <v>81</v>
      </c>
    </row>
    <row r="104" spans="2:65" s="1" customFormat="1" ht="24.2" customHeight="1">
      <c r="B104" s="32"/>
      <c r="C104" s="131" t="s">
        <v>187</v>
      </c>
      <c r="D104" s="131" t="s">
        <v>182</v>
      </c>
      <c r="E104" s="132" t="s">
        <v>3722</v>
      </c>
      <c r="F104" s="133" t="s">
        <v>3723</v>
      </c>
      <c r="G104" s="134" t="s">
        <v>476</v>
      </c>
      <c r="H104" s="135">
        <v>71.099999999999994</v>
      </c>
      <c r="I104" s="136"/>
      <c r="J104" s="137">
        <f>ROUND(I104*H104,2)</f>
        <v>0</v>
      </c>
      <c r="K104" s="133" t="s">
        <v>186</v>
      </c>
      <c r="L104" s="32"/>
      <c r="M104" s="138" t="s">
        <v>19</v>
      </c>
      <c r="N104" s="139" t="s">
        <v>43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AR104" s="142" t="s">
        <v>187</v>
      </c>
      <c r="AT104" s="142" t="s">
        <v>182</v>
      </c>
      <c r="AU104" s="142" t="s">
        <v>81</v>
      </c>
      <c r="AY104" s="17" t="s">
        <v>180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187</v>
      </c>
      <c r="BM104" s="142" t="s">
        <v>3724</v>
      </c>
    </row>
    <row r="105" spans="2:65" s="1" customFormat="1">
      <c r="B105" s="32"/>
      <c r="D105" s="144" t="s">
        <v>189</v>
      </c>
      <c r="F105" s="145" t="s">
        <v>3725</v>
      </c>
      <c r="I105" s="146"/>
      <c r="L105" s="32"/>
      <c r="M105" s="147"/>
      <c r="T105" s="53"/>
      <c r="AT105" s="17" t="s">
        <v>189</v>
      </c>
      <c r="AU105" s="17" t="s">
        <v>81</v>
      </c>
    </row>
    <row r="106" spans="2:65" s="12" customFormat="1">
      <c r="B106" s="148"/>
      <c r="D106" s="149" t="s">
        <v>191</v>
      </c>
      <c r="E106" s="150" t="s">
        <v>19</v>
      </c>
      <c r="F106" s="151" t="s">
        <v>3726</v>
      </c>
      <c r="H106" s="152">
        <v>71.099999999999994</v>
      </c>
      <c r="I106" s="153"/>
      <c r="L106" s="148"/>
      <c r="M106" s="154"/>
      <c r="T106" s="155"/>
      <c r="AT106" s="150" t="s">
        <v>191</v>
      </c>
      <c r="AU106" s="150" t="s">
        <v>81</v>
      </c>
      <c r="AV106" s="12" t="s">
        <v>81</v>
      </c>
      <c r="AW106" s="12" t="s">
        <v>33</v>
      </c>
      <c r="AX106" s="12" t="s">
        <v>79</v>
      </c>
      <c r="AY106" s="150" t="s">
        <v>180</v>
      </c>
    </row>
    <row r="107" spans="2:65" s="1" customFormat="1" ht="33" customHeight="1">
      <c r="B107" s="32"/>
      <c r="C107" s="131" t="s">
        <v>218</v>
      </c>
      <c r="D107" s="131" t="s">
        <v>182</v>
      </c>
      <c r="E107" s="132" t="s">
        <v>3727</v>
      </c>
      <c r="F107" s="133" t="s">
        <v>3728</v>
      </c>
      <c r="G107" s="134" t="s">
        <v>476</v>
      </c>
      <c r="H107" s="135">
        <v>71.099999999999994</v>
      </c>
      <c r="I107" s="136"/>
      <c r="J107" s="137">
        <f>ROUND(I107*H107,2)</f>
        <v>0</v>
      </c>
      <c r="K107" s="133" t="s">
        <v>186</v>
      </c>
      <c r="L107" s="32"/>
      <c r="M107" s="138" t="s">
        <v>19</v>
      </c>
      <c r="N107" s="139" t="s">
        <v>43</v>
      </c>
      <c r="P107" s="140">
        <f>O107*H107</f>
        <v>0</v>
      </c>
      <c r="Q107" s="140">
        <v>0</v>
      </c>
      <c r="R107" s="140">
        <f>Q107*H107</f>
        <v>0</v>
      </c>
      <c r="S107" s="140">
        <v>0</v>
      </c>
      <c r="T107" s="141">
        <f>S107*H107</f>
        <v>0</v>
      </c>
      <c r="AR107" s="142" t="s">
        <v>187</v>
      </c>
      <c r="AT107" s="142" t="s">
        <v>182</v>
      </c>
      <c r="AU107" s="142" t="s">
        <v>81</v>
      </c>
      <c r="AY107" s="17" t="s">
        <v>180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7" t="s">
        <v>79</v>
      </c>
      <c r="BK107" s="143">
        <f>ROUND(I107*H107,2)</f>
        <v>0</v>
      </c>
      <c r="BL107" s="17" t="s">
        <v>187</v>
      </c>
      <c r="BM107" s="142" t="s">
        <v>3729</v>
      </c>
    </row>
    <row r="108" spans="2:65" s="1" customFormat="1">
      <c r="B108" s="32"/>
      <c r="D108" s="144" t="s">
        <v>189</v>
      </c>
      <c r="F108" s="145" t="s">
        <v>3730</v>
      </c>
      <c r="I108" s="146"/>
      <c r="L108" s="32"/>
      <c r="M108" s="147"/>
      <c r="T108" s="53"/>
      <c r="AT108" s="17" t="s">
        <v>189</v>
      </c>
      <c r="AU108" s="17" t="s">
        <v>81</v>
      </c>
    </row>
    <row r="109" spans="2:65" s="1" customFormat="1" ht="44.25" customHeight="1">
      <c r="B109" s="32"/>
      <c r="C109" s="131" t="s">
        <v>205</v>
      </c>
      <c r="D109" s="131" t="s">
        <v>182</v>
      </c>
      <c r="E109" s="132" t="s">
        <v>3000</v>
      </c>
      <c r="F109" s="133" t="s">
        <v>3001</v>
      </c>
      <c r="G109" s="134" t="s">
        <v>209</v>
      </c>
      <c r="H109" s="135">
        <v>9.57</v>
      </c>
      <c r="I109" s="136"/>
      <c r="J109" s="137">
        <f>ROUND(I109*H109,2)</f>
        <v>0</v>
      </c>
      <c r="K109" s="133" t="s">
        <v>186</v>
      </c>
      <c r="L109" s="32"/>
      <c r="M109" s="138" t="s">
        <v>19</v>
      </c>
      <c r="N109" s="139" t="s">
        <v>43</v>
      </c>
      <c r="P109" s="140">
        <f>O109*H109</f>
        <v>0</v>
      </c>
      <c r="Q109" s="140">
        <v>0</v>
      </c>
      <c r="R109" s="140">
        <f>Q109*H109</f>
        <v>0</v>
      </c>
      <c r="S109" s="140">
        <v>0</v>
      </c>
      <c r="T109" s="141">
        <f>S109*H109</f>
        <v>0</v>
      </c>
      <c r="AR109" s="142" t="s">
        <v>187</v>
      </c>
      <c r="AT109" s="142" t="s">
        <v>182</v>
      </c>
      <c r="AU109" s="142" t="s">
        <v>81</v>
      </c>
      <c r="AY109" s="17" t="s">
        <v>180</v>
      </c>
      <c r="BE109" s="143">
        <f>IF(N109="základní",J109,0)</f>
        <v>0</v>
      </c>
      <c r="BF109" s="143">
        <f>IF(N109="snížená",J109,0)</f>
        <v>0</v>
      </c>
      <c r="BG109" s="143">
        <f>IF(N109="zákl. přenesená",J109,0)</f>
        <v>0</v>
      </c>
      <c r="BH109" s="143">
        <f>IF(N109="sníž. přenesená",J109,0)</f>
        <v>0</v>
      </c>
      <c r="BI109" s="143">
        <f>IF(N109="nulová",J109,0)</f>
        <v>0</v>
      </c>
      <c r="BJ109" s="17" t="s">
        <v>79</v>
      </c>
      <c r="BK109" s="143">
        <f>ROUND(I109*H109,2)</f>
        <v>0</v>
      </c>
      <c r="BL109" s="17" t="s">
        <v>187</v>
      </c>
      <c r="BM109" s="142" t="s">
        <v>3731</v>
      </c>
    </row>
    <row r="110" spans="2:65" s="1" customFormat="1">
      <c r="B110" s="32"/>
      <c r="D110" s="144" t="s">
        <v>189</v>
      </c>
      <c r="F110" s="145" t="s">
        <v>3003</v>
      </c>
      <c r="I110" s="146"/>
      <c r="L110" s="32"/>
      <c r="M110" s="147"/>
      <c r="T110" s="53"/>
      <c r="AT110" s="17" t="s">
        <v>189</v>
      </c>
      <c r="AU110" s="17" t="s">
        <v>81</v>
      </c>
    </row>
    <row r="111" spans="2:65" s="13" customFormat="1">
      <c r="B111" s="156"/>
      <c r="D111" s="149" t="s">
        <v>191</v>
      </c>
      <c r="E111" s="157" t="s">
        <v>19</v>
      </c>
      <c r="F111" s="158" t="s">
        <v>3732</v>
      </c>
      <c r="H111" s="157" t="s">
        <v>19</v>
      </c>
      <c r="I111" s="159"/>
      <c r="L111" s="156"/>
      <c r="M111" s="160"/>
      <c r="T111" s="161"/>
      <c r="AT111" s="157" t="s">
        <v>191</v>
      </c>
      <c r="AU111" s="157" t="s">
        <v>81</v>
      </c>
      <c r="AV111" s="13" t="s">
        <v>79</v>
      </c>
      <c r="AW111" s="13" t="s">
        <v>33</v>
      </c>
      <c r="AX111" s="13" t="s">
        <v>72</v>
      </c>
      <c r="AY111" s="157" t="s">
        <v>180</v>
      </c>
    </row>
    <row r="112" spans="2:65" s="12" customFormat="1">
      <c r="B112" s="148"/>
      <c r="D112" s="149" t="s">
        <v>191</v>
      </c>
      <c r="E112" s="150" t="s">
        <v>19</v>
      </c>
      <c r="F112" s="151" t="s">
        <v>3733</v>
      </c>
      <c r="H112" s="152">
        <v>8.4</v>
      </c>
      <c r="I112" s="153"/>
      <c r="L112" s="148"/>
      <c r="M112" s="154"/>
      <c r="T112" s="155"/>
      <c r="AT112" s="150" t="s">
        <v>191</v>
      </c>
      <c r="AU112" s="150" t="s">
        <v>81</v>
      </c>
      <c r="AV112" s="12" t="s">
        <v>81</v>
      </c>
      <c r="AW112" s="12" t="s">
        <v>33</v>
      </c>
      <c r="AX112" s="12" t="s">
        <v>72</v>
      </c>
      <c r="AY112" s="150" t="s">
        <v>180</v>
      </c>
    </row>
    <row r="113" spans="2:65" s="12" customFormat="1">
      <c r="B113" s="148"/>
      <c r="D113" s="149" t="s">
        <v>191</v>
      </c>
      <c r="E113" s="150" t="s">
        <v>19</v>
      </c>
      <c r="F113" s="151" t="s">
        <v>3734</v>
      </c>
      <c r="H113" s="152">
        <v>1.17</v>
      </c>
      <c r="I113" s="153"/>
      <c r="L113" s="148"/>
      <c r="M113" s="154"/>
      <c r="T113" s="155"/>
      <c r="AT113" s="150" t="s">
        <v>191</v>
      </c>
      <c r="AU113" s="150" t="s">
        <v>81</v>
      </c>
      <c r="AV113" s="12" t="s">
        <v>81</v>
      </c>
      <c r="AW113" s="12" t="s">
        <v>33</v>
      </c>
      <c r="AX113" s="12" t="s">
        <v>72</v>
      </c>
      <c r="AY113" s="150" t="s">
        <v>180</v>
      </c>
    </row>
    <row r="114" spans="2:65" s="14" customFormat="1">
      <c r="B114" s="162"/>
      <c r="D114" s="149" t="s">
        <v>191</v>
      </c>
      <c r="E114" s="163" t="s">
        <v>19</v>
      </c>
      <c r="F114" s="164" t="s">
        <v>215</v>
      </c>
      <c r="H114" s="165">
        <v>9.57</v>
      </c>
      <c r="I114" s="166"/>
      <c r="L114" s="162"/>
      <c r="M114" s="167"/>
      <c r="T114" s="168"/>
      <c r="AT114" s="163" t="s">
        <v>191</v>
      </c>
      <c r="AU114" s="163" t="s">
        <v>81</v>
      </c>
      <c r="AV114" s="14" t="s">
        <v>187</v>
      </c>
      <c r="AW114" s="14" t="s">
        <v>33</v>
      </c>
      <c r="AX114" s="14" t="s">
        <v>79</v>
      </c>
      <c r="AY114" s="163" t="s">
        <v>180</v>
      </c>
    </row>
    <row r="115" spans="2:65" s="1" customFormat="1" ht="62.65" customHeight="1">
      <c r="B115" s="32"/>
      <c r="C115" s="131" t="s">
        <v>229</v>
      </c>
      <c r="D115" s="131" t="s">
        <v>182</v>
      </c>
      <c r="E115" s="132" t="s">
        <v>1386</v>
      </c>
      <c r="F115" s="133" t="s">
        <v>1387</v>
      </c>
      <c r="G115" s="134" t="s">
        <v>209</v>
      </c>
      <c r="H115" s="135">
        <v>14.723000000000001</v>
      </c>
      <c r="I115" s="136"/>
      <c r="J115" s="137">
        <f>ROUND(I115*H115,2)</f>
        <v>0</v>
      </c>
      <c r="K115" s="133" t="s">
        <v>186</v>
      </c>
      <c r="L115" s="32"/>
      <c r="M115" s="138" t="s">
        <v>19</v>
      </c>
      <c r="N115" s="139" t="s">
        <v>43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187</v>
      </c>
      <c r="AT115" s="142" t="s">
        <v>182</v>
      </c>
      <c r="AU115" s="142" t="s">
        <v>81</v>
      </c>
      <c r="AY115" s="17" t="s">
        <v>180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187</v>
      </c>
      <c r="BM115" s="142" t="s">
        <v>3735</v>
      </c>
    </row>
    <row r="116" spans="2:65" s="1" customFormat="1">
      <c r="B116" s="32"/>
      <c r="D116" s="144" t="s">
        <v>189</v>
      </c>
      <c r="F116" s="145" t="s">
        <v>1389</v>
      </c>
      <c r="I116" s="146"/>
      <c r="L116" s="32"/>
      <c r="M116" s="147"/>
      <c r="T116" s="53"/>
      <c r="AT116" s="17" t="s">
        <v>189</v>
      </c>
      <c r="AU116" s="17" t="s">
        <v>81</v>
      </c>
    </row>
    <row r="117" spans="2:65" s="12" customFormat="1">
      <c r="B117" s="148"/>
      <c r="D117" s="149" t="s">
        <v>191</v>
      </c>
      <c r="E117" s="150" t="s">
        <v>19</v>
      </c>
      <c r="F117" s="151" t="s">
        <v>3736</v>
      </c>
      <c r="H117" s="152">
        <v>14.723000000000001</v>
      </c>
      <c r="I117" s="153"/>
      <c r="L117" s="148"/>
      <c r="M117" s="154"/>
      <c r="T117" s="155"/>
      <c r="AT117" s="150" t="s">
        <v>191</v>
      </c>
      <c r="AU117" s="150" t="s">
        <v>81</v>
      </c>
      <c r="AV117" s="12" t="s">
        <v>81</v>
      </c>
      <c r="AW117" s="12" t="s">
        <v>33</v>
      </c>
      <c r="AX117" s="12" t="s">
        <v>79</v>
      </c>
      <c r="AY117" s="150" t="s">
        <v>180</v>
      </c>
    </row>
    <row r="118" spans="2:65" s="1" customFormat="1" ht="66.75" customHeight="1">
      <c r="B118" s="32"/>
      <c r="C118" s="131" t="s">
        <v>235</v>
      </c>
      <c r="D118" s="131" t="s">
        <v>182</v>
      </c>
      <c r="E118" s="132" t="s">
        <v>1391</v>
      </c>
      <c r="F118" s="133" t="s">
        <v>1392</v>
      </c>
      <c r="G118" s="134" t="s">
        <v>209</v>
      </c>
      <c r="H118" s="135">
        <v>147.22999999999999</v>
      </c>
      <c r="I118" s="136"/>
      <c r="J118" s="137">
        <f>ROUND(I118*H118,2)</f>
        <v>0</v>
      </c>
      <c r="K118" s="133" t="s">
        <v>186</v>
      </c>
      <c r="L118" s="32"/>
      <c r="M118" s="138" t="s">
        <v>19</v>
      </c>
      <c r="N118" s="139" t="s">
        <v>43</v>
      </c>
      <c r="P118" s="140">
        <f>O118*H118</f>
        <v>0</v>
      </c>
      <c r="Q118" s="140">
        <v>0</v>
      </c>
      <c r="R118" s="140">
        <f>Q118*H118</f>
        <v>0</v>
      </c>
      <c r="S118" s="140">
        <v>0</v>
      </c>
      <c r="T118" s="141">
        <f>S118*H118</f>
        <v>0</v>
      </c>
      <c r="AR118" s="142" t="s">
        <v>187</v>
      </c>
      <c r="AT118" s="142" t="s">
        <v>182</v>
      </c>
      <c r="AU118" s="142" t="s">
        <v>81</v>
      </c>
      <c r="AY118" s="17" t="s">
        <v>180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7" t="s">
        <v>79</v>
      </c>
      <c r="BK118" s="143">
        <f>ROUND(I118*H118,2)</f>
        <v>0</v>
      </c>
      <c r="BL118" s="17" t="s">
        <v>187</v>
      </c>
      <c r="BM118" s="142" t="s">
        <v>3737</v>
      </c>
    </row>
    <row r="119" spans="2:65" s="1" customFormat="1">
      <c r="B119" s="32"/>
      <c r="D119" s="144" t="s">
        <v>189</v>
      </c>
      <c r="F119" s="145" t="s">
        <v>1394</v>
      </c>
      <c r="I119" s="146"/>
      <c r="L119" s="32"/>
      <c r="M119" s="147"/>
      <c r="T119" s="53"/>
      <c r="AT119" s="17" t="s">
        <v>189</v>
      </c>
      <c r="AU119" s="17" t="s">
        <v>81</v>
      </c>
    </row>
    <row r="120" spans="2:65" s="12" customFormat="1">
      <c r="B120" s="148"/>
      <c r="D120" s="149" t="s">
        <v>191</v>
      </c>
      <c r="E120" s="150" t="s">
        <v>19</v>
      </c>
      <c r="F120" s="151" t="s">
        <v>3738</v>
      </c>
      <c r="H120" s="152">
        <v>147.22999999999999</v>
      </c>
      <c r="I120" s="153"/>
      <c r="L120" s="148"/>
      <c r="M120" s="154"/>
      <c r="T120" s="155"/>
      <c r="AT120" s="150" t="s">
        <v>191</v>
      </c>
      <c r="AU120" s="150" t="s">
        <v>81</v>
      </c>
      <c r="AV120" s="12" t="s">
        <v>81</v>
      </c>
      <c r="AW120" s="12" t="s">
        <v>33</v>
      </c>
      <c r="AX120" s="12" t="s">
        <v>79</v>
      </c>
      <c r="AY120" s="150" t="s">
        <v>180</v>
      </c>
    </row>
    <row r="121" spans="2:65" s="1" customFormat="1" ht="37.9" customHeight="1">
      <c r="B121" s="32"/>
      <c r="C121" s="131" t="s">
        <v>216</v>
      </c>
      <c r="D121" s="131" t="s">
        <v>182</v>
      </c>
      <c r="E121" s="132" t="s">
        <v>2692</v>
      </c>
      <c r="F121" s="133" t="s">
        <v>2693</v>
      </c>
      <c r="G121" s="134" t="s">
        <v>209</v>
      </c>
      <c r="H121" s="135">
        <v>14.723000000000001</v>
      </c>
      <c r="I121" s="136"/>
      <c r="J121" s="137">
        <f>ROUND(I121*H121,2)</f>
        <v>0</v>
      </c>
      <c r="K121" s="133" t="s">
        <v>186</v>
      </c>
      <c r="L121" s="32"/>
      <c r="M121" s="138" t="s">
        <v>19</v>
      </c>
      <c r="N121" s="139" t="s">
        <v>43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187</v>
      </c>
      <c r="AT121" s="142" t="s">
        <v>182</v>
      </c>
      <c r="AU121" s="142" t="s">
        <v>81</v>
      </c>
      <c r="AY121" s="17" t="s">
        <v>180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7" t="s">
        <v>79</v>
      </c>
      <c r="BK121" s="143">
        <f>ROUND(I121*H121,2)</f>
        <v>0</v>
      </c>
      <c r="BL121" s="17" t="s">
        <v>187</v>
      </c>
      <c r="BM121" s="142" t="s">
        <v>3739</v>
      </c>
    </row>
    <row r="122" spans="2:65" s="1" customFormat="1">
      <c r="B122" s="32"/>
      <c r="D122" s="144" t="s">
        <v>189</v>
      </c>
      <c r="F122" s="145" t="s">
        <v>2695</v>
      </c>
      <c r="I122" s="146"/>
      <c r="L122" s="32"/>
      <c r="M122" s="147"/>
      <c r="T122" s="53"/>
      <c r="AT122" s="17" t="s">
        <v>189</v>
      </c>
      <c r="AU122" s="17" t="s">
        <v>81</v>
      </c>
    </row>
    <row r="123" spans="2:65" s="1" customFormat="1" ht="44.25" customHeight="1">
      <c r="B123" s="32"/>
      <c r="C123" s="131" t="s">
        <v>245</v>
      </c>
      <c r="D123" s="131" t="s">
        <v>182</v>
      </c>
      <c r="E123" s="132" t="s">
        <v>334</v>
      </c>
      <c r="F123" s="133" t="s">
        <v>335</v>
      </c>
      <c r="G123" s="134" t="s">
        <v>257</v>
      </c>
      <c r="H123" s="135">
        <v>26.501000000000001</v>
      </c>
      <c r="I123" s="136"/>
      <c r="J123" s="137">
        <f>ROUND(I123*H123,2)</f>
        <v>0</v>
      </c>
      <c r="K123" s="133" t="s">
        <v>186</v>
      </c>
      <c r="L123" s="32"/>
      <c r="M123" s="138" t="s">
        <v>19</v>
      </c>
      <c r="N123" s="139" t="s">
        <v>43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187</v>
      </c>
      <c r="AT123" s="142" t="s">
        <v>182</v>
      </c>
      <c r="AU123" s="142" t="s">
        <v>81</v>
      </c>
      <c r="AY123" s="17" t="s">
        <v>180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7" t="s">
        <v>79</v>
      </c>
      <c r="BK123" s="143">
        <f>ROUND(I123*H123,2)</f>
        <v>0</v>
      </c>
      <c r="BL123" s="17" t="s">
        <v>187</v>
      </c>
      <c r="BM123" s="142" t="s">
        <v>3740</v>
      </c>
    </row>
    <row r="124" spans="2:65" s="1" customFormat="1">
      <c r="B124" s="32"/>
      <c r="D124" s="144" t="s">
        <v>189</v>
      </c>
      <c r="F124" s="145" t="s">
        <v>337</v>
      </c>
      <c r="I124" s="146"/>
      <c r="L124" s="32"/>
      <c r="M124" s="147"/>
      <c r="T124" s="53"/>
      <c r="AT124" s="17" t="s">
        <v>189</v>
      </c>
      <c r="AU124" s="17" t="s">
        <v>81</v>
      </c>
    </row>
    <row r="125" spans="2:65" s="12" customFormat="1">
      <c r="B125" s="148"/>
      <c r="D125" s="149" t="s">
        <v>191</v>
      </c>
      <c r="E125" s="150" t="s">
        <v>19</v>
      </c>
      <c r="F125" s="151" t="s">
        <v>3741</v>
      </c>
      <c r="H125" s="152">
        <v>26.501000000000001</v>
      </c>
      <c r="I125" s="153"/>
      <c r="L125" s="148"/>
      <c r="M125" s="154"/>
      <c r="T125" s="155"/>
      <c r="AT125" s="150" t="s">
        <v>191</v>
      </c>
      <c r="AU125" s="150" t="s">
        <v>81</v>
      </c>
      <c r="AV125" s="12" t="s">
        <v>81</v>
      </c>
      <c r="AW125" s="12" t="s">
        <v>33</v>
      </c>
      <c r="AX125" s="12" t="s">
        <v>79</v>
      </c>
      <c r="AY125" s="150" t="s">
        <v>180</v>
      </c>
    </row>
    <row r="126" spans="2:65" s="11" customFormat="1" ht="22.9" customHeight="1">
      <c r="B126" s="119"/>
      <c r="D126" s="120" t="s">
        <v>71</v>
      </c>
      <c r="E126" s="129" t="s">
        <v>81</v>
      </c>
      <c r="F126" s="129" t="s">
        <v>575</v>
      </c>
      <c r="I126" s="122"/>
      <c r="J126" s="130">
        <f>BK126</f>
        <v>0</v>
      </c>
      <c r="L126" s="119"/>
      <c r="M126" s="124"/>
      <c r="P126" s="125">
        <f>SUM(P127:P141)</f>
        <v>0</v>
      </c>
      <c r="R126" s="125">
        <f>SUM(R127:R141)</f>
        <v>31.210602299999998</v>
      </c>
      <c r="T126" s="126">
        <f>SUM(T127:T141)</f>
        <v>0</v>
      </c>
      <c r="AR126" s="120" t="s">
        <v>79</v>
      </c>
      <c r="AT126" s="127" t="s">
        <v>71</v>
      </c>
      <c r="AU126" s="127" t="s">
        <v>79</v>
      </c>
      <c r="AY126" s="120" t="s">
        <v>180</v>
      </c>
      <c r="BK126" s="128">
        <f>SUM(BK127:BK141)</f>
        <v>0</v>
      </c>
    </row>
    <row r="127" spans="2:65" s="1" customFormat="1" ht="24.2" customHeight="1">
      <c r="B127" s="32"/>
      <c r="C127" s="131" t="s">
        <v>254</v>
      </c>
      <c r="D127" s="131" t="s">
        <v>182</v>
      </c>
      <c r="E127" s="132" t="s">
        <v>3742</v>
      </c>
      <c r="F127" s="133" t="s">
        <v>3743</v>
      </c>
      <c r="G127" s="134" t="s">
        <v>209</v>
      </c>
      <c r="H127" s="135">
        <v>1.53</v>
      </c>
      <c r="I127" s="136"/>
      <c r="J127" s="137">
        <f>ROUND(I127*H127,2)</f>
        <v>0</v>
      </c>
      <c r="K127" s="133" t="s">
        <v>186</v>
      </c>
      <c r="L127" s="32"/>
      <c r="M127" s="138" t="s">
        <v>19</v>
      </c>
      <c r="N127" s="139" t="s">
        <v>43</v>
      </c>
      <c r="P127" s="140">
        <f>O127*H127</f>
        <v>0</v>
      </c>
      <c r="Q127" s="140">
        <v>1.98</v>
      </c>
      <c r="R127" s="140">
        <f>Q127*H127</f>
        <v>3.0293999999999999</v>
      </c>
      <c r="S127" s="140">
        <v>0</v>
      </c>
      <c r="T127" s="141">
        <f>S127*H127</f>
        <v>0</v>
      </c>
      <c r="AR127" s="142" t="s">
        <v>187</v>
      </c>
      <c r="AT127" s="142" t="s">
        <v>182</v>
      </c>
      <c r="AU127" s="142" t="s">
        <v>81</v>
      </c>
      <c r="AY127" s="17" t="s">
        <v>180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7" t="s">
        <v>79</v>
      </c>
      <c r="BK127" s="143">
        <f>ROUND(I127*H127,2)</f>
        <v>0</v>
      </c>
      <c r="BL127" s="17" t="s">
        <v>187</v>
      </c>
      <c r="BM127" s="142" t="s">
        <v>3744</v>
      </c>
    </row>
    <row r="128" spans="2:65" s="1" customFormat="1">
      <c r="B128" s="32"/>
      <c r="D128" s="144" t="s">
        <v>189</v>
      </c>
      <c r="F128" s="145" t="s">
        <v>3745</v>
      </c>
      <c r="I128" s="146"/>
      <c r="L128" s="32"/>
      <c r="M128" s="147"/>
      <c r="T128" s="53"/>
      <c r="AT128" s="17" t="s">
        <v>189</v>
      </c>
      <c r="AU128" s="17" t="s">
        <v>81</v>
      </c>
    </row>
    <row r="129" spans="2:65" s="12" customFormat="1">
      <c r="B129" s="148"/>
      <c r="D129" s="149" t="s">
        <v>191</v>
      </c>
      <c r="E129" s="150" t="s">
        <v>19</v>
      </c>
      <c r="F129" s="151" t="s">
        <v>3746</v>
      </c>
      <c r="H129" s="152">
        <v>0.95699999999999996</v>
      </c>
      <c r="I129" s="153"/>
      <c r="L129" s="148"/>
      <c r="M129" s="154"/>
      <c r="T129" s="155"/>
      <c r="AT129" s="150" t="s">
        <v>191</v>
      </c>
      <c r="AU129" s="150" t="s">
        <v>81</v>
      </c>
      <c r="AV129" s="12" t="s">
        <v>81</v>
      </c>
      <c r="AW129" s="12" t="s">
        <v>33</v>
      </c>
      <c r="AX129" s="12" t="s">
        <v>72</v>
      </c>
      <c r="AY129" s="150" t="s">
        <v>180</v>
      </c>
    </row>
    <row r="130" spans="2:65" s="12" customFormat="1">
      <c r="B130" s="148"/>
      <c r="D130" s="149" t="s">
        <v>191</v>
      </c>
      <c r="E130" s="150" t="s">
        <v>19</v>
      </c>
      <c r="F130" s="151" t="s">
        <v>3747</v>
      </c>
      <c r="H130" s="152">
        <v>0.57299999999999995</v>
      </c>
      <c r="I130" s="153"/>
      <c r="L130" s="148"/>
      <c r="M130" s="154"/>
      <c r="T130" s="155"/>
      <c r="AT130" s="150" t="s">
        <v>191</v>
      </c>
      <c r="AU130" s="150" t="s">
        <v>81</v>
      </c>
      <c r="AV130" s="12" t="s">
        <v>81</v>
      </c>
      <c r="AW130" s="12" t="s">
        <v>33</v>
      </c>
      <c r="AX130" s="12" t="s">
        <v>72</v>
      </c>
      <c r="AY130" s="150" t="s">
        <v>180</v>
      </c>
    </row>
    <row r="131" spans="2:65" s="14" customFormat="1">
      <c r="B131" s="162"/>
      <c r="D131" s="149" t="s">
        <v>191</v>
      </c>
      <c r="E131" s="163" t="s">
        <v>19</v>
      </c>
      <c r="F131" s="164" t="s">
        <v>215</v>
      </c>
      <c r="H131" s="165">
        <v>1.53</v>
      </c>
      <c r="I131" s="166"/>
      <c r="L131" s="162"/>
      <c r="M131" s="167"/>
      <c r="T131" s="168"/>
      <c r="AT131" s="163" t="s">
        <v>191</v>
      </c>
      <c r="AU131" s="163" t="s">
        <v>81</v>
      </c>
      <c r="AV131" s="14" t="s">
        <v>187</v>
      </c>
      <c r="AW131" s="14" t="s">
        <v>33</v>
      </c>
      <c r="AX131" s="14" t="s">
        <v>79</v>
      </c>
      <c r="AY131" s="163" t="s">
        <v>180</v>
      </c>
    </row>
    <row r="132" spans="2:65" s="1" customFormat="1" ht="24.2" customHeight="1">
      <c r="B132" s="32"/>
      <c r="C132" s="131" t="s">
        <v>8</v>
      </c>
      <c r="D132" s="131" t="s">
        <v>182</v>
      </c>
      <c r="E132" s="132" t="s">
        <v>1486</v>
      </c>
      <c r="F132" s="133" t="s">
        <v>1487</v>
      </c>
      <c r="G132" s="134" t="s">
        <v>209</v>
      </c>
      <c r="H132" s="135">
        <v>11.25</v>
      </c>
      <c r="I132" s="136"/>
      <c r="J132" s="137">
        <f>ROUND(I132*H132,2)</f>
        <v>0</v>
      </c>
      <c r="K132" s="133" t="s">
        <v>186</v>
      </c>
      <c r="L132" s="32"/>
      <c r="M132" s="138" t="s">
        <v>19</v>
      </c>
      <c r="N132" s="139" t="s">
        <v>43</v>
      </c>
      <c r="P132" s="140">
        <f>O132*H132</f>
        <v>0</v>
      </c>
      <c r="Q132" s="140">
        <v>2.5018699999999998</v>
      </c>
      <c r="R132" s="140">
        <f>Q132*H132</f>
        <v>28.146037499999998</v>
      </c>
      <c r="S132" s="140">
        <v>0</v>
      </c>
      <c r="T132" s="141">
        <f>S132*H132</f>
        <v>0</v>
      </c>
      <c r="AR132" s="142" t="s">
        <v>187</v>
      </c>
      <c r="AT132" s="142" t="s">
        <v>182</v>
      </c>
      <c r="AU132" s="142" t="s">
        <v>81</v>
      </c>
      <c r="AY132" s="17" t="s">
        <v>180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7" t="s">
        <v>79</v>
      </c>
      <c r="BK132" s="143">
        <f>ROUND(I132*H132,2)</f>
        <v>0</v>
      </c>
      <c r="BL132" s="17" t="s">
        <v>187</v>
      </c>
      <c r="BM132" s="142" t="s">
        <v>3748</v>
      </c>
    </row>
    <row r="133" spans="2:65" s="1" customFormat="1">
      <c r="B133" s="32"/>
      <c r="D133" s="144" t="s">
        <v>189</v>
      </c>
      <c r="F133" s="145" t="s">
        <v>1489</v>
      </c>
      <c r="I133" s="146"/>
      <c r="L133" s="32"/>
      <c r="M133" s="147"/>
      <c r="T133" s="53"/>
      <c r="AT133" s="17" t="s">
        <v>189</v>
      </c>
      <c r="AU133" s="17" t="s">
        <v>81</v>
      </c>
    </row>
    <row r="134" spans="2:65" s="12" customFormat="1">
      <c r="B134" s="148"/>
      <c r="D134" s="149" t="s">
        <v>191</v>
      </c>
      <c r="E134" s="150" t="s">
        <v>19</v>
      </c>
      <c r="F134" s="151" t="s">
        <v>3749</v>
      </c>
      <c r="H134" s="152">
        <v>11.25</v>
      </c>
      <c r="I134" s="153"/>
      <c r="L134" s="148"/>
      <c r="M134" s="154"/>
      <c r="T134" s="155"/>
      <c r="AT134" s="150" t="s">
        <v>191</v>
      </c>
      <c r="AU134" s="150" t="s">
        <v>81</v>
      </c>
      <c r="AV134" s="12" t="s">
        <v>81</v>
      </c>
      <c r="AW134" s="12" t="s">
        <v>33</v>
      </c>
      <c r="AX134" s="12" t="s">
        <v>79</v>
      </c>
      <c r="AY134" s="150" t="s">
        <v>180</v>
      </c>
    </row>
    <row r="135" spans="2:65" s="1" customFormat="1" ht="16.5" customHeight="1">
      <c r="B135" s="32"/>
      <c r="C135" s="131" t="s">
        <v>286</v>
      </c>
      <c r="D135" s="131" t="s">
        <v>182</v>
      </c>
      <c r="E135" s="132" t="s">
        <v>1496</v>
      </c>
      <c r="F135" s="133" t="s">
        <v>1497</v>
      </c>
      <c r="G135" s="134" t="s">
        <v>185</v>
      </c>
      <c r="H135" s="135">
        <v>13.32</v>
      </c>
      <c r="I135" s="136"/>
      <c r="J135" s="137">
        <f>ROUND(I135*H135,2)</f>
        <v>0</v>
      </c>
      <c r="K135" s="133" t="s">
        <v>186</v>
      </c>
      <c r="L135" s="32"/>
      <c r="M135" s="138" t="s">
        <v>19</v>
      </c>
      <c r="N135" s="139" t="s">
        <v>43</v>
      </c>
      <c r="P135" s="140">
        <f>O135*H135</f>
        <v>0</v>
      </c>
      <c r="Q135" s="140">
        <v>2.64E-3</v>
      </c>
      <c r="R135" s="140">
        <f>Q135*H135</f>
        <v>3.5164800000000003E-2</v>
      </c>
      <c r="S135" s="140">
        <v>0</v>
      </c>
      <c r="T135" s="141">
        <f>S135*H135</f>
        <v>0</v>
      </c>
      <c r="AR135" s="142" t="s">
        <v>187</v>
      </c>
      <c r="AT135" s="142" t="s">
        <v>182</v>
      </c>
      <c r="AU135" s="142" t="s">
        <v>81</v>
      </c>
      <c r="AY135" s="17" t="s">
        <v>180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7" t="s">
        <v>79</v>
      </c>
      <c r="BK135" s="143">
        <f>ROUND(I135*H135,2)</f>
        <v>0</v>
      </c>
      <c r="BL135" s="17" t="s">
        <v>187</v>
      </c>
      <c r="BM135" s="142" t="s">
        <v>3750</v>
      </c>
    </row>
    <row r="136" spans="2:65" s="1" customFormat="1">
      <c r="B136" s="32"/>
      <c r="D136" s="144" t="s">
        <v>189</v>
      </c>
      <c r="F136" s="145" t="s">
        <v>1499</v>
      </c>
      <c r="I136" s="146"/>
      <c r="L136" s="32"/>
      <c r="M136" s="147"/>
      <c r="T136" s="53"/>
      <c r="AT136" s="17" t="s">
        <v>189</v>
      </c>
      <c r="AU136" s="17" t="s">
        <v>81</v>
      </c>
    </row>
    <row r="137" spans="2:65" s="12" customFormat="1">
      <c r="B137" s="148"/>
      <c r="D137" s="149" t="s">
        <v>191</v>
      </c>
      <c r="E137" s="150" t="s">
        <v>19</v>
      </c>
      <c r="F137" s="151" t="s">
        <v>3751</v>
      </c>
      <c r="H137" s="152">
        <v>3</v>
      </c>
      <c r="I137" s="153"/>
      <c r="L137" s="148"/>
      <c r="M137" s="154"/>
      <c r="T137" s="155"/>
      <c r="AT137" s="150" t="s">
        <v>191</v>
      </c>
      <c r="AU137" s="150" t="s">
        <v>81</v>
      </c>
      <c r="AV137" s="12" t="s">
        <v>81</v>
      </c>
      <c r="AW137" s="12" t="s">
        <v>33</v>
      </c>
      <c r="AX137" s="12" t="s">
        <v>72</v>
      </c>
      <c r="AY137" s="150" t="s">
        <v>180</v>
      </c>
    </row>
    <row r="138" spans="2:65" s="12" customFormat="1">
      <c r="B138" s="148"/>
      <c r="D138" s="149" t="s">
        <v>191</v>
      </c>
      <c r="E138" s="150" t="s">
        <v>19</v>
      </c>
      <c r="F138" s="151" t="s">
        <v>3752</v>
      </c>
      <c r="H138" s="152">
        <v>10.32</v>
      </c>
      <c r="I138" s="153"/>
      <c r="L138" s="148"/>
      <c r="M138" s="154"/>
      <c r="T138" s="155"/>
      <c r="AT138" s="150" t="s">
        <v>191</v>
      </c>
      <c r="AU138" s="150" t="s">
        <v>81</v>
      </c>
      <c r="AV138" s="12" t="s">
        <v>81</v>
      </c>
      <c r="AW138" s="12" t="s">
        <v>33</v>
      </c>
      <c r="AX138" s="12" t="s">
        <v>72</v>
      </c>
      <c r="AY138" s="150" t="s">
        <v>180</v>
      </c>
    </row>
    <row r="139" spans="2:65" s="14" customFormat="1">
      <c r="B139" s="162"/>
      <c r="D139" s="149" t="s">
        <v>191</v>
      </c>
      <c r="E139" s="163" t="s">
        <v>19</v>
      </c>
      <c r="F139" s="164" t="s">
        <v>215</v>
      </c>
      <c r="H139" s="165">
        <v>13.32</v>
      </c>
      <c r="I139" s="166"/>
      <c r="L139" s="162"/>
      <c r="M139" s="167"/>
      <c r="T139" s="168"/>
      <c r="AT139" s="163" t="s">
        <v>191</v>
      </c>
      <c r="AU139" s="163" t="s">
        <v>81</v>
      </c>
      <c r="AV139" s="14" t="s">
        <v>187</v>
      </c>
      <c r="AW139" s="14" t="s">
        <v>33</v>
      </c>
      <c r="AX139" s="14" t="s">
        <v>79</v>
      </c>
      <c r="AY139" s="163" t="s">
        <v>180</v>
      </c>
    </row>
    <row r="140" spans="2:65" s="1" customFormat="1" ht="16.5" customHeight="1">
      <c r="B140" s="32"/>
      <c r="C140" s="131" t="s">
        <v>294</v>
      </c>
      <c r="D140" s="131" t="s">
        <v>182</v>
      </c>
      <c r="E140" s="132" t="s">
        <v>1501</v>
      </c>
      <c r="F140" s="133" t="s">
        <v>1502</v>
      </c>
      <c r="G140" s="134" t="s">
        <v>185</v>
      </c>
      <c r="H140" s="135">
        <v>13.32</v>
      </c>
      <c r="I140" s="136"/>
      <c r="J140" s="137">
        <f>ROUND(I140*H140,2)</f>
        <v>0</v>
      </c>
      <c r="K140" s="133" t="s">
        <v>186</v>
      </c>
      <c r="L140" s="32"/>
      <c r="M140" s="138" t="s">
        <v>19</v>
      </c>
      <c r="N140" s="139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187</v>
      </c>
      <c r="AT140" s="142" t="s">
        <v>182</v>
      </c>
      <c r="AU140" s="142" t="s">
        <v>81</v>
      </c>
      <c r="AY140" s="17" t="s">
        <v>180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79</v>
      </c>
      <c r="BK140" s="143">
        <f>ROUND(I140*H140,2)</f>
        <v>0</v>
      </c>
      <c r="BL140" s="17" t="s">
        <v>187</v>
      </c>
      <c r="BM140" s="142" t="s">
        <v>3753</v>
      </c>
    </row>
    <row r="141" spans="2:65" s="1" customFormat="1">
      <c r="B141" s="32"/>
      <c r="D141" s="144" t="s">
        <v>189</v>
      </c>
      <c r="F141" s="145" t="s">
        <v>1504</v>
      </c>
      <c r="I141" s="146"/>
      <c r="L141" s="32"/>
      <c r="M141" s="147"/>
      <c r="T141" s="53"/>
      <c r="AT141" s="17" t="s">
        <v>189</v>
      </c>
      <c r="AU141" s="17" t="s">
        <v>81</v>
      </c>
    </row>
    <row r="142" spans="2:65" s="11" customFormat="1" ht="22.9" customHeight="1">
      <c r="B142" s="119"/>
      <c r="D142" s="120" t="s">
        <v>71</v>
      </c>
      <c r="E142" s="129" t="s">
        <v>198</v>
      </c>
      <c r="F142" s="129" t="s">
        <v>576</v>
      </c>
      <c r="I142" s="122"/>
      <c r="J142" s="130">
        <f>BK142</f>
        <v>0</v>
      </c>
      <c r="L142" s="119"/>
      <c r="M142" s="124"/>
      <c r="P142" s="125">
        <f>SUM(P143:P175)</f>
        <v>0</v>
      </c>
      <c r="R142" s="125">
        <f>SUM(R143:R175)</f>
        <v>18.743789999999997</v>
      </c>
      <c r="T142" s="126">
        <f>SUM(T143:T175)</f>
        <v>0</v>
      </c>
      <c r="AR142" s="120" t="s">
        <v>79</v>
      </c>
      <c r="AT142" s="127" t="s">
        <v>71</v>
      </c>
      <c r="AU142" s="127" t="s">
        <v>79</v>
      </c>
      <c r="AY142" s="120" t="s">
        <v>180</v>
      </c>
      <c r="BK142" s="128">
        <f>SUM(BK143:BK175)</f>
        <v>0</v>
      </c>
    </row>
    <row r="143" spans="2:65" s="1" customFormat="1" ht="44.25" customHeight="1">
      <c r="B143" s="32"/>
      <c r="C143" s="131" t="s">
        <v>303</v>
      </c>
      <c r="D143" s="131" t="s">
        <v>182</v>
      </c>
      <c r="E143" s="132" t="s">
        <v>3754</v>
      </c>
      <c r="F143" s="133" t="s">
        <v>3755</v>
      </c>
      <c r="G143" s="134" t="s">
        <v>226</v>
      </c>
      <c r="H143" s="135">
        <v>81</v>
      </c>
      <c r="I143" s="136"/>
      <c r="J143" s="137">
        <f>ROUND(I143*H143,2)</f>
        <v>0</v>
      </c>
      <c r="K143" s="133" t="s">
        <v>186</v>
      </c>
      <c r="L143" s="32"/>
      <c r="M143" s="138" t="s">
        <v>19</v>
      </c>
      <c r="N143" s="139" t="s">
        <v>43</v>
      </c>
      <c r="P143" s="140">
        <f>O143*H143</f>
        <v>0</v>
      </c>
      <c r="Q143" s="140">
        <v>0.17488999999999999</v>
      </c>
      <c r="R143" s="140">
        <f>Q143*H143</f>
        <v>14.166089999999999</v>
      </c>
      <c r="S143" s="140">
        <v>0</v>
      </c>
      <c r="T143" s="141">
        <f>S143*H143</f>
        <v>0</v>
      </c>
      <c r="AR143" s="142" t="s">
        <v>187</v>
      </c>
      <c r="AT143" s="142" t="s">
        <v>182</v>
      </c>
      <c r="AU143" s="142" t="s">
        <v>81</v>
      </c>
      <c r="AY143" s="17" t="s">
        <v>180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187</v>
      </c>
      <c r="BM143" s="142" t="s">
        <v>3756</v>
      </c>
    </row>
    <row r="144" spans="2:65" s="1" customFormat="1">
      <c r="B144" s="32"/>
      <c r="D144" s="144" t="s">
        <v>189</v>
      </c>
      <c r="F144" s="145" t="s">
        <v>3757</v>
      </c>
      <c r="I144" s="146"/>
      <c r="L144" s="32"/>
      <c r="M144" s="147"/>
      <c r="T144" s="53"/>
      <c r="AT144" s="17" t="s">
        <v>189</v>
      </c>
      <c r="AU144" s="17" t="s">
        <v>81</v>
      </c>
    </row>
    <row r="145" spans="2:65" s="12" customFormat="1">
      <c r="B145" s="148"/>
      <c r="D145" s="149" t="s">
        <v>191</v>
      </c>
      <c r="E145" s="150" t="s">
        <v>19</v>
      </c>
      <c r="F145" s="151" t="s">
        <v>3758</v>
      </c>
      <c r="H145" s="152">
        <v>81</v>
      </c>
      <c r="I145" s="153"/>
      <c r="L145" s="148"/>
      <c r="M145" s="154"/>
      <c r="T145" s="155"/>
      <c r="AT145" s="150" t="s">
        <v>191</v>
      </c>
      <c r="AU145" s="150" t="s">
        <v>81</v>
      </c>
      <c r="AV145" s="12" t="s">
        <v>81</v>
      </c>
      <c r="AW145" s="12" t="s">
        <v>33</v>
      </c>
      <c r="AX145" s="12" t="s">
        <v>79</v>
      </c>
      <c r="AY145" s="150" t="s">
        <v>180</v>
      </c>
    </row>
    <row r="146" spans="2:65" s="1" customFormat="1" ht="33" customHeight="1">
      <c r="B146" s="32"/>
      <c r="C146" s="181" t="s">
        <v>311</v>
      </c>
      <c r="D146" s="181" t="s">
        <v>570</v>
      </c>
      <c r="E146" s="182" t="s">
        <v>3759</v>
      </c>
      <c r="F146" s="183" t="s">
        <v>3760</v>
      </c>
      <c r="G146" s="184" t="s">
        <v>226</v>
      </c>
      <c r="H146" s="185">
        <v>79</v>
      </c>
      <c r="I146" s="186"/>
      <c r="J146" s="187">
        <f>ROUND(I146*H146,2)</f>
        <v>0</v>
      </c>
      <c r="K146" s="183" t="s">
        <v>186</v>
      </c>
      <c r="L146" s="188"/>
      <c r="M146" s="189" t="s">
        <v>19</v>
      </c>
      <c r="N146" s="190" t="s">
        <v>43</v>
      </c>
      <c r="P146" s="140">
        <f>O146*H146</f>
        <v>0</v>
      </c>
      <c r="Q146" s="140">
        <v>7.1000000000000004E-3</v>
      </c>
      <c r="R146" s="140">
        <f>Q146*H146</f>
        <v>0.56090000000000007</v>
      </c>
      <c r="S146" s="140">
        <v>0</v>
      </c>
      <c r="T146" s="141">
        <f>S146*H146</f>
        <v>0</v>
      </c>
      <c r="AR146" s="142" t="s">
        <v>235</v>
      </c>
      <c r="AT146" s="142" t="s">
        <v>570</v>
      </c>
      <c r="AU146" s="142" t="s">
        <v>81</v>
      </c>
      <c r="AY146" s="17" t="s">
        <v>180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7" t="s">
        <v>79</v>
      </c>
      <c r="BK146" s="143">
        <f>ROUND(I146*H146,2)</f>
        <v>0</v>
      </c>
      <c r="BL146" s="17" t="s">
        <v>187</v>
      </c>
      <c r="BM146" s="142" t="s">
        <v>3761</v>
      </c>
    </row>
    <row r="147" spans="2:65" s="12" customFormat="1">
      <c r="B147" s="148"/>
      <c r="D147" s="149" t="s">
        <v>191</v>
      </c>
      <c r="E147" s="150" t="s">
        <v>19</v>
      </c>
      <c r="F147" s="151" t="s">
        <v>979</v>
      </c>
      <c r="H147" s="152">
        <v>79</v>
      </c>
      <c r="I147" s="153"/>
      <c r="L147" s="148"/>
      <c r="M147" s="154"/>
      <c r="T147" s="155"/>
      <c r="AT147" s="150" t="s">
        <v>191</v>
      </c>
      <c r="AU147" s="150" t="s">
        <v>81</v>
      </c>
      <c r="AV147" s="12" t="s">
        <v>81</v>
      </c>
      <c r="AW147" s="12" t="s">
        <v>33</v>
      </c>
      <c r="AX147" s="12" t="s">
        <v>79</v>
      </c>
      <c r="AY147" s="150" t="s">
        <v>180</v>
      </c>
    </row>
    <row r="148" spans="2:65" s="13" customFormat="1">
      <c r="B148" s="156"/>
      <c r="D148" s="149" t="s">
        <v>191</v>
      </c>
      <c r="E148" s="157" t="s">
        <v>19</v>
      </c>
      <c r="F148" s="158" t="s">
        <v>3762</v>
      </c>
      <c r="H148" s="157" t="s">
        <v>19</v>
      </c>
      <c r="I148" s="159"/>
      <c r="L148" s="156"/>
      <c r="M148" s="160"/>
      <c r="T148" s="161"/>
      <c r="AT148" s="157" t="s">
        <v>191</v>
      </c>
      <c r="AU148" s="157" t="s">
        <v>81</v>
      </c>
      <c r="AV148" s="13" t="s">
        <v>79</v>
      </c>
      <c r="AW148" s="13" t="s">
        <v>33</v>
      </c>
      <c r="AX148" s="13" t="s">
        <v>72</v>
      </c>
      <c r="AY148" s="157" t="s">
        <v>180</v>
      </c>
    </row>
    <row r="149" spans="2:65" s="1" customFormat="1" ht="24.2" customHeight="1">
      <c r="B149" s="32"/>
      <c r="C149" s="131" t="s">
        <v>333</v>
      </c>
      <c r="D149" s="131" t="s">
        <v>182</v>
      </c>
      <c r="E149" s="132" t="s">
        <v>3763</v>
      </c>
      <c r="F149" s="133" t="s">
        <v>3764</v>
      </c>
      <c r="G149" s="134" t="s">
        <v>226</v>
      </c>
      <c r="H149" s="135">
        <v>1</v>
      </c>
      <c r="I149" s="136"/>
      <c r="J149" s="137">
        <f>ROUND(I149*H149,2)</f>
        <v>0</v>
      </c>
      <c r="K149" s="133" t="s">
        <v>186</v>
      </c>
      <c r="L149" s="32"/>
      <c r="M149" s="138" t="s">
        <v>19</v>
      </c>
      <c r="N149" s="139" t="s">
        <v>43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187</v>
      </c>
      <c r="AT149" s="142" t="s">
        <v>182</v>
      </c>
      <c r="AU149" s="142" t="s">
        <v>81</v>
      </c>
      <c r="AY149" s="17" t="s">
        <v>180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79</v>
      </c>
      <c r="BK149" s="143">
        <f>ROUND(I149*H149,2)</f>
        <v>0</v>
      </c>
      <c r="BL149" s="17" t="s">
        <v>187</v>
      </c>
      <c r="BM149" s="142" t="s">
        <v>3765</v>
      </c>
    </row>
    <row r="150" spans="2:65" s="1" customFormat="1">
      <c r="B150" s="32"/>
      <c r="D150" s="144" t="s">
        <v>189</v>
      </c>
      <c r="F150" s="145" t="s">
        <v>3766</v>
      </c>
      <c r="I150" s="146"/>
      <c r="L150" s="32"/>
      <c r="M150" s="147"/>
      <c r="T150" s="53"/>
      <c r="AT150" s="17" t="s">
        <v>189</v>
      </c>
      <c r="AU150" s="17" t="s">
        <v>81</v>
      </c>
    </row>
    <row r="151" spans="2:65" s="1" customFormat="1" ht="33" customHeight="1">
      <c r="B151" s="32"/>
      <c r="C151" s="181" t="s">
        <v>339</v>
      </c>
      <c r="D151" s="181" t="s">
        <v>570</v>
      </c>
      <c r="E151" s="182" t="s">
        <v>3767</v>
      </c>
      <c r="F151" s="183" t="s">
        <v>3768</v>
      </c>
      <c r="G151" s="184" t="s">
        <v>226</v>
      </c>
      <c r="H151" s="185">
        <v>1</v>
      </c>
      <c r="I151" s="186"/>
      <c r="J151" s="187">
        <f>ROUND(I151*H151,2)</f>
        <v>0</v>
      </c>
      <c r="K151" s="183" t="s">
        <v>186</v>
      </c>
      <c r="L151" s="188"/>
      <c r="M151" s="189" t="s">
        <v>19</v>
      </c>
      <c r="N151" s="190" t="s">
        <v>43</v>
      </c>
      <c r="P151" s="140">
        <f>O151*H151</f>
        <v>0</v>
      </c>
      <c r="Q151" s="140">
        <v>0.04</v>
      </c>
      <c r="R151" s="140">
        <f>Q151*H151</f>
        <v>0.04</v>
      </c>
      <c r="S151" s="140">
        <v>0</v>
      </c>
      <c r="T151" s="141">
        <f>S151*H151</f>
        <v>0</v>
      </c>
      <c r="AR151" s="142" t="s">
        <v>235</v>
      </c>
      <c r="AT151" s="142" t="s">
        <v>570</v>
      </c>
      <c r="AU151" s="142" t="s">
        <v>81</v>
      </c>
      <c r="AY151" s="17" t="s">
        <v>180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7" t="s">
        <v>79</v>
      </c>
      <c r="BK151" s="143">
        <f>ROUND(I151*H151,2)</f>
        <v>0</v>
      </c>
      <c r="BL151" s="17" t="s">
        <v>187</v>
      </c>
      <c r="BM151" s="142" t="s">
        <v>3769</v>
      </c>
    </row>
    <row r="152" spans="2:65" s="1" customFormat="1" ht="37.9" customHeight="1">
      <c r="B152" s="32"/>
      <c r="C152" s="131" t="s">
        <v>357</v>
      </c>
      <c r="D152" s="131" t="s">
        <v>182</v>
      </c>
      <c r="E152" s="132" t="s">
        <v>3770</v>
      </c>
      <c r="F152" s="133" t="s">
        <v>3771</v>
      </c>
      <c r="G152" s="134" t="s">
        <v>476</v>
      </c>
      <c r="H152" s="135">
        <v>163</v>
      </c>
      <c r="I152" s="136"/>
      <c r="J152" s="137">
        <f>ROUND(I152*H152,2)</f>
        <v>0</v>
      </c>
      <c r="K152" s="133" t="s">
        <v>186</v>
      </c>
      <c r="L152" s="32"/>
      <c r="M152" s="138" t="s">
        <v>19</v>
      </c>
      <c r="N152" s="139" t="s">
        <v>43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187</v>
      </c>
      <c r="AT152" s="142" t="s">
        <v>182</v>
      </c>
      <c r="AU152" s="142" t="s">
        <v>81</v>
      </c>
      <c r="AY152" s="17" t="s">
        <v>180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79</v>
      </c>
      <c r="BK152" s="143">
        <f>ROUND(I152*H152,2)</f>
        <v>0</v>
      </c>
      <c r="BL152" s="17" t="s">
        <v>187</v>
      </c>
      <c r="BM152" s="142" t="s">
        <v>3772</v>
      </c>
    </row>
    <row r="153" spans="2:65" s="1" customFormat="1">
      <c r="B153" s="32"/>
      <c r="D153" s="144" t="s">
        <v>189</v>
      </c>
      <c r="F153" s="145" t="s">
        <v>3773</v>
      </c>
      <c r="I153" s="146"/>
      <c r="L153" s="32"/>
      <c r="M153" s="147"/>
      <c r="T153" s="53"/>
      <c r="AT153" s="17" t="s">
        <v>189</v>
      </c>
      <c r="AU153" s="17" t="s">
        <v>81</v>
      </c>
    </row>
    <row r="154" spans="2:65" s="12" customFormat="1">
      <c r="B154" s="148"/>
      <c r="D154" s="149" t="s">
        <v>191</v>
      </c>
      <c r="E154" s="150" t="s">
        <v>19</v>
      </c>
      <c r="F154" s="151" t="s">
        <v>3774</v>
      </c>
      <c r="H154" s="152">
        <v>163</v>
      </c>
      <c r="I154" s="153"/>
      <c r="L154" s="148"/>
      <c r="M154" s="154"/>
      <c r="T154" s="155"/>
      <c r="AT154" s="150" t="s">
        <v>191</v>
      </c>
      <c r="AU154" s="150" t="s">
        <v>81</v>
      </c>
      <c r="AV154" s="12" t="s">
        <v>81</v>
      </c>
      <c r="AW154" s="12" t="s">
        <v>33</v>
      </c>
      <c r="AX154" s="12" t="s">
        <v>79</v>
      </c>
      <c r="AY154" s="150" t="s">
        <v>180</v>
      </c>
    </row>
    <row r="155" spans="2:65" s="1" customFormat="1" ht="44.25" customHeight="1">
      <c r="B155" s="32"/>
      <c r="C155" s="181" t="s">
        <v>365</v>
      </c>
      <c r="D155" s="181" t="s">
        <v>570</v>
      </c>
      <c r="E155" s="182" t="s">
        <v>3775</v>
      </c>
      <c r="F155" s="183" t="s">
        <v>3776</v>
      </c>
      <c r="G155" s="184" t="s">
        <v>226</v>
      </c>
      <c r="H155" s="185">
        <v>73</v>
      </c>
      <c r="I155" s="186"/>
      <c r="J155" s="187">
        <f>ROUND(I155*H155,2)</f>
        <v>0</v>
      </c>
      <c r="K155" s="183" t="s">
        <v>186</v>
      </c>
      <c r="L155" s="188"/>
      <c r="M155" s="189" t="s">
        <v>19</v>
      </c>
      <c r="N155" s="190" t="s">
        <v>43</v>
      </c>
      <c r="P155" s="140">
        <f>O155*H155</f>
        <v>0</v>
      </c>
      <c r="Q155" s="140">
        <v>1.9099999999999999E-2</v>
      </c>
      <c r="R155" s="140">
        <f>Q155*H155</f>
        <v>1.3942999999999999</v>
      </c>
      <c r="S155" s="140">
        <v>0</v>
      </c>
      <c r="T155" s="141">
        <f>S155*H155</f>
        <v>0</v>
      </c>
      <c r="AR155" s="142" t="s">
        <v>235</v>
      </c>
      <c r="AT155" s="142" t="s">
        <v>570</v>
      </c>
      <c r="AU155" s="142" t="s">
        <v>81</v>
      </c>
      <c r="AY155" s="17" t="s">
        <v>180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79</v>
      </c>
      <c r="BK155" s="143">
        <f>ROUND(I155*H155,2)</f>
        <v>0</v>
      </c>
      <c r="BL155" s="17" t="s">
        <v>187</v>
      </c>
      <c r="BM155" s="142" t="s">
        <v>3777</v>
      </c>
    </row>
    <row r="156" spans="2:65" s="12" customFormat="1">
      <c r="B156" s="148"/>
      <c r="D156" s="149" t="s">
        <v>191</v>
      </c>
      <c r="F156" s="151" t="s">
        <v>3778</v>
      </c>
      <c r="H156" s="152">
        <v>73</v>
      </c>
      <c r="I156" s="153"/>
      <c r="L156" s="148"/>
      <c r="M156" s="154"/>
      <c r="T156" s="155"/>
      <c r="AT156" s="150" t="s">
        <v>191</v>
      </c>
      <c r="AU156" s="150" t="s">
        <v>81</v>
      </c>
      <c r="AV156" s="12" t="s">
        <v>81</v>
      </c>
      <c r="AW156" s="12" t="s">
        <v>4</v>
      </c>
      <c r="AX156" s="12" t="s">
        <v>79</v>
      </c>
      <c r="AY156" s="150" t="s">
        <v>180</v>
      </c>
    </row>
    <row r="157" spans="2:65" s="1" customFormat="1" ht="24.2" customHeight="1">
      <c r="B157" s="32"/>
      <c r="C157" s="131" t="s">
        <v>500</v>
      </c>
      <c r="D157" s="131" t="s">
        <v>182</v>
      </c>
      <c r="E157" s="132" t="s">
        <v>3779</v>
      </c>
      <c r="F157" s="133" t="s">
        <v>3780</v>
      </c>
      <c r="G157" s="134" t="s">
        <v>226</v>
      </c>
      <c r="H157" s="135">
        <v>3</v>
      </c>
      <c r="I157" s="136"/>
      <c r="J157" s="137">
        <f>ROUND(I157*H157,2)</f>
        <v>0</v>
      </c>
      <c r="K157" s="133" t="s">
        <v>186</v>
      </c>
      <c r="L157" s="32"/>
      <c r="M157" s="138" t="s">
        <v>19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187</v>
      </c>
      <c r="AT157" s="142" t="s">
        <v>182</v>
      </c>
      <c r="AU157" s="142" t="s">
        <v>81</v>
      </c>
      <c r="AY157" s="17" t="s">
        <v>180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79</v>
      </c>
      <c r="BK157" s="143">
        <f>ROUND(I157*H157,2)</f>
        <v>0</v>
      </c>
      <c r="BL157" s="17" t="s">
        <v>187</v>
      </c>
      <c r="BM157" s="142" t="s">
        <v>3781</v>
      </c>
    </row>
    <row r="158" spans="2:65" s="1" customFormat="1">
      <c r="B158" s="32"/>
      <c r="D158" s="144" t="s">
        <v>189</v>
      </c>
      <c r="F158" s="145" t="s">
        <v>3782</v>
      </c>
      <c r="I158" s="146"/>
      <c r="L158" s="32"/>
      <c r="M158" s="147"/>
      <c r="T158" s="53"/>
      <c r="AT158" s="17" t="s">
        <v>189</v>
      </c>
      <c r="AU158" s="17" t="s">
        <v>81</v>
      </c>
    </row>
    <row r="159" spans="2:65" s="1" customFormat="1" ht="24.2" customHeight="1">
      <c r="B159" s="32"/>
      <c r="C159" s="181" t="s">
        <v>505</v>
      </c>
      <c r="D159" s="181" t="s">
        <v>570</v>
      </c>
      <c r="E159" s="182" t="s">
        <v>3783</v>
      </c>
      <c r="F159" s="183" t="s">
        <v>3784</v>
      </c>
      <c r="G159" s="184" t="s">
        <v>185</v>
      </c>
      <c r="H159" s="185">
        <v>36</v>
      </c>
      <c r="I159" s="186"/>
      <c r="J159" s="187">
        <f>ROUND(I159*H159,2)</f>
        <v>0</v>
      </c>
      <c r="K159" s="183" t="s">
        <v>186</v>
      </c>
      <c r="L159" s="188"/>
      <c r="M159" s="189" t="s">
        <v>19</v>
      </c>
      <c r="N159" s="190" t="s">
        <v>43</v>
      </c>
      <c r="P159" s="140">
        <f>O159*H159</f>
        <v>0</v>
      </c>
      <c r="Q159" s="140">
        <v>0.06</v>
      </c>
      <c r="R159" s="140">
        <f>Q159*H159</f>
        <v>2.16</v>
      </c>
      <c r="S159" s="140">
        <v>0</v>
      </c>
      <c r="T159" s="141">
        <f>S159*H159</f>
        <v>0</v>
      </c>
      <c r="AR159" s="142" t="s">
        <v>235</v>
      </c>
      <c r="AT159" s="142" t="s">
        <v>570</v>
      </c>
      <c r="AU159" s="142" t="s">
        <v>81</v>
      </c>
      <c r="AY159" s="17" t="s">
        <v>180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7" t="s">
        <v>79</v>
      </c>
      <c r="BK159" s="143">
        <f>ROUND(I159*H159,2)</f>
        <v>0</v>
      </c>
      <c r="BL159" s="17" t="s">
        <v>187</v>
      </c>
      <c r="BM159" s="142" t="s">
        <v>3785</v>
      </c>
    </row>
    <row r="160" spans="2:65" s="12" customFormat="1">
      <c r="B160" s="148"/>
      <c r="D160" s="149" t="s">
        <v>191</v>
      </c>
      <c r="E160" s="150" t="s">
        <v>19</v>
      </c>
      <c r="F160" s="151" t="s">
        <v>198</v>
      </c>
      <c r="H160" s="152">
        <v>3</v>
      </c>
      <c r="I160" s="153"/>
      <c r="L160" s="148"/>
      <c r="M160" s="154"/>
      <c r="T160" s="155"/>
      <c r="AT160" s="150" t="s">
        <v>191</v>
      </c>
      <c r="AU160" s="150" t="s">
        <v>81</v>
      </c>
      <c r="AV160" s="12" t="s">
        <v>81</v>
      </c>
      <c r="AW160" s="12" t="s">
        <v>33</v>
      </c>
      <c r="AX160" s="12" t="s">
        <v>79</v>
      </c>
      <c r="AY160" s="150" t="s">
        <v>180</v>
      </c>
    </row>
    <row r="161" spans="2:65" s="12" customFormat="1">
      <c r="B161" s="148"/>
      <c r="D161" s="149" t="s">
        <v>191</v>
      </c>
      <c r="F161" s="151" t="s">
        <v>3786</v>
      </c>
      <c r="H161" s="152">
        <v>36</v>
      </c>
      <c r="I161" s="153"/>
      <c r="L161" s="148"/>
      <c r="M161" s="154"/>
      <c r="T161" s="155"/>
      <c r="AT161" s="150" t="s">
        <v>191</v>
      </c>
      <c r="AU161" s="150" t="s">
        <v>81</v>
      </c>
      <c r="AV161" s="12" t="s">
        <v>81</v>
      </c>
      <c r="AW161" s="12" t="s">
        <v>4</v>
      </c>
      <c r="AX161" s="12" t="s">
        <v>79</v>
      </c>
      <c r="AY161" s="150" t="s">
        <v>180</v>
      </c>
    </row>
    <row r="162" spans="2:65" s="1" customFormat="1" ht="21.75" customHeight="1">
      <c r="B162" s="32"/>
      <c r="C162" s="131" t="s">
        <v>511</v>
      </c>
      <c r="D162" s="131" t="s">
        <v>182</v>
      </c>
      <c r="E162" s="132" t="s">
        <v>3787</v>
      </c>
      <c r="F162" s="133" t="s">
        <v>3788</v>
      </c>
      <c r="G162" s="134" t="s">
        <v>226</v>
      </c>
      <c r="H162" s="135">
        <v>3</v>
      </c>
      <c r="I162" s="136"/>
      <c r="J162" s="137">
        <f>ROUND(I162*H162,2)</f>
        <v>0</v>
      </c>
      <c r="K162" s="133" t="s">
        <v>186</v>
      </c>
      <c r="L162" s="32"/>
      <c r="M162" s="138" t="s">
        <v>19</v>
      </c>
      <c r="N162" s="139" t="s">
        <v>43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187</v>
      </c>
      <c r="AT162" s="142" t="s">
        <v>182</v>
      </c>
      <c r="AU162" s="142" t="s">
        <v>81</v>
      </c>
      <c r="AY162" s="17" t="s">
        <v>180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7" t="s">
        <v>79</v>
      </c>
      <c r="BK162" s="143">
        <f>ROUND(I162*H162,2)</f>
        <v>0</v>
      </c>
      <c r="BL162" s="17" t="s">
        <v>187</v>
      </c>
      <c r="BM162" s="142" t="s">
        <v>3789</v>
      </c>
    </row>
    <row r="163" spans="2:65" s="1" customFormat="1">
      <c r="B163" s="32"/>
      <c r="D163" s="144" t="s">
        <v>189</v>
      </c>
      <c r="F163" s="145" t="s">
        <v>3790</v>
      </c>
      <c r="I163" s="146"/>
      <c r="L163" s="32"/>
      <c r="M163" s="147"/>
      <c r="T163" s="53"/>
      <c r="AT163" s="17" t="s">
        <v>189</v>
      </c>
      <c r="AU163" s="17" t="s">
        <v>81</v>
      </c>
    </row>
    <row r="164" spans="2:65" s="1" customFormat="1" ht="24.2" customHeight="1">
      <c r="B164" s="32"/>
      <c r="C164" s="181" t="s">
        <v>515</v>
      </c>
      <c r="D164" s="181" t="s">
        <v>570</v>
      </c>
      <c r="E164" s="182" t="s">
        <v>3791</v>
      </c>
      <c r="F164" s="183" t="s">
        <v>3792</v>
      </c>
      <c r="G164" s="184" t="s">
        <v>226</v>
      </c>
      <c r="H164" s="185">
        <v>3</v>
      </c>
      <c r="I164" s="186"/>
      <c r="J164" s="187">
        <f>ROUND(I164*H164,2)</f>
        <v>0</v>
      </c>
      <c r="K164" s="183" t="s">
        <v>186</v>
      </c>
      <c r="L164" s="188"/>
      <c r="M164" s="189" t="s">
        <v>19</v>
      </c>
      <c r="N164" s="190" t="s">
        <v>43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235</v>
      </c>
      <c r="AT164" s="142" t="s">
        <v>570</v>
      </c>
      <c r="AU164" s="142" t="s">
        <v>81</v>
      </c>
      <c r="AY164" s="17" t="s">
        <v>180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79</v>
      </c>
      <c r="BK164" s="143">
        <f>ROUND(I164*H164,2)</f>
        <v>0</v>
      </c>
      <c r="BL164" s="17" t="s">
        <v>187</v>
      </c>
      <c r="BM164" s="142" t="s">
        <v>3793</v>
      </c>
    </row>
    <row r="165" spans="2:65" s="1" customFormat="1" ht="33" customHeight="1">
      <c r="B165" s="32"/>
      <c r="C165" s="131" t="s">
        <v>699</v>
      </c>
      <c r="D165" s="131" t="s">
        <v>182</v>
      </c>
      <c r="E165" s="132" t="s">
        <v>3794</v>
      </c>
      <c r="F165" s="133" t="s">
        <v>3795</v>
      </c>
      <c r="G165" s="134" t="s">
        <v>476</v>
      </c>
      <c r="H165" s="135">
        <v>181</v>
      </c>
      <c r="I165" s="136"/>
      <c r="J165" s="137">
        <f>ROUND(I165*H165,2)</f>
        <v>0</v>
      </c>
      <c r="K165" s="133" t="s">
        <v>186</v>
      </c>
      <c r="L165" s="32"/>
      <c r="M165" s="138" t="s">
        <v>19</v>
      </c>
      <c r="N165" s="139" t="s">
        <v>43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187</v>
      </c>
      <c r="AT165" s="142" t="s">
        <v>182</v>
      </c>
      <c r="AU165" s="142" t="s">
        <v>81</v>
      </c>
      <c r="AY165" s="17" t="s">
        <v>180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7" t="s">
        <v>79</v>
      </c>
      <c r="BK165" s="143">
        <f>ROUND(I165*H165,2)</f>
        <v>0</v>
      </c>
      <c r="BL165" s="17" t="s">
        <v>187</v>
      </c>
      <c r="BM165" s="142" t="s">
        <v>3796</v>
      </c>
    </row>
    <row r="166" spans="2:65" s="1" customFormat="1">
      <c r="B166" s="32"/>
      <c r="D166" s="144" t="s">
        <v>189</v>
      </c>
      <c r="F166" s="145" t="s">
        <v>3797</v>
      </c>
      <c r="I166" s="146"/>
      <c r="L166" s="32"/>
      <c r="M166" s="147"/>
      <c r="T166" s="53"/>
      <c r="AT166" s="17" t="s">
        <v>189</v>
      </c>
      <c r="AU166" s="17" t="s">
        <v>81</v>
      </c>
    </row>
    <row r="167" spans="2:65" s="1" customFormat="1" ht="16.5" customHeight="1">
      <c r="B167" s="32"/>
      <c r="C167" s="181" t="s">
        <v>704</v>
      </c>
      <c r="D167" s="181" t="s">
        <v>570</v>
      </c>
      <c r="E167" s="182" t="s">
        <v>3798</v>
      </c>
      <c r="F167" s="183" t="s">
        <v>3799</v>
      </c>
      <c r="G167" s="184" t="s">
        <v>3800</v>
      </c>
      <c r="H167" s="185">
        <v>25</v>
      </c>
      <c r="I167" s="186"/>
      <c r="J167" s="187">
        <f>ROUND(I167*H167,2)</f>
        <v>0</v>
      </c>
      <c r="K167" s="183" t="s">
        <v>186</v>
      </c>
      <c r="L167" s="188"/>
      <c r="M167" s="189" t="s">
        <v>19</v>
      </c>
      <c r="N167" s="190" t="s">
        <v>43</v>
      </c>
      <c r="P167" s="140">
        <f>O167*H167</f>
        <v>0</v>
      </c>
      <c r="Q167" s="140">
        <v>7.0000000000000001E-3</v>
      </c>
      <c r="R167" s="140">
        <f>Q167*H167</f>
        <v>0.17500000000000002</v>
      </c>
      <c r="S167" s="140">
        <v>0</v>
      </c>
      <c r="T167" s="141">
        <f>S167*H167</f>
        <v>0</v>
      </c>
      <c r="AR167" s="142" t="s">
        <v>235</v>
      </c>
      <c r="AT167" s="142" t="s">
        <v>570</v>
      </c>
      <c r="AU167" s="142" t="s">
        <v>81</v>
      </c>
      <c r="AY167" s="17" t="s">
        <v>180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79</v>
      </c>
      <c r="BK167" s="143">
        <f>ROUND(I167*H167,2)</f>
        <v>0</v>
      </c>
      <c r="BL167" s="17" t="s">
        <v>187</v>
      </c>
      <c r="BM167" s="142" t="s">
        <v>3801</v>
      </c>
    </row>
    <row r="168" spans="2:65" s="13" customFormat="1">
      <c r="B168" s="156"/>
      <c r="D168" s="149" t="s">
        <v>191</v>
      </c>
      <c r="E168" s="157" t="s">
        <v>19</v>
      </c>
      <c r="F168" s="158" t="s">
        <v>3802</v>
      </c>
      <c r="H168" s="157" t="s">
        <v>19</v>
      </c>
      <c r="I168" s="159"/>
      <c r="L168" s="156"/>
      <c r="M168" s="160"/>
      <c r="T168" s="161"/>
      <c r="AT168" s="157" t="s">
        <v>191</v>
      </c>
      <c r="AU168" s="157" t="s">
        <v>81</v>
      </c>
      <c r="AV168" s="13" t="s">
        <v>79</v>
      </c>
      <c r="AW168" s="13" t="s">
        <v>33</v>
      </c>
      <c r="AX168" s="13" t="s">
        <v>72</v>
      </c>
      <c r="AY168" s="157" t="s">
        <v>180</v>
      </c>
    </row>
    <row r="169" spans="2:65" s="12" customFormat="1">
      <c r="B169" s="148"/>
      <c r="D169" s="149" t="s">
        <v>191</v>
      </c>
      <c r="E169" s="150" t="s">
        <v>19</v>
      </c>
      <c r="F169" s="151" t="s">
        <v>3803</v>
      </c>
      <c r="H169" s="152">
        <v>24.132999999999999</v>
      </c>
      <c r="I169" s="153"/>
      <c r="L169" s="148"/>
      <c r="M169" s="154"/>
      <c r="T169" s="155"/>
      <c r="AT169" s="150" t="s">
        <v>191</v>
      </c>
      <c r="AU169" s="150" t="s">
        <v>81</v>
      </c>
      <c r="AV169" s="12" t="s">
        <v>81</v>
      </c>
      <c r="AW169" s="12" t="s">
        <v>33</v>
      </c>
      <c r="AX169" s="12" t="s">
        <v>72</v>
      </c>
      <c r="AY169" s="150" t="s">
        <v>180</v>
      </c>
    </row>
    <row r="170" spans="2:65" s="12" customFormat="1">
      <c r="B170" s="148"/>
      <c r="D170" s="149" t="s">
        <v>191</v>
      </c>
      <c r="E170" s="150" t="s">
        <v>19</v>
      </c>
      <c r="F170" s="151" t="s">
        <v>3804</v>
      </c>
      <c r="H170" s="152">
        <v>-24.132999999999999</v>
      </c>
      <c r="I170" s="153"/>
      <c r="L170" s="148"/>
      <c r="M170" s="154"/>
      <c r="T170" s="155"/>
      <c r="AT170" s="150" t="s">
        <v>191</v>
      </c>
      <c r="AU170" s="150" t="s">
        <v>81</v>
      </c>
      <c r="AV170" s="12" t="s">
        <v>81</v>
      </c>
      <c r="AW170" s="12" t="s">
        <v>33</v>
      </c>
      <c r="AX170" s="12" t="s">
        <v>72</v>
      </c>
      <c r="AY170" s="150" t="s">
        <v>180</v>
      </c>
    </row>
    <row r="171" spans="2:65" s="12" customFormat="1">
      <c r="B171" s="148"/>
      <c r="D171" s="149" t="s">
        <v>191</v>
      </c>
      <c r="E171" s="150" t="s">
        <v>19</v>
      </c>
      <c r="F171" s="151" t="s">
        <v>500</v>
      </c>
      <c r="H171" s="152">
        <v>25</v>
      </c>
      <c r="I171" s="153"/>
      <c r="L171" s="148"/>
      <c r="M171" s="154"/>
      <c r="T171" s="155"/>
      <c r="AT171" s="150" t="s">
        <v>191</v>
      </c>
      <c r="AU171" s="150" t="s">
        <v>81</v>
      </c>
      <c r="AV171" s="12" t="s">
        <v>81</v>
      </c>
      <c r="AW171" s="12" t="s">
        <v>33</v>
      </c>
      <c r="AX171" s="12" t="s">
        <v>79</v>
      </c>
      <c r="AY171" s="150" t="s">
        <v>180</v>
      </c>
    </row>
    <row r="172" spans="2:65" s="1" customFormat="1" ht="24.2" customHeight="1">
      <c r="B172" s="32"/>
      <c r="C172" s="131" t="s">
        <v>709</v>
      </c>
      <c r="D172" s="131" t="s">
        <v>182</v>
      </c>
      <c r="E172" s="132" t="s">
        <v>3805</v>
      </c>
      <c r="F172" s="133" t="s">
        <v>3806</v>
      </c>
      <c r="G172" s="134" t="s">
        <v>226</v>
      </c>
      <c r="H172" s="135">
        <v>99</v>
      </c>
      <c r="I172" s="136"/>
      <c r="J172" s="137">
        <f>ROUND(I172*H172,2)</f>
        <v>0</v>
      </c>
      <c r="K172" s="133" t="s">
        <v>186</v>
      </c>
      <c r="L172" s="32"/>
      <c r="M172" s="138" t="s">
        <v>19</v>
      </c>
      <c r="N172" s="139" t="s">
        <v>43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187</v>
      </c>
      <c r="AT172" s="142" t="s">
        <v>182</v>
      </c>
      <c r="AU172" s="142" t="s">
        <v>81</v>
      </c>
      <c r="AY172" s="17" t="s">
        <v>180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7" t="s">
        <v>79</v>
      </c>
      <c r="BK172" s="143">
        <f>ROUND(I172*H172,2)</f>
        <v>0</v>
      </c>
      <c r="BL172" s="17" t="s">
        <v>187</v>
      </c>
      <c r="BM172" s="142" t="s">
        <v>3807</v>
      </c>
    </row>
    <row r="173" spans="2:65" s="1" customFormat="1">
      <c r="B173" s="32"/>
      <c r="D173" s="144" t="s">
        <v>189</v>
      </c>
      <c r="F173" s="145" t="s">
        <v>3808</v>
      </c>
      <c r="I173" s="146"/>
      <c r="L173" s="32"/>
      <c r="M173" s="147"/>
      <c r="T173" s="53"/>
      <c r="AT173" s="17" t="s">
        <v>189</v>
      </c>
      <c r="AU173" s="17" t="s">
        <v>81</v>
      </c>
    </row>
    <row r="174" spans="2:65" s="12" customFormat="1">
      <c r="B174" s="148"/>
      <c r="D174" s="149" t="s">
        <v>191</v>
      </c>
      <c r="E174" s="150" t="s">
        <v>19</v>
      </c>
      <c r="F174" s="151" t="s">
        <v>3809</v>
      </c>
      <c r="H174" s="152">
        <v>99</v>
      </c>
      <c r="I174" s="153"/>
      <c r="L174" s="148"/>
      <c r="M174" s="154"/>
      <c r="T174" s="155"/>
      <c r="AT174" s="150" t="s">
        <v>191</v>
      </c>
      <c r="AU174" s="150" t="s">
        <v>81</v>
      </c>
      <c r="AV174" s="12" t="s">
        <v>81</v>
      </c>
      <c r="AW174" s="12" t="s">
        <v>33</v>
      </c>
      <c r="AX174" s="12" t="s">
        <v>79</v>
      </c>
      <c r="AY174" s="150" t="s">
        <v>180</v>
      </c>
    </row>
    <row r="175" spans="2:65" s="1" customFormat="1" ht="37.9" customHeight="1">
      <c r="B175" s="32"/>
      <c r="C175" s="181" t="s">
        <v>715</v>
      </c>
      <c r="D175" s="181" t="s">
        <v>570</v>
      </c>
      <c r="E175" s="182" t="s">
        <v>3810</v>
      </c>
      <c r="F175" s="183" t="s">
        <v>3811</v>
      </c>
      <c r="G175" s="184" t="s">
        <v>226</v>
      </c>
      <c r="H175" s="185">
        <v>99</v>
      </c>
      <c r="I175" s="186"/>
      <c r="J175" s="187">
        <f>ROUND(I175*H175,2)</f>
        <v>0</v>
      </c>
      <c r="K175" s="183" t="s">
        <v>186</v>
      </c>
      <c r="L175" s="188"/>
      <c r="M175" s="189" t="s">
        <v>19</v>
      </c>
      <c r="N175" s="190" t="s">
        <v>43</v>
      </c>
      <c r="P175" s="140">
        <f>O175*H175</f>
        <v>0</v>
      </c>
      <c r="Q175" s="140">
        <v>2.5000000000000001E-3</v>
      </c>
      <c r="R175" s="140">
        <f>Q175*H175</f>
        <v>0.2475</v>
      </c>
      <c r="S175" s="140">
        <v>0</v>
      </c>
      <c r="T175" s="141">
        <f>S175*H175</f>
        <v>0</v>
      </c>
      <c r="AR175" s="142" t="s">
        <v>235</v>
      </c>
      <c r="AT175" s="142" t="s">
        <v>570</v>
      </c>
      <c r="AU175" s="142" t="s">
        <v>81</v>
      </c>
      <c r="AY175" s="17" t="s">
        <v>180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7" t="s">
        <v>79</v>
      </c>
      <c r="BK175" s="143">
        <f>ROUND(I175*H175,2)</f>
        <v>0</v>
      </c>
      <c r="BL175" s="17" t="s">
        <v>187</v>
      </c>
      <c r="BM175" s="142" t="s">
        <v>3812</v>
      </c>
    </row>
    <row r="176" spans="2:65" s="11" customFormat="1" ht="22.9" customHeight="1">
      <c r="B176" s="119"/>
      <c r="D176" s="120" t="s">
        <v>71</v>
      </c>
      <c r="E176" s="129" t="s">
        <v>218</v>
      </c>
      <c r="F176" s="129" t="s">
        <v>594</v>
      </c>
      <c r="I176" s="122"/>
      <c r="J176" s="130">
        <f>BK176</f>
        <v>0</v>
      </c>
      <c r="L176" s="119"/>
      <c r="M176" s="124"/>
      <c r="P176" s="125">
        <f>SUM(P177:P189)</f>
        <v>0</v>
      </c>
      <c r="R176" s="125">
        <f>SUM(R177:R189)</f>
        <v>29.264772400000002</v>
      </c>
      <c r="T176" s="126">
        <f>SUM(T177:T189)</f>
        <v>0</v>
      </c>
      <c r="AR176" s="120" t="s">
        <v>79</v>
      </c>
      <c r="AT176" s="127" t="s">
        <v>71</v>
      </c>
      <c r="AU176" s="127" t="s">
        <v>79</v>
      </c>
      <c r="AY176" s="120" t="s">
        <v>180</v>
      </c>
      <c r="BK176" s="128">
        <f>SUM(BK177:BK189)</f>
        <v>0</v>
      </c>
    </row>
    <row r="177" spans="2:65" s="1" customFormat="1" ht="37.9" customHeight="1">
      <c r="B177" s="32"/>
      <c r="C177" s="131" t="s">
        <v>720</v>
      </c>
      <c r="D177" s="131" t="s">
        <v>182</v>
      </c>
      <c r="E177" s="132" t="s">
        <v>3813</v>
      </c>
      <c r="F177" s="133" t="s">
        <v>3814</v>
      </c>
      <c r="G177" s="134" t="s">
        <v>185</v>
      </c>
      <c r="H177" s="135">
        <v>23.434000000000001</v>
      </c>
      <c r="I177" s="136"/>
      <c r="J177" s="137">
        <f>ROUND(I177*H177,2)</f>
        <v>0</v>
      </c>
      <c r="K177" s="133" t="s">
        <v>186</v>
      </c>
      <c r="L177" s="32"/>
      <c r="M177" s="138" t="s">
        <v>19</v>
      </c>
      <c r="N177" s="139" t="s">
        <v>43</v>
      </c>
      <c r="P177" s="140">
        <f>O177*H177</f>
        <v>0</v>
      </c>
      <c r="Q177" s="140">
        <v>0.46</v>
      </c>
      <c r="R177" s="140">
        <f>Q177*H177</f>
        <v>10.779640000000001</v>
      </c>
      <c r="S177" s="140">
        <v>0</v>
      </c>
      <c r="T177" s="141">
        <f>S177*H177</f>
        <v>0</v>
      </c>
      <c r="AR177" s="142" t="s">
        <v>187</v>
      </c>
      <c r="AT177" s="142" t="s">
        <v>182</v>
      </c>
      <c r="AU177" s="142" t="s">
        <v>81</v>
      </c>
      <c r="AY177" s="17" t="s">
        <v>180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79</v>
      </c>
      <c r="BK177" s="143">
        <f>ROUND(I177*H177,2)</f>
        <v>0</v>
      </c>
      <c r="BL177" s="17" t="s">
        <v>187</v>
      </c>
      <c r="BM177" s="142" t="s">
        <v>3815</v>
      </c>
    </row>
    <row r="178" spans="2:65" s="1" customFormat="1">
      <c r="B178" s="32"/>
      <c r="D178" s="144" t="s">
        <v>189</v>
      </c>
      <c r="F178" s="145" t="s">
        <v>3816</v>
      </c>
      <c r="I178" s="146"/>
      <c r="L178" s="32"/>
      <c r="M178" s="147"/>
      <c r="T178" s="53"/>
      <c r="AT178" s="17" t="s">
        <v>189</v>
      </c>
      <c r="AU178" s="17" t="s">
        <v>81</v>
      </c>
    </row>
    <row r="179" spans="2:65" s="13" customFormat="1">
      <c r="B179" s="156"/>
      <c r="D179" s="149" t="s">
        <v>191</v>
      </c>
      <c r="E179" s="157" t="s">
        <v>19</v>
      </c>
      <c r="F179" s="158" t="s">
        <v>3817</v>
      </c>
      <c r="H179" s="157" t="s">
        <v>19</v>
      </c>
      <c r="I179" s="159"/>
      <c r="L179" s="156"/>
      <c r="M179" s="160"/>
      <c r="T179" s="161"/>
      <c r="AT179" s="157" t="s">
        <v>191</v>
      </c>
      <c r="AU179" s="157" t="s">
        <v>81</v>
      </c>
      <c r="AV179" s="13" t="s">
        <v>79</v>
      </c>
      <c r="AW179" s="13" t="s">
        <v>33</v>
      </c>
      <c r="AX179" s="13" t="s">
        <v>72</v>
      </c>
      <c r="AY179" s="157" t="s">
        <v>180</v>
      </c>
    </row>
    <row r="180" spans="2:65" s="12" customFormat="1">
      <c r="B180" s="148"/>
      <c r="D180" s="149" t="s">
        <v>191</v>
      </c>
      <c r="E180" s="150" t="s">
        <v>19</v>
      </c>
      <c r="F180" s="151" t="s">
        <v>3718</v>
      </c>
      <c r="H180" s="152">
        <v>29.16</v>
      </c>
      <c r="I180" s="153"/>
      <c r="L180" s="148"/>
      <c r="M180" s="154"/>
      <c r="T180" s="155"/>
      <c r="AT180" s="150" t="s">
        <v>191</v>
      </c>
      <c r="AU180" s="150" t="s">
        <v>81</v>
      </c>
      <c r="AV180" s="12" t="s">
        <v>81</v>
      </c>
      <c r="AW180" s="12" t="s">
        <v>33</v>
      </c>
      <c r="AX180" s="12" t="s">
        <v>72</v>
      </c>
      <c r="AY180" s="150" t="s">
        <v>180</v>
      </c>
    </row>
    <row r="181" spans="2:65" s="12" customFormat="1">
      <c r="B181" s="148"/>
      <c r="D181" s="149" t="s">
        <v>191</v>
      </c>
      <c r="E181" s="150" t="s">
        <v>19</v>
      </c>
      <c r="F181" s="151" t="s">
        <v>3818</v>
      </c>
      <c r="H181" s="152">
        <v>-5.726</v>
      </c>
      <c r="I181" s="153"/>
      <c r="L181" s="148"/>
      <c r="M181" s="154"/>
      <c r="T181" s="155"/>
      <c r="AT181" s="150" t="s">
        <v>191</v>
      </c>
      <c r="AU181" s="150" t="s">
        <v>81</v>
      </c>
      <c r="AV181" s="12" t="s">
        <v>81</v>
      </c>
      <c r="AW181" s="12" t="s">
        <v>33</v>
      </c>
      <c r="AX181" s="12" t="s">
        <v>72</v>
      </c>
      <c r="AY181" s="150" t="s">
        <v>180</v>
      </c>
    </row>
    <row r="182" spans="2:65" s="14" customFormat="1">
      <c r="B182" s="162"/>
      <c r="D182" s="149" t="s">
        <v>191</v>
      </c>
      <c r="E182" s="163" t="s">
        <v>19</v>
      </c>
      <c r="F182" s="164" t="s">
        <v>215</v>
      </c>
      <c r="H182" s="165">
        <v>23.434000000000001</v>
      </c>
      <c r="I182" s="166"/>
      <c r="L182" s="162"/>
      <c r="M182" s="167"/>
      <c r="T182" s="168"/>
      <c r="AT182" s="163" t="s">
        <v>191</v>
      </c>
      <c r="AU182" s="163" t="s">
        <v>81</v>
      </c>
      <c r="AV182" s="14" t="s">
        <v>187</v>
      </c>
      <c r="AW182" s="14" t="s">
        <v>33</v>
      </c>
      <c r="AX182" s="14" t="s">
        <v>79</v>
      </c>
      <c r="AY182" s="163" t="s">
        <v>180</v>
      </c>
    </row>
    <row r="183" spans="2:65" s="1" customFormat="1" ht="21.75" customHeight="1">
      <c r="B183" s="32"/>
      <c r="C183" s="131" t="s">
        <v>727</v>
      </c>
      <c r="D183" s="131" t="s">
        <v>182</v>
      </c>
      <c r="E183" s="132" t="s">
        <v>3819</v>
      </c>
      <c r="F183" s="133" t="s">
        <v>3820</v>
      </c>
      <c r="G183" s="134" t="s">
        <v>185</v>
      </c>
      <c r="H183" s="135">
        <v>23.434000000000001</v>
      </c>
      <c r="I183" s="136"/>
      <c r="J183" s="137">
        <f>ROUND(I183*H183,2)</f>
        <v>0</v>
      </c>
      <c r="K183" s="133" t="s">
        <v>186</v>
      </c>
      <c r="L183" s="32"/>
      <c r="M183" s="138" t="s">
        <v>19</v>
      </c>
      <c r="N183" s="139" t="s">
        <v>43</v>
      </c>
      <c r="P183" s="140">
        <f>O183*H183</f>
        <v>0</v>
      </c>
      <c r="Q183" s="140">
        <v>0.36924000000000001</v>
      </c>
      <c r="R183" s="140">
        <f>Q183*H183</f>
        <v>8.6527701600000011</v>
      </c>
      <c r="S183" s="140">
        <v>0</v>
      </c>
      <c r="T183" s="141">
        <f>S183*H183</f>
        <v>0</v>
      </c>
      <c r="AR183" s="142" t="s">
        <v>187</v>
      </c>
      <c r="AT183" s="142" t="s">
        <v>182</v>
      </c>
      <c r="AU183" s="142" t="s">
        <v>81</v>
      </c>
      <c r="AY183" s="17" t="s">
        <v>180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7" t="s">
        <v>79</v>
      </c>
      <c r="BK183" s="143">
        <f>ROUND(I183*H183,2)</f>
        <v>0</v>
      </c>
      <c r="BL183" s="17" t="s">
        <v>187</v>
      </c>
      <c r="BM183" s="142" t="s">
        <v>3821</v>
      </c>
    </row>
    <row r="184" spans="2:65" s="1" customFormat="1">
      <c r="B184" s="32"/>
      <c r="D184" s="144" t="s">
        <v>189</v>
      </c>
      <c r="F184" s="145" t="s">
        <v>3822</v>
      </c>
      <c r="I184" s="146"/>
      <c r="L184" s="32"/>
      <c r="M184" s="147"/>
      <c r="T184" s="53"/>
      <c r="AT184" s="17" t="s">
        <v>189</v>
      </c>
      <c r="AU184" s="17" t="s">
        <v>81</v>
      </c>
    </row>
    <row r="185" spans="2:65" s="1" customFormat="1" ht="55.5" customHeight="1">
      <c r="B185" s="32"/>
      <c r="C185" s="131" t="s">
        <v>732</v>
      </c>
      <c r="D185" s="131" t="s">
        <v>182</v>
      </c>
      <c r="E185" s="132" t="s">
        <v>608</v>
      </c>
      <c r="F185" s="133" t="s">
        <v>609</v>
      </c>
      <c r="G185" s="134" t="s">
        <v>185</v>
      </c>
      <c r="H185" s="135">
        <v>23.434000000000001</v>
      </c>
      <c r="I185" s="136"/>
      <c r="J185" s="137">
        <f>ROUND(I185*H185,2)</f>
        <v>0</v>
      </c>
      <c r="K185" s="133" t="s">
        <v>186</v>
      </c>
      <c r="L185" s="32"/>
      <c r="M185" s="138" t="s">
        <v>19</v>
      </c>
      <c r="N185" s="139" t="s">
        <v>43</v>
      </c>
      <c r="P185" s="140">
        <f>O185*H185</f>
        <v>0</v>
      </c>
      <c r="Q185" s="140">
        <v>0.19536000000000001</v>
      </c>
      <c r="R185" s="140">
        <f>Q185*H185</f>
        <v>4.5780662400000001</v>
      </c>
      <c r="S185" s="140">
        <v>0</v>
      </c>
      <c r="T185" s="141">
        <f>S185*H185</f>
        <v>0</v>
      </c>
      <c r="AR185" s="142" t="s">
        <v>187</v>
      </c>
      <c r="AT185" s="142" t="s">
        <v>182</v>
      </c>
      <c r="AU185" s="142" t="s">
        <v>81</v>
      </c>
      <c r="AY185" s="17" t="s">
        <v>180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7" t="s">
        <v>79</v>
      </c>
      <c r="BK185" s="143">
        <f>ROUND(I185*H185,2)</f>
        <v>0</v>
      </c>
      <c r="BL185" s="17" t="s">
        <v>187</v>
      </c>
      <c r="BM185" s="142" t="s">
        <v>3823</v>
      </c>
    </row>
    <row r="186" spans="2:65" s="1" customFormat="1">
      <c r="B186" s="32"/>
      <c r="D186" s="144" t="s">
        <v>189</v>
      </c>
      <c r="F186" s="145" t="s">
        <v>611</v>
      </c>
      <c r="I186" s="146"/>
      <c r="L186" s="32"/>
      <c r="M186" s="147"/>
      <c r="T186" s="53"/>
      <c r="AT186" s="17" t="s">
        <v>189</v>
      </c>
      <c r="AU186" s="17" t="s">
        <v>81</v>
      </c>
    </row>
    <row r="187" spans="2:65" s="1" customFormat="1" ht="16.5" customHeight="1">
      <c r="B187" s="32"/>
      <c r="C187" s="181" t="s">
        <v>737</v>
      </c>
      <c r="D187" s="181" t="s">
        <v>570</v>
      </c>
      <c r="E187" s="182" t="s">
        <v>612</v>
      </c>
      <c r="F187" s="183" t="s">
        <v>613</v>
      </c>
      <c r="G187" s="184" t="s">
        <v>185</v>
      </c>
      <c r="H187" s="185">
        <v>23.667999999999999</v>
      </c>
      <c r="I187" s="186"/>
      <c r="J187" s="187">
        <f>ROUND(I187*H187,2)</f>
        <v>0</v>
      </c>
      <c r="K187" s="183" t="s">
        <v>186</v>
      </c>
      <c r="L187" s="188"/>
      <c r="M187" s="189" t="s">
        <v>19</v>
      </c>
      <c r="N187" s="190" t="s">
        <v>43</v>
      </c>
      <c r="P187" s="140">
        <f>O187*H187</f>
        <v>0</v>
      </c>
      <c r="Q187" s="140">
        <v>0.222</v>
      </c>
      <c r="R187" s="140">
        <f>Q187*H187</f>
        <v>5.2542960000000001</v>
      </c>
      <c r="S187" s="140">
        <v>0</v>
      </c>
      <c r="T187" s="141">
        <f>S187*H187</f>
        <v>0</v>
      </c>
      <c r="AR187" s="142" t="s">
        <v>235</v>
      </c>
      <c r="AT187" s="142" t="s">
        <v>570</v>
      </c>
      <c r="AU187" s="142" t="s">
        <v>81</v>
      </c>
      <c r="AY187" s="17" t="s">
        <v>180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7" t="s">
        <v>79</v>
      </c>
      <c r="BK187" s="143">
        <f>ROUND(I187*H187,2)</f>
        <v>0</v>
      </c>
      <c r="BL187" s="17" t="s">
        <v>187</v>
      </c>
      <c r="BM187" s="142" t="s">
        <v>3824</v>
      </c>
    </row>
    <row r="188" spans="2:65" s="12" customFormat="1">
      <c r="B188" s="148"/>
      <c r="D188" s="149" t="s">
        <v>191</v>
      </c>
      <c r="E188" s="150" t="s">
        <v>19</v>
      </c>
      <c r="F188" s="151" t="s">
        <v>3825</v>
      </c>
      <c r="H188" s="152">
        <v>23.434000000000001</v>
      </c>
      <c r="I188" s="153"/>
      <c r="L188" s="148"/>
      <c r="M188" s="154"/>
      <c r="T188" s="155"/>
      <c r="AT188" s="150" t="s">
        <v>191</v>
      </c>
      <c r="AU188" s="150" t="s">
        <v>81</v>
      </c>
      <c r="AV188" s="12" t="s">
        <v>81</v>
      </c>
      <c r="AW188" s="12" t="s">
        <v>33</v>
      </c>
      <c r="AX188" s="12" t="s">
        <v>79</v>
      </c>
      <c r="AY188" s="150" t="s">
        <v>180</v>
      </c>
    </row>
    <row r="189" spans="2:65" s="12" customFormat="1">
      <c r="B189" s="148"/>
      <c r="D189" s="149" t="s">
        <v>191</v>
      </c>
      <c r="F189" s="151" t="s">
        <v>3826</v>
      </c>
      <c r="H189" s="152">
        <v>23.667999999999999</v>
      </c>
      <c r="I189" s="153"/>
      <c r="L189" s="148"/>
      <c r="M189" s="154"/>
      <c r="T189" s="155"/>
      <c r="AT189" s="150" t="s">
        <v>191</v>
      </c>
      <c r="AU189" s="150" t="s">
        <v>81</v>
      </c>
      <c r="AV189" s="12" t="s">
        <v>81</v>
      </c>
      <c r="AW189" s="12" t="s">
        <v>4</v>
      </c>
      <c r="AX189" s="12" t="s">
        <v>79</v>
      </c>
      <c r="AY189" s="150" t="s">
        <v>180</v>
      </c>
    </row>
    <row r="190" spans="2:65" s="11" customFormat="1" ht="22.9" customHeight="1">
      <c r="B190" s="119"/>
      <c r="D190" s="120" t="s">
        <v>71</v>
      </c>
      <c r="E190" s="129" t="s">
        <v>292</v>
      </c>
      <c r="F190" s="129" t="s">
        <v>293</v>
      </c>
      <c r="I190" s="122"/>
      <c r="J190" s="130">
        <f>BK190</f>
        <v>0</v>
      </c>
      <c r="L190" s="119"/>
      <c r="M190" s="124"/>
      <c r="P190" s="125">
        <f>SUM(P191:P206)</f>
        <v>0</v>
      </c>
      <c r="R190" s="125">
        <f>SUM(R191:R206)</f>
        <v>0</v>
      </c>
      <c r="T190" s="126">
        <f>SUM(T191:T206)</f>
        <v>0</v>
      </c>
      <c r="AR190" s="120" t="s">
        <v>79</v>
      </c>
      <c r="AT190" s="127" t="s">
        <v>71</v>
      </c>
      <c r="AU190" s="127" t="s">
        <v>79</v>
      </c>
      <c r="AY190" s="120" t="s">
        <v>180</v>
      </c>
      <c r="BK190" s="128">
        <f>SUM(BK191:BK206)</f>
        <v>0</v>
      </c>
    </row>
    <row r="191" spans="2:65" s="1" customFormat="1" ht="33" customHeight="1">
      <c r="B191" s="32"/>
      <c r="C191" s="131" t="s">
        <v>744</v>
      </c>
      <c r="D191" s="131" t="s">
        <v>182</v>
      </c>
      <c r="E191" s="132" t="s">
        <v>295</v>
      </c>
      <c r="F191" s="133" t="s">
        <v>296</v>
      </c>
      <c r="G191" s="134" t="s">
        <v>257</v>
      </c>
      <c r="H191" s="135">
        <v>52.38</v>
      </c>
      <c r="I191" s="136"/>
      <c r="J191" s="137">
        <f>ROUND(I191*H191,2)</f>
        <v>0</v>
      </c>
      <c r="K191" s="133" t="s">
        <v>186</v>
      </c>
      <c r="L191" s="32"/>
      <c r="M191" s="138" t="s">
        <v>19</v>
      </c>
      <c r="N191" s="139" t="s">
        <v>43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187</v>
      </c>
      <c r="AT191" s="142" t="s">
        <v>182</v>
      </c>
      <c r="AU191" s="142" t="s">
        <v>81</v>
      </c>
      <c r="AY191" s="17" t="s">
        <v>180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7" t="s">
        <v>79</v>
      </c>
      <c r="BK191" s="143">
        <f>ROUND(I191*H191,2)</f>
        <v>0</v>
      </c>
      <c r="BL191" s="17" t="s">
        <v>187</v>
      </c>
      <c r="BM191" s="142" t="s">
        <v>3827</v>
      </c>
    </row>
    <row r="192" spans="2:65" s="1" customFormat="1">
      <c r="B192" s="32"/>
      <c r="D192" s="144" t="s">
        <v>189</v>
      </c>
      <c r="F192" s="145" t="s">
        <v>298</v>
      </c>
      <c r="I192" s="146"/>
      <c r="L192" s="32"/>
      <c r="M192" s="147"/>
      <c r="T192" s="53"/>
      <c r="AT192" s="17" t="s">
        <v>189</v>
      </c>
      <c r="AU192" s="17" t="s">
        <v>81</v>
      </c>
    </row>
    <row r="193" spans="2:65" s="1" customFormat="1" ht="24.2" customHeight="1">
      <c r="B193" s="32"/>
      <c r="C193" s="131" t="s">
        <v>749</v>
      </c>
      <c r="D193" s="131" t="s">
        <v>182</v>
      </c>
      <c r="E193" s="132" t="s">
        <v>320</v>
      </c>
      <c r="F193" s="133" t="s">
        <v>321</v>
      </c>
      <c r="G193" s="134" t="s">
        <v>257</v>
      </c>
      <c r="H193" s="135">
        <v>995.22</v>
      </c>
      <c r="I193" s="136"/>
      <c r="J193" s="137">
        <f>ROUND(I193*H193,2)</f>
        <v>0</v>
      </c>
      <c r="K193" s="133" t="s">
        <v>186</v>
      </c>
      <c r="L193" s="32"/>
      <c r="M193" s="138" t="s">
        <v>19</v>
      </c>
      <c r="N193" s="139" t="s">
        <v>43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187</v>
      </c>
      <c r="AT193" s="142" t="s">
        <v>182</v>
      </c>
      <c r="AU193" s="142" t="s">
        <v>81</v>
      </c>
      <c r="AY193" s="17" t="s">
        <v>180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7" t="s">
        <v>79</v>
      </c>
      <c r="BK193" s="143">
        <f>ROUND(I193*H193,2)</f>
        <v>0</v>
      </c>
      <c r="BL193" s="17" t="s">
        <v>187</v>
      </c>
      <c r="BM193" s="142" t="s">
        <v>3828</v>
      </c>
    </row>
    <row r="194" spans="2:65" s="1" customFormat="1">
      <c r="B194" s="32"/>
      <c r="D194" s="144" t="s">
        <v>189</v>
      </c>
      <c r="F194" s="145" t="s">
        <v>323</v>
      </c>
      <c r="I194" s="146"/>
      <c r="L194" s="32"/>
      <c r="M194" s="147"/>
      <c r="T194" s="53"/>
      <c r="AT194" s="17" t="s">
        <v>189</v>
      </c>
      <c r="AU194" s="17" t="s">
        <v>81</v>
      </c>
    </row>
    <row r="195" spans="2:65" s="13" customFormat="1">
      <c r="B195" s="156"/>
      <c r="D195" s="149" t="s">
        <v>191</v>
      </c>
      <c r="E195" s="157" t="s">
        <v>19</v>
      </c>
      <c r="F195" s="158" t="s">
        <v>324</v>
      </c>
      <c r="H195" s="157" t="s">
        <v>19</v>
      </c>
      <c r="I195" s="159"/>
      <c r="L195" s="156"/>
      <c r="M195" s="160"/>
      <c r="T195" s="161"/>
      <c r="AT195" s="157" t="s">
        <v>191</v>
      </c>
      <c r="AU195" s="157" t="s">
        <v>81</v>
      </c>
      <c r="AV195" s="13" t="s">
        <v>79</v>
      </c>
      <c r="AW195" s="13" t="s">
        <v>33</v>
      </c>
      <c r="AX195" s="13" t="s">
        <v>72</v>
      </c>
      <c r="AY195" s="157" t="s">
        <v>180</v>
      </c>
    </row>
    <row r="196" spans="2:65" s="12" customFormat="1">
      <c r="B196" s="148"/>
      <c r="D196" s="149" t="s">
        <v>191</v>
      </c>
      <c r="E196" s="150" t="s">
        <v>19</v>
      </c>
      <c r="F196" s="151" t="s">
        <v>3829</v>
      </c>
      <c r="H196" s="152">
        <v>995.22</v>
      </c>
      <c r="I196" s="153"/>
      <c r="L196" s="148"/>
      <c r="M196" s="154"/>
      <c r="T196" s="155"/>
      <c r="AT196" s="150" t="s">
        <v>191</v>
      </c>
      <c r="AU196" s="150" t="s">
        <v>81</v>
      </c>
      <c r="AV196" s="12" t="s">
        <v>81</v>
      </c>
      <c r="AW196" s="12" t="s">
        <v>33</v>
      </c>
      <c r="AX196" s="12" t="s">
        <v>72</v>
      </c>
      <c r="AY196" s="150" t="s">
        <v>180</v>
      </c>
    </row>
    <row r="197" spans="2:65" s="14" customFormat="1">
      <c r="B197" s="162"/>
      <c r="D197" s="149" t="s">
        <v>191</v>
      </c>
      <c r="E197" s="163" t="s">
        <v>19</v>
      </c>
      <c r="F197" s="164" t="s">
        <v>215</v>
      </c>
      <c r="H197" s="165">
        <v>995.22</v>
      </c>
      <c r="I197" s="166"/>
      <c r="L197" s="162"/>
      <c r="M197" s="167"/>
      <c r="T197" s="168"/>
      <c r="AT197" s="163" t="s">
        <v>191</v>
      </c>
      <c r="AU197" s="163" t="s">
        <v>81</v>
      </c>
      <c r="AV197" s="14" t="s">
        <v>187</v>
      </c>
      <c r="AW197" s="14" t="s">
        <v>33</v>
      </c>
      <c r="AX197" s="14" t="s">
        <v>79</v>
      </c>
      <c r="AY197" s="163" t="s">
        <v>180</v>
      </c>
    </row>
    <row r="198" spans="2:65" s="1" customFormat="1" ht="44.25" customHeight="1">
      <c r="B198" s="32"/>
      <c r="C198" s="131" t="s">
        <v>754</v>
      </c>
      <c r="D198" s="131" t="s">
        <v>182</v>
      </c>
      <c r="E198" s="132" t="s">
        <v>327</v>
      </c>
      <c r="F198" s="133" t="s">
        <v>328</v>
      </c>
      <c r="G198" s="134" t="s">
        <v>257</v>
      </c>
      <c r="H198" s="135">
        <v>15.365</v>
      </c>
      <c r="I198" s="136"/>
      <c r="J198" s="137">
        <f>ROUND(I198*H198,2)</f>
        <v>0</v>
      </c>
      <c r="K198" s="133" t="s">
        <v>186</v>
      </c>
      <c r="L198" s="32"/>
      <c r="M198" s="138" t="s">
        <v>19</v>
      </c>
      <c r="N198" s="139" t="s">
        <v>43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187</v>
      </c>
      <c r="AT198" s="142" t="s">
        <v>182</v>
      </c>
      <c r="AU198" s="142" t="s">
        <v>81</v>
      </c>
      <c r="AY198" s="17" t="s">
        <v>180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7" t="s">
        <v>79</v>
      </c>
      <c r="BK198" s="143">
        <f>ROUND(I198*H198,2)</f>
        <v>0</v>
      </c>
      <c r="BL198" s="17" t="s">
        <v>187</v>
      </c>
      <c r="BM198" s="142" t="s">
        <v>3830</v>
      </c>
    </row>
    <row r="199" spans="2:65" s="1" customFormat="1">
      <c r="B199" s="32"/>
      <c r="D199" s="144" t="s">
        <v>189</v>
      </c>
      <c r="F199" s="145" t="s">
        <v>330</v>
      </c>
      <c r="I199" s="146"/>
      <c r="L199" s="32"/>
      <c r="M199" s="147"/>
      <c r="T199" s="53"/>
      <c r="AT199" s="17" t="s">
        <v>189</v>
      </c>
      <c r="AU199" s="17" t="s">
        <v>81</v>
      </c>
    </row>
    <row r="200" spans="2:65" s="1" customFormat="1" ht="19.5">
      <c r="B200" s="32"/>
      <c r="D200" s="149" t="s">
        <v>250</v>
      </c>
      <c r="F200" s="169" t="s">
        <v>331</v>
      </c>
      <c r="I200" s="146"/>
      <c r="L200" s="32"/>
      <c r="M200" s="147"/>
      <c r="T200" s="53"/>
      <c r="AT200" s="17" t="s">
        <v>250</v>
      </c>
      <c r="AU200" s="17" t="s">
        <v>81</v>
      </c>
    </row>
    <row r="201" spans="2:65" s="12" customFormat="1">
      <c r="B201" s="148"/>
      <c r="D201" s="149" t="s">
        <v>191</v>
      </c>
      <c r="E201" s="150" t="s">
        <v>19</v>
      </c>
      <c r="F201" s="151" t="s">
        <v>3831</v>
      </c>
      <c r="H201" s="152">
        <v>15.365</v>
      </c>
      <c r="I201" s="153"/>
      <c r="L201" s="148"/>
      <c r="M201" s="154"/>
      <c r="T201" s="155"/>
      <c r="AT201" s="150" t="s">
        <v>191</v>
      </c>
      <c r="AU201" s="150" t="s">
        <v>81</v>
      </c>
      <c r="AV201" s="12" t="s">
        <v>81</v>
      </c>
      <c r="AW201" s="12" t="s">
        <v>33</v>
      </c>
      <c r="AX201" s="12" t="s">
        <v>79</v>
      </c>
      <c r="AY201" s="150" t="s">
        <v>180</v>
      </c>
    </row>
    <row r="202" spans="2:65" s="1" customFormat="1" ht="44.25" customHeight="1">
      <c r="B202" s="32"/>
      <c r="C202" s="131" t="s">
        <v>760</v>
      </c>
      <c r="D202" s="131" t="s">
        <v>182</v>
      </c>
      <c r="E202" s="132" t="s">
        <v>334</v>
      </c>
      <c r="F202" s="133" t="s">
        <v>335</v>
      </c>
      <c r="G202" s="134" t="s">
        <v>257</v>
      </c>
      <c r="H202" s="135">
        <v>37.015000000000001</v>
      </c>
      <c r="I202" s="136"/>
      <c r="J202" s="137">
        <f>ROUND(I202*H202,2)</f>
        <v>0</v>
      </c>
      <c r="K202" s="133" t="s">
        <v>186</v>
      </c>
      <c r="L202" s="32"/>
      <c r="M202" s="138" t="s">
        <v>19</v>
      </c>
      <c r="N202" s="139" t="s">
        <v>43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187</v>
      </c>
      <c r="AT202" s="142" t="s">
        <v>182</v>
      </c>
      <c r="AU202" s="142" t="s">
        <v>81</v>
      </c>
      <c r="AY202" s="17" t="s">
        <v>180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7" t="s">
        <v>79</v>
      </c>
      <c r="BK202" s="143">
        <f>ROUND(I202*H202,2)</f>
        <v>0</v>
      </c>
      <c r="BL202" s="17" t="s">
        <v>187</v>
      </c>
      <c r="BM202" s="142" t="s">
        <v>3832</v>
      </c>
    </row>
    <row r="203" spans="2:65" s="1" customFormat="1">
      <c r="B203" s="32"/>
      <c r="D203" s="144" t="s">
        <v>189</v>
      </c>
      <c r="F203" s="145" t="s">
        <v>337</v>
      </c>
      <c r="I203" s="146"/>
      <c r="L203" s="32"/>
      <c r="M203" s="147"/>
      <c r="T203" s="53"/>
      <c r="AT203" s="17" t="s">
        <v>189</v>
      </c>
      <c r="AU203" s="17" t="s">
        <v>81</v>
      </c>
    </row>
    <row r="204" spans="2:65" s="12" customFormat="1">
      <c r="B204" s="148"/>
      <c r="D204" s="149" t="s">
        <v>191</v>
      </c>
      <c r="E204" s="150" t="s">
        <v>19</v>
      </c>
      <c r="F204" s="151" t="s">
        <v>3833</v>
      </c>
      <c r="H204" s="152">
        <v>37.015000000000001</v>
      </c>
      <c r="I204" s="153"/>
      <c r="L204" s="148"/>
      <c r="M204" s="154"/>
      <c r="T204" s="155"/>
      <c r="AT204" s="150" t="s">
        <v>191</v>
      </c>
      <c r="AU204" s="150" t="s">
        <v>81</v>
      </c>
      <c r="AV204" s="12" t="s">
        <v>81</v>
      </c>
      <c r="AW204" s="12" t="s">
        <v>33</v>
      </c>
      <c r="AX204" s="12" t="s">
        <v>79</v>
      </c>
      <c r="AY204" s="150" t="s">
        <v>180</v>
      </c>
    </row>
    <row r="205" spans="2:65" s="1" customFormat="1" ht="24.2" customHeight="1">
      <c r="B205" s="32"/>
      <c r="C205" s="131" t="s">
        <v>766</v>
      </c>
      <c r="D205" s="131" t="s">
        <v>182</v>
      </c>
      <c r="E205" s="132" t="s">
        <v>304</v>
      </c>
      <c r="F205" s="133" t="s">
        <v>305</v>
      </c>
      <c r="G205" s="134" t="s">
        <v>257</v>
      </c>
      <c r="H205" s="135">
        <v>52.38</v>
      </c>
      <c r="I205" s="136"/>
      <c r="J205" s="137">
        <f>ROUND(I205*H205,2)</f>
        <v>0</v>
      </c>
      <c r="K205" s="133" t="s">
        <v>186</v>
      </c>
      <c r="L205" s="32"/>
      <c r="M205" s="138" t="s">
        <v>19</v>
      </c>
      <c r="N205" s="139" t="s">
        <v>43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187</v>
      </c>
      <c r="AT205" s="142" t="s">
        <v>182</v>
      </c>
      <c r="AU205" s="142" t="s">
        <v>81</v>
      </c>
      <c r="AY205" s="17" t="s">
        <v>180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7" t="s">
        <v>79</v>
      </c>
      <c r="BK205" s="143">
        <f>ROUND(I205*H205,2)</f>
        <v>0</v>
      </c>
      <c r="BL205" s="17" t="s">
        <v>187</v>
      </c>
      <c r="BM205" s="142" t="s">
        <v>3834</v>
      </c>
    </row>
    <row r="206" spans="2:65" s="1" customFormat="1">
      <c r="B206" s="32"/>
      <c r="D206" s="144" t="s">
        <v>189</v>
      </c>
      <c r="F206" s="145" t="s">
        <v>307</v>
      </c>
      <c r="I206" s="146"/>
      <c r="L206" s="32"/>
      <c r="M206" s="147"/>
      <c r="T206" s="53"/>
      <c r="AT206" s="17" t="s">
        <v>189</v>
      </c>
      <c r="AU206" s="17" t="s">
        <v>81</v>
      </c>
    </row>
    <row r="207" spans="2:65" s="11" customFormat="1" ht="22.9" customHeight="1">
      <c r="B207" s="119"/>
      <c r="D207" s="120" t="s">
        <v>71</v>
      </c>
      <c r="E207" s="129" t="s">
        <v>341</v>
      </c>
      <c r="F207" s="129" t="s">
        <v>342</v>
      </c>
      <c r="I207" s="122"/>
      <c r="J207" s="130">
        <f>BK207</f>
        <v>0</v>
      </c>
      <c r="L207" s="119"/>
      <c r="M207" s="124"/>
      <c r="P207" s="125">
        <f>SUM(P208:P209)</f>
        <v>0</v>
      </c>
      <c r="R207" s="125">
        <f>SUM(R208:R209)</f>
        <v>0</v>
      </c>
      <c r="T207" s="126">
        <f>SUM(T208:T209)</f>
        <v>0</v>
      </c>
      <c r="AR207" s="120" t="s">
        <v>79</v>
      </c>
      <c r="AT207" s="127" t="s">
        <v>71</v>
      </c>
      <c r="AU207" s="127" t="s">
        <v>79</v>
      </c>
      <c r="AY207" s="120" t="s">
        <v>180</v>
      </c>
      <c r="BK207" s="128">
        <f>SUM(BK208:BK209)</f>
        <v>0</v>
      </c>
    </row>
    <row r="208" spans="2:65" s="1" customFormat="1" ht="55.5" customHeight="1">
      <c r="B208" s="32"/>
      <c r="C208" s="131" t="s">
        <v>772</v>
      </c>
      <c r="D208" s="131" t="s">
        <v>182</v>
      </c>
      <c r="E208" s="132" t="s">
        <v>3835</v>
      </c>
      <c r="F208" s="133" t="s">
        <v>3836</v>
      </c>
      <c r="G208" s="134" t="s">
        <v>257</v>
      </c>
      <c r="H208" s="135">
        <v>79.218999999999994</v>
      </c>
      <c r="I208" s="136"/>
      <c r="J208" s="137">
        <f>ROUND(I208*H208,2)</f>
        <v>0</v>
      </c>
      <c r="K208" s="133" t="s">
        <v>186</v>
      </c>
      <c r="L208" s="32"/>
      <c r="M208" s="138" t="s">
        <v>19</v>
      </c>
      <c r="N208" s="139" t="s">
        <v>43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187</v>
      </c>
      <c r="AT208" s="142" t="s">
        <v>182</v>
      </c>
      <c r="AU208" s="142" t="s">
        <v>81</v>
      </c>
      <c r="AY208" s="17" t="s">
        <v>180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7" t="s">
        <v>79</v>
      </c>
      <c r="BK208" s="143">
        <f>ROUND(I208*H208,2)</f>
        <v>0</v>
      </c>
      <c r="BL208" s="17" t="s">
        <v>187</v>
      </c>
      <c r="BM208" s="142" t="s">
        <v>3837</v>
      </c>
    </row>
    <row r="209" spans="2:47" s="1" customFormat="1">
      <c r="B209" s="32"/>
      <c r="D209" s="144" t="s">
        <v>189</v>
      </c>
      <c r="F209" s="145" t="s">
        <v>3838</v>
      </c>
      <c r="I209" s="146"/>
      <c r="L209" s="32"/>
      <c r="M209" s="178"/>
      <c r="N209" s="179"/>
      <c r="O209" s="179"/>
      <c r="P209" s="179"/>
      <c r="Q209" s="179"/>
      <c r="R209" s="179"/>
      <c r="S209" s="179"/>
      <c r="T209" s="180"/>
      <c r="AT209" s="17" t="s">
        <v>189</v>
      </c>
      <c r="AU209" s="17" t="s">
        <v>81</v>
      </c>
    </row>
    <row r="210" spans="2:47" s="1" customFormat="1" ht="6.95" customHeight="1">
      <c r="B210" s="41"/>
      <c r="C210" s="42"/>
      <c r="D210" s="42"/>
      <c r="E210" s="42"/>
      <c r="F210" s="42"/>
      <c r="G210" s="42"/>
      <c r="H210" s="42"/>
      <c r="I210" s="42"/>
      <c r="J210" s="42"/>
      <c r="K210" s="42"/>
      <c r="L210" s="32"/>
    </row>
  </sheetData>
  <sheetProtection formatColumns="0" formatRows="0" autoFilter="0"/>
  <autoFilter ref="C91:K209" xr:uid="{00000000-0009-0000-0000-000014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 xr:uid="{00000000-0004-0000-1400-000000000000}"/>
    <hyperlink ref="F101" r:id="rId2" xr:uid="{00000000-0004-0000-1400-000001000000}"/>
    <hyperlink ref="F103" r:id="rId3" xr:uid="{00000000-0004-0000-1400-000002000000}"/>
    <hyperlink ref="F105" r:id="rId4" xr:uid="{00000000-0004-0000-1400-000003000000}"/>
    <hyperlink ref="F108" r:id="rId5" xr:uid="{00000000-0004-0000-1400-000004000000}"/>
    <hyperlink ref="F110" r:id="rId6" xr:uid="{00000000-0004-0000-1400-000005000000}"/>
    <hyperlink ref="F116" r:id="rId7" xr:uid="{00000000-0004-0000-1400-000006000000}"/>
    <hyperlink ref="F119" r:id="rId8" xr:uid="{00000000-0004-0000-1400-000007000000}"/>
    <hyperlink ref="F122" r:id="rId9" xr:uid="{00000000-0004-0000-1400-000008000000}"/>
    <hyperlink ref="F124" r:id="rId10" xr:uid="{00000000-0004-0000-1400-000009000000}"/>
    <hyperlink ref="F128" r:id="rId11" xr:uid="{00000000-0004-0000-1400-00000A000000}"/>
    <hyperlink ref="F133" r:id="rId12" xr:uid="{00000000-0004-0000-1400-00000B000000}"/>
    <hyperlink ref="F136" r:id="rId13" xr:uid="{00000000-0004-0000-1400-00000C000000}"/>
    <hyperlink ref="F141" r:id="rId14" xr:uid="{00000000-0004-0000-1400-00000D000000}"/>
    <hyperlink ref="F144" r:id="rId15" xr:uid="{00000000-0004-0000-1400-00000E000000}"/>
    <hyperlink ref="F150" r:id="rId16" xr:uid="{00000000-0004-0000-1400-00000F000000}"/>
    <hyperlink ref="F153" r:id="rId17" xr:uid="{00000000-0004-0000-1400-000010000000}"/>
    <hyperlink ref="F158" r:id="rId18" xr:uid="{00000000-0004-0000-1400-000011000000}"/>
    <hyperlink ref="F163" r:id="rId19" xr:uid="{00000000-0004-0000-1400-000012000000}"/>
    <hyperlink ref="F166" r:id="rId20" xr:uid="{00000000-0004-0000-1400-000013000000}"/>
    <hyperlink ref="F173" r:id="rId21" xr:uid="{00000000-0004-0000-1400-000014000000}"/>
    <hyperlink ref="F178" r:id="rId22" xr:uid="{00000000-0004-0000-1400-000015000000}"/>
    <hyperlink ref="F184" r:id="rId23" xr:uid="{00000000-0004-0000-1400-000016000000}"/>
    <hyperlink ref="F186" r:id="rId24" xr:uid="{00000000-0004-0000-1400-000017000000}"/>
    <hyperlink ref="F192" r:id="rId25" xr:uid="{00000000-0004-0000-1400-000018000000}"/>
    <hyperlink ref="F194" r:id="rId26" xr:uid="{00000000-0004-0000-1400-000019000000}"/>
    <hyperlink ref="F199" r:id="rId27" xr:uid="{00000000-0004-0000-1400-00001A000000}"/>
    <hyperlink ref="F203" r:id="rId28" xr:uid="{00000000-0004-0000-1400-00001B000000}"/>
    <hyperlink ref="F206" r:id="rId29" xr:uid="{00000000-0004-0000-1400-00001C000000}"/>
    <hyperlink ref="F209" r:id="rId30" xr:uid="{00000000-0004-0000-1400-00001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124"/>
  <sheetViews>
    <sheetView showGridLines="0" topLeftCell="A70" workbookViewId="0">
      <selection activeCell="E80" sqref="E80:H8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144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3712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3839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ROUND(J90,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ROUND((SUM(BE90:BE123)),  2)</f>
        <v>0</v>
      </c>
      <c r="I35" s="93">
        <v>0.21</v>
      </c>
      <c r="J35" s="83">
        <f>ROUND(((SUM(BE90:BE123))*I35),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ROUND((SUM(BF90:BF123)),  2)</f>
        <v>0</v>
      </c>
      <c r="I36" s="93">
        <v>0.12</v>
      </c>
      <c r="J36" s="83">
        <f>ROUND(((SUM(BF90:BF123))*I36),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ROUND((SUM(BG90:BG123)),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ROUND((SUM(BH90:BH123)),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ROUND((SUM(BI90:BI123)),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4016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">
        <v>4018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J90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163</v>
      </c>
      <c r="E64" s="105"/>
      <c r="F64" s="105"/>
      <c r="G64" s="105"/>
      <c r="H64" s="105"/>
      <c r="I64" s="105"/>
      <c r="J64" s="106">
        <f>J91</f>
        <v>0</v>
      </c>
      <c r="L64" s="103"/>
    </row>
    <row r="65" spans="2:12" s="9" customFormat="1" ht="19.899999999999999" customHeight="1">
      <c r="B65" s="107"/>
      <c r="D65" s="108" t="s">
        <v>1172</v>
      </c>
      <c r="E65" s="109"/>
      <c r="F65" s="109"/>
      <c r="G65" s="109"/>
      <c r="H65" s="109"/>
      <c r="I65" s="109"/>
      <c r="J65" s="110">
        <f>J92</f>
        <v>0</v>
      </c>
      <c r="L65" s="107"/>
    </row>
    <row r="66" spans="2:12" s="8" customFormat="1" ht="24.95" customHeight="1">
      <c r="B66" s="103"/>
      <c r="D66" s="104" t="s">
        <v>1329</v>
      </c>
      <c r="E66" s="105"/>
      <c r="F66" s="105"/>
      <c r="G66" s="105"/>
      <c r="H66" s="105"/>
      <c r="I66" s="105"/>
      <c r="J66" s="106">
        <f>J103</f>
        <v>0</v>
      </c>
      <c r="L66" s="103"/>
    </row>
    <row r="67" spans="2:12" s="9" customFormat="1" ht="19.899999999999999" customHeight="1">
      <c r="B67" s="107"/>
      <c r="D67" s="108" t="s">
        <v>2379</v>
      </c>
      <c r="E67" s="109"/>
      <c r="F67" s="109"/>
      <c r="G67" s="109"/>
      <c r="H67" s="109"/>
      <c r="I67" s="109"/>
      <c r="J67" s="110">
        <f>J104</f>
        <v>0</v>
      </c>
      <c r="L67" s="107"/>
    </row>
    <row r="68" spans="2:12" s="8" customFormat="1" ht="24.95" customHeight="1">
      <c r="B68" s="103"/>
      <c r="D68" s="104" t="s">
        <v>554</v>
      </c>
      <c r="E68" s="105"/>
      <c r="F68" s="105"/>
      <c r="G68" s="105"/>
      <c r="H68" s="105"/>
      <c r="I68" s="105"/>
      <c r="J68" s="106">
        <f>J121</f>
        <v>0</v>
      </c>
      <c r="L68" s="103"/>
    </row>
    <row r="69" spans="2:12" s="1" customFormat="1" ht="21.75" customHeight="1">
      <c r="B69" s="32"/>
      <c r="L69" s="32"/>
    </row>
    <row r="70" spans="2:12" s="1" customFormat="1" ht="6.95" customHeight="1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32"/>
    </row>
    <row r="74" spans="2:12" s="1" customFormat="1" ht="6.95" customHeight="1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2"/>
    </row>
    <row r="75" spans="2:12" s="1" customFormat="1" ht="24.95" customHeight="1">
      <c r="B75" s="32"/>
      <c r="C75" s="21" t="s">
        <v>165</v>
      </c>
      <c r="L75" s="32"/>
    </row>
    <row r="76" spans="2:12" s="1" customFormat="1" ht="6.95" customHeight="1">
      <c r="B76" s="32"/>
      <c r="L76" s="32"/>
    </row>
    <row r="77" spans="2:12" s="1" customFormat="1" ht="12" customHeight="1">
      <c r="B77" s="32"/>
      <c r="C77" s="27" t="s">
        <v>16</v>
      </c>
      <c r="L77" s="32"/>
    </row>
    <row r="78" spans="2:12" s="1" customFormat="1" ht="26.25" customHeight="1">
      <c r="B78" s="32"/>
      <c r="E78" s="236" t="str">
        <f>E7</f>
        <v>Soubor staveb a stavebních úprav v areálu VOP CZ, s.p. Šenov u Nového Jičína</v>
      </c>
      <c r="F78" s="237"/>
      <c r="G78" s="237"/>
      <c r="H78" s="237"/>
      <c r="L78" s="32"/>
    </row>
    <row r="79" spans="2:12" ht="12" customHeight="1">
      <c r="B79" s="20"/>
      <c r="C79" s="27" t="s">
        <v>149</v>
      </c>
      <c r="L79" s="20"/>
    </row>
    <row r="80" spans="2:12" s="1" customFormat="1" ht="16.5" customHeight="1">
      <c r="B80" s="32"/>
      <c r="E80" s="236" t="s">
        <v>4016</v>
      </c>
      <c r="F80" s="235"/>
      <c r="G80" s="235"/>
      <c r="H80" s="235"/>
      <c r="L80" s="32"/>
    </row>
    <row r="81" spans="2:65" s="1" customFormat="1" ht="12" customHeight="1">
      <c r="B81" s="32"/>
      <c r="C81" s="27" t="s">
        <v>151</v>
      </c>
      <c r="L81" s="32"/>
    </row>
    <row r="82" spans="2:65" s="1" customFormat="1" ht="16.5" customHeight="1">
      <c r="B82" s="32"/>
      <c r="E82" s="201" t="s">
        <v>4018</v>
      </c>
      <c r="F82" s="235"/>
      <c r="G82" s="235"/>
      <c r="H82" s="235"/>
      <c r="L82" s="32"/>
    </row>
    <row r="83" spans="2:65" s="1" customFormat="1" ht="6.95" customHeight="1">
      <c r="B83" s="32"/>
      <c r="L83" s="32"/>
    </row>
    <row r="84" spans="2:65" s="1" customFormat="1" ht="12" customHeight="1">
      <c r="B84" s="32"/>
      <c r="C84" s="27" t="s">
        <v>21</v>
      </c>
      <c r="F84" s="25" t="str">
        <f>F14</f>
        <v>Šenov u Nového Jičína</v>
      </c>
      <c r="I84" s="27" t="s">
        <v>23</v>
      </c>
      <c r="J84" s="49" t="str">
        <f>IF(J14="","",J14)</f>
        <v>16. 7. 2025</v>
      </c>
      <c r="L84" s="32"/>
    </row>
    <row r="85" spans="2:65" s="1" customFormat="1" ht="6.95" customHeight="1">
      <c r="B85" s="32"/>
      <c r="L85" s="32"/>
    </row>
    <row r="86" spans="2:65" s="1" customFormat="1" ht="25.7" customHeight="1">
      <c r="B86" s="32"/>
      <c r="C86" s="27" t="s">
        <v>25</v>
      </c>
      <c r="F86" s="25" t="str">
        <f>E17</f>
        <v>VOP CZ, s.p., Dukelská 102, Šenov u Nového Jičína</v>
      </c>
      <c r="I86" s="27" t="s">
        <v>31</v>
      </c>
      <c r="J86" s="30" t="str">
        <f>E23</f>
        <v>ing. Dušan Glogar - UNIPROJEKT</v>
      </c>
      <c r="L86" s="32"/>
    </row>
    <row r="87" spans="2:65" s="1" customFormat="1" ht="15.2" customHeight="1">
      <c r="B87" s="32"/>
      <c r="C87" s="27" t="s">
        <v>29</v>
      </c>
      <c r="F87" s="25" t="str">
        <f>IF(E20="","",E20)</f>
        <v>Vyplň údaj</v>
      </c>
      <c r="I87" s="27" t="s">
        <v>34</v>
      </c>
      <c r="J87" s="30" t="str">
        <f>E26</f>
        <v xml:space="preserve"> </v>
      </c>
      <c r="L87" s="32"/>
    </row>
    <row r="88" spans="2:65" s="1" customFormat="1" ht="10.35" customHeight="1">
      <c r="B88" s="32"/>
      <c r="L88" s="32"/>
    </row>
    <row r="89" spans="2:65" s="10" customFormat="1" ht="29.25" customHeight="1">
      <c r="B89" s="111"/>
      <c r="C89" s="112" t="s">
        <v>166</v>
      </c>
      <c r="D89" s="113" t="s">
        <v>57</v>
      </c>
      <c r="E89" s="113" t="s">
        <v>53</v>
      </c>
      <c r="F89" s="113" t="s">
        <v>54</v>
      </c>
      <c r="G89" s="113" t="s">
        <v>167</v>
      </c>
      <c r="H89" s="113" t="s">
        <v>168</v>
      </c>
      <c r="I89" s="113" t="s">
        <v>169</v>
      </c>
      <c r="J89" s="113" t="s">
        <v>155</v>
      </c>
      <c r="K89" s="114" t="s">
        <v>170</v>
      </c>
      <c r="L89" s="111"/>
      <c r="M89" s="56" t="s">
        <v>19</v>
      </c>
      <c r="N89" s="57" t="s">
        <v>42</v>
      </c>
      <c r="O89" s="57" t="s">
        <v>171</v>
      </c>
      <c r="P89" s="57" t="s">
        <v>172</v>
      </c>
      <c r="Q89" s="57" t="s">
        <v>173</v>
      </c>
      <c r="R89" s="57" t="s">
        <v>174</v>
      </c>
      <c r="S89" s="57" t="s">
        <v>175</v>
      </c>
      <c r="T89" s="58" t="s">
        <v>176</v>
      </c>
    </row>
    <row r="90" spans="2:65" s="1" customFormat="1" ht="22.9" customHeight="1">
      <c r="B90" s="32"/>
      <c r="C90" s="61" t="s">
        <v>177</v>
      </c>
      <c r="J90" s="115">
        <f>BK90</f>
        <v>0</v>
      </c>
      <c r="L90" s="32"/>
      <c r="M90" s="59"/>
      <c r="N90" s="50"/>
      <c r="O90" s="50"/>
      <c r="P90" s="116">
        <f>P91+P103+P121</f>
        <v>0</v>
      </c>
      <c r="Q90" s="50"/>
      <c r="R90" s="116">
        <f>R91+R103+R121</f>
        <v>0.83021800000000001</v>
      </c>
      <c r="S90" s="50"/>
      <c r="T90" s="117">
        <f>T91+T103+T121</f>
        <v>1.6679999999999999</v>
      </c>
      <c r="AT90" s="17" t="s">
        <v>71</v>
      </c>
      <c r="AU90" s="17" t="s">
        <v>156</v>
      </c>
      <c r="BK90" s="118">
        <f>BK91+BK103+BK121</f>
        <v>0</v>
      </c>
    </row>
    <row r="91" spans="2:65" s="11" customFormat="1" ht="25.9" customHeight="1">
      <c r="B91" s="119"/>
      <c r="D91" s="120" t="s">
        <v>71</v>
      </c>
      <c r="E91" s="121" t="s">
        <v>347</v>
      </c>
      <c r="F91" s="121" t="s">
        <v>348</v>
      </c>
      <c r="I91" s="122"/>
      <c r="J91" s="123">
        <f>BK91</f>
        <v>0</v>
      </c>
      <c r="L91" s="119"/>
      <c r="M91" s="124"/>
      <c r="P91" s="125">
        <f>P92</f>
        <v>0</v>
      </c>
      <c r="R91" s="125">
        <f>R92</f>
        <v>1.00625E-2</v>
      </c>
      <c r="T91" s="126">
        <f>T92</f>
        <v>0</v>
      </c>
      <c r="AR91" s="120" t="s">
        <v>81</v>
      </c>
      <c r="AT91" s="127" t="s">
        <v>71</v>
      </c>
      <c r="AU91" s="127" t="s">
        <v>72</v>
      </c>
      <c r="AY91" s="120" t="s">
        <v>180</v>
      </c>
      <c r="BK91" s="128">
        <f>BK92</f>
        <v>0</v>
      </c>
    </row>
    <row r="92" spans="2:65" s="11" customFormat="1" ht="22.9" customHeight="1">
      <c r="B92" s="119"/>
      <c r="D92" s="120" t="s">
        <v>71</v>
      </c>
      <c r="E92" s="129" t="s">
        <v>1177</v>
      </c>
      <c r="F92" s="129" t="s">
        <v>1178</v>
      </c>
      <c r="I92" s="122"/>
      <c r="J92" s="130">
        <f>BK92</f>
        <v>0</v>
      </c>
      <c r="L92" s="119"/>
      <c r="M92" s="124"/>
      <c r="P92" s="125">
        <f>SUM(P93:P102)</f>
        <v>0</v>
      </c>
      <c r="R92" s="125">
        <f>SUM(R93:R102)</f>
        <v>1.00625E-2</v>
      </c>
      <c r="T92" s="126">
        <f>SUM(T93:T102)</f>
        <v>0</v>
      </c>
      <c r="AR92" s="120" t="s">
        <v>81</v>
      </c>
      <c r="AT92" s="127" t="s">
        <v>71</v>
      </c>
      <c r="AU92" s="127" t="s">
        <v>79</v>
      </c>
      <c r="AY92" s="120" t="s">
        <v>180</v>
      </c>
      <c r="BK92" s="128">
        <f>SUM(BK93:BK102)</f>
        <v>0</v>
      </c>
    </row>
    <row r="93" spans="2:65" s="1" customFormat="1" ht="37.9" customHeight="1">
      <c r="B93" s="32"/>
      <c r="C93" s="131" t="s">
        <v>79</v>
      </c>
      <c r="D93" s="131" t="s">
        <v>182</v>
      </c>
      <c r="E93" s="132" t="s">
        <v>3840</v>
      </c>
      <c r="F93" s="133" t="s">
        <v>3841</v>
      </c>
      <c r="G93" s="134" t="s">
        <v>476</v>
      </c>
      <c r="H93" s="135">
        <v>35</v>
      </c>
      <c r="I93" s="136"/>
      <c r="J93" s="137">
        <f>ROUND(I93*H93,2)</f>
        <v>0</v>
      </c>
      <c r="K93" s="133" t="s">
        <v>186</v>
      </c>
      <c r="L93" s="32"/>
      <c r="M93" s="138" t="s">
        <v>19</v>
      </c>
      <c r="N93" s="139" t="s">
        <v>43</v>
      </c>
      <c r="P93" s="140">
        <f>O93*H93</f>
        <v>0</v>
      </c>
      <c r="Q93" s="140">
        <v>0</v>
      </c>
      <c r="R93" s="140">
        <f>Q93*H93</f>
        <v>0</v>
      </c>
      <c r="S93" s="140">
        <v>0</v>
      </c>
      <c r="T93" s="141">
        <f>S93*H93</f>
        <v>0</v>
      </c>
      <c r="AR93" s="142" t="s">
        <v>311</v>
      </c>
      <c r="AT93" s="142" t="s">
        <v>182</v>
      </c>
      <c r="AU93" s="142" t="s">
        <v>81</v>
      </c>
      <c r="AY93" s="17" t="s">
        <v>180</v>
      </c>
      <c r="BE93" s="143">
        <f>IF(N93="základní",J93,0)</f>
        <v>0</v>
      </c>
      <c r="BF93" s="143">
        <f>IF(N93="snížená",J93,0)</f>
        <v>0</v>
      </c>
      <c r="BG93" s="143">
        <f>IF(N93="zákl. přenesená",J93,0)</f>
        <v>0</v>
      </c>
      <c r="BH93" s="143">
        <f>IF(N93="sníž. přenesená",J93,0)</f>
        <v>0</v>
      </c>
      <c r="BI93" s="143">
        <f>IF(N93="nulová",J93,0)</f>
        <v>0</v>
      </c>
      <c r="BJ93" s="17" t="s">
        <v>79</v>
      </c>
      <c r="BK93" s="143">
        <f>ROUND(I93*H93,2)</f>
        <v>0</v>
      </c>
      <c r="BL93" s="17" t="s">
        <v>311</v>
      </c>
      <c r="BM93" s="142" t="s">
        <v>3842</v>
      </c>
    </row>
    <row r="94" spans="2:65" s="1" customFormat="1">
      <c r="B94" s="32"/>
      <c r="D94" s="144" t="s">
        <v>189</v>
      </c>
      <c r="F94" s="145" t="s">
        <v>3843</v>
      </c>
      <c r="I94" s="146"/>
      <c r="L94" s="32"/>
      <c r="M94" s="147"/>
      <c r="T94" s="53"/>
      <c r="AT94" s="17" t="s">
        <v>189</v>
      </c>
      <c r="AU94" s="17" t="s">
        <v>81</v>
      </c>
    </row>
    <row r="95" spans="2:65" s="1" customFormat="1" ht="24.2" customHeight="1">
      <c r="B95" s="32"/>
      <c r="C95" s="181" t="s">
        <v>81</v>
      </c>
      <c r="D95" s="181" t="s">
        <v>570</v>
      </c>
      <c r="E95" s="182" t="s">
        <v>1203</v>
      </c>
      <c r="F95" s="183" t="s">
        <v>1204</v>
      </c>
      <c r="G95" s="184" t="s">
        <v>476</v>
      </c>
      <c r="H95" s="185">
        <v>40.25</v>
      </c>
      <c r="I95" s="186"/>
      <c r="J95" s="187">
        <f>ROUND(I95*H95,2)</f>
        <v>0</v>
      </c>
      <c r="K95" s="183" t="s">
        <v>186</v>
      </c>
      <c r="L95" s="188"/>
      <c r="M95" s="189" t="s">
        <v>19</v>
      </c>
      <c r="N95" s="190" t="s">
        <v>43</v>
      </c>
      <c r="P95" s="140">
        <f>O95*H95</f>
        <v>0</v>
      </c>
      <c r="Q95" s="140">
        <v>2.5000000000000001E-4</v>
      </c>
      <c r="R95" s="140">
        <f>Q95*H95</f>
        <v>1.00625E-2</v>
      </c>
      <c r="S95" s="140">
        <v>0</v>
      </c>
      <c r="T95" s="141">
        <f>S95*H95</f>
        <v>0</v>
      </c>
      <c r="AR95" s="142" t="s">
        <v>715</v>
      </c>
      <c r="AT95" s="142" t="s">
        <v>570</v>
      </c>
      <c r="AU95" s="142" t="s">
        <v>81</v>
      </c>
      <c r="AY95" s="17" t="s">
        <v>180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7" t="s">
        <v>79</v>
      </c>
      <c r="BK95" s="143">
        <f>ROUND(I95*H95,2)</f>
        <v>0</v>
      </c>
      <c r="BL95" s="17" t="s">
        <v>311</v>
      </c>
      <c r="BM95" s="142" t="s">
        <v>3844</v>
      </c>
    </row>
    <row r="96" spans="2:65" s="12" customFormat="1">
      <c r="B96" s="148"/>
      <c r="D96" s="149" t="s">
        <v>191</v>
      </c>
      <c r="F96" s="151" t="s">
        <v>3845</v>
      </c>
      <c r="H96" s="152">
        <v>40.25</v>
      </c>
      <c r="I96" s="153"/>
      <c r="L96" s="148"/>
      <c r="M96" s="154"/>
      <c r="T96" s="155"/>
      <c r="AT96" s="150" t="s">
        <v>191</v>
      </c>
      <c r="AU96" s="150" t="s">
        <v>81</v>
      </c>
      <c r="AV96" s="12" t="s">
        <v>81</v>
      </c>
      <c r="AW96" s="12" t="s">
        <v>4</v>
      </c>
      <c r="AX96" s="12" t="s">
        <v>79</v>
      </c>
      <c r="AY96" s="150" t="s">
        <v>180</v>
      </c>
    </row>
    <row r="97" spans="2:65" s="1" customFormat="1" ht="33" customHeight="1">
      <c r="B97" s="32"/>
      <c r="C97" s="131" t="s">
        <v>198</v>
      </c>
      <c r="D97" s="131" t="s">
        <v>182</v>
      </c>
      <c r="E97" s="132" t="s">
        <v>1215</v>
      </c>
      <c r="F97" s="133" t="s">
        <v>1216</v>
      </c>
      <c r="G97" s="134" t="s">
        <v>226</v>
      </c>
      <c r="H97" s="135">
        <v>10</v>
      </c>
      <c r="I97" s="136"/>
      <c r="J97" s="137">
        <f>ROUND(I97*H97,2)</f>
        <v>0</v>
      </c>
      <c r="K97" s="133" t="s">
        <v>186</v>
      </c>
      <c r="L97" s="32"/>
      <c r="M97" s="138" t="s">
        <v>19</v>
      </c>
      <c r="N97" s="139" t="s">
        <v>43</v>
      </c>
      <c r="P97" s="140">
        <f>O97*H97</f>
        <v>0</v>
      </c>
      <c r="Q97" s="140">
        <v>0</v>
      </c>
      <c r="R97" s="140">
        <f>Q97*H97</f>
        <v>0</v>
      </c>
      <c r="S97" s="140">
        <v>0</v>
      </c>
      <c r="T97" s="141">
        <f>S97*H97</f>
        <v>0</v>
      </c>
      <c r="AR97" s="142" t="s">
        <v>311</v>
      </c>
      <c r="AT97" s="142" t="s">
        <v>182</v>
      </c>
      <c r="AU97" s="142" t="s">
        <v>81</v>
      </c>
      <c r="AY97" s="17" t="s">
        <v>180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7" t="s">
        <v>79</v>
      </c>
      <c r="BK97" s="143">
        <f>ROUND(I97*H97,2)</f>
        <v>0</v>
      </c>
      <c r="BL97" s="17" t="s">
        <v>311</v>
      </c>
      <c r="BM97" s="142" t="s">
        <v>3846</v>
      </c>
    </row>
    <row r="98" spans="2:65" s="1" customFormat="1">
      <c r="B98" s="32"/>
      <c r="D98" s="144" t="s">
        <v>189</v>
      </c>
      <c r="F98" s="145" t="s">
        <v>1218</v>
      </c>
      <c r="I98" s="146"/>
      <c r="L98" s="32"/>
      <c r="M98" s="147"/>
      <c r="T98" s="53"/>
      <c r="AT98" s="17" t="s">
        <v>189</v>
      </c>
      <c r="AU98" s="17" t="s">
        <v>81</v>
      </c>
    </row>
    <row r="99" spans="2:65" s="1" customFormat="1" ht="44.25" customHeight="1">
      <c r="B99" s="32"/>
      <c r="C99" s="131" t="s">
        <v>187</v>
      </c>
      <c r="D99" s="131" t="s">
        <v>182</v>
      </c>
      <c r="E99" s="132" t="s">
        <v>1292</v>
      </c>
      <c r="F99" s="133" t="s">
        <v>1293</v>
      </c>
      <c r="G99" s="134" t="s">
        <v>226</v>
      </c>
      <c r="H99" s="135">
        <v>1</v>
      </c>
      <c r="I99" s="136"/>
      <c r="J99" s="137">
        <f>ROUND(I99*H99,2)</f>
        <v>0</v>
      </c>
      <c r="K99" s="133" t="s">
        <v>186</v>
      </c>
      <c r="L99" s="32"/>
      <c r="M99" s="138" t="s">
        <v>19</v>
      </c>
      <c r="N99" s="139" t="s">
        <v>43</v>
      </c>
      <c r="P99" s="140">
        <f>O99*H99</f>
        <v>0</v>
      </c>
      <c r="Q99" s="140">
        <v>0</v>
      </c>
      <c r="R99" s="140">
        <f>Q99*H99</f>
        <v>0</v>
      </c>
      <c r="S99" s="140">
        <v>0</v>
      </c>
      <c r="T99" s="141">
        <f>S99*H99</f>
        <v>0</v>
      </c>
      <c r="AR99" s="142" t="s">
        <v>311</v>
      </c>
      <c r="AT99" s="142" t="s">
        <v>182</v>
      </c>
      <c r="AU99" s="142" t="s">
        <v>81</v>
      </c>
      <c r="AY99" s="17" t="s">
        <v>180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7" t="s">
        <v>79</v>
      </c>
      <c r="BK99" s="143">
        <f>ROUND(I99*H99,2)</f>
        <v>0</v>
      </c>
      <c r="BL99" s="17" t="s">
        <v>311</v>
      </c>
      <c r="BM99" s="142" t="s">
        <v>3847</v>
      </c>
    </row>
    <row r="100" spans="2:65" s="1" customFormat="1">
      <c r="B100" s="32"/>
      <c r="D100" s="144" t="s">
        <v>189</v>
      </c>
      <c r="F100" s="145" t="s">
        <v>3419</v>
      </c>
      <c r="I100" s="146"/>
      <c r="L100" s="32"/>
      <c r="M100" s="147"/>
      <c r="T100" s="53"/>
      <c r="AT100" s="17" t="s">
        <v>189</v>
      </c>
      <c r="AU100" s="17" t="s">
        <v>81</v>
      </c>
    </row>
    <row r="101" spans="2:65" s="1" customFormat="1" ht="44.25" customHeight="1">
      <c r="B101" s="32"/>
      <c r="C101" s="131" t="s">
        <v>218</v>
      </c>
      <c r="D101" s="131" t="s">
        <v>182</v>
      </c>
      <c r="E101" s="132" t="s">
        <v>2617</v>
      </c>
      <c r="F101" s="133" t="s">
        <v>2618</v>
      </c>
      <c r="G101" s="134" t="s">
        <v>226</v>
      </c>
      <c r="H101" s="135">
        <v>1</v>
      </c>
      <c r="I101" s="136"/>
      <c r="J101" s="137">
        <f>ROUND(I101*H101,2)</f>
        <v>0</v>
      </c>
      <c r="K101" s="133" t="s">
        <v>186</v>
      </c>
      <c r="L101" s="32"/>
      <c r="M101" s="138" t="s">
        <v>19</v>
      </c>
      <c r="N101" s="139" t="s">
        <v>43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AR101" s="142" t="s">
        <v>311</v>
      </c>
      <c r="AT101" s="142" t="s">
        <v>182</v>
      </c>
      <c r="AU101" s="142" t="s">
        <v>81</v>
      </c>
      <c r="AY101" s="17" t="s">
        <v>180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7" t="s">
        <v>79</v>
      </c>
      <c r="BK101" s="143">
        <f>ROUND(I101*H101,2)</f>
        <v>0</v>
      </c>
      <c r="BL101" s="17" t="s">
        <v>311</v>
      </c>
      <c r="BM101" s="142" t="s">
        <v>3848</v>
      </c>
    </row>
    <row r="102" spans="2:65" s="1" customFormat="1">
      <c r="B102" s="32"/>
      <c r="D102" s="144" t="s">
        <v>189</v>
      </c>
      <c r="F102" s="145" t="s">
        <v>2620</v>
      </c>
      <c r="I102" s="146"/>
      <c r="L102" s="32"/>
      <c r="M102" s="147"/>
      <c r="T102" s="53"/>
      <c r="AT102" s="17" t="s">
        <v>189</v>
      </c>
      <c r="AU102" s="17" t="s">
        <v>81</v>
      </c>
    </row>
    <row r="103" spans="2:65" s="11" customFormat="1" ht="25.9" customHeight="1">
      <c r="B103" s="119"/>
      <c r="D103" s="120" t="s">
        <v>71</v>
      </c>
      <c r="E103" s="121" t="s">
        <v>570</v>
      </c>
      <c r="F103" s="121" t="s">
        <v>1812</v>
      </c>
      <c r="I103" s="122"/>
      <c r="J103" s="123">
        <f>BK103</f>
        <v>0</v>
      </c>
      <c r="L103" s="119"/>
      <c r="M103" s="124"/>
      <c r="P103" s="125">
        <f>P104</f>
        <v>0</v>
      </c>
      <c r="R103" s="125">
        <f>R104</f>
        <v>0.82015550000000004</v>
      </c>
      <c r="T103" s="126">
        <f>T104</f>
        <v>1.6679999999999999</v>
      </c>
      <c r="AR103" s="120" t="s">
        <v>198</v>
      </c>
      <c r="AT103" s="127" t="s">
        <v>71</v>
      </c>
      <c r="AU103" s="127" t="s">
        <v>72</v>
      </c>
      <c r="AY103" s="120" t="s">
        <v>180</v>
      </c>
      <c r="BK103" s="128">
        <f>BK104</f>
        <v>0</v>
      </c>
    </row>
    <row r="104" spans="2:65" s="11" customFormat="1" ht="22.9" customHeight="1">
      <c r="B104" s="119"/>
      <c r="D104" s="120" t="s">
        <v>71</v>
      </c>
      <c r="E104" s="129" t="s">
        <v>2628</v>
      </c>
      <c r="F104" s="129" t="s">
        <v>2629</v>
      </c>
      <c r="I104" s="122"/>
      <c r="J104" s="130">
        <f>BK104</f>
        <v>0</v>
      </c>
      <c r="L104" s="119"/>
      <c r="M104" s="124"/>
      <c r="P104" s="125">
        <f>SUM(P105:P120)</f>
        <v>0</v>
      </c>
      <c r="R104" s="125">
        <f>SUM(R105:R120)</f>
        <v>0.82015550000000004</v>
      </c>
      <c r="T104" s="126">
        <f>SUM(T105:T120)</f>
        <v>1.6679999999999999</v>
      </c>
      <c r="AR104" s="120" t="s">
        <v>198</v>
      </c>
      <c r="AT104" s="127" t="s">
        <v>71</v>
      </c>
      <c r="AU104" s="127" t="s">
        <v>79</v>
      </c>
      <c r="AY104" s="120" t="s">
        <v>180</v>
      </c>
      <c r="BK104" s="128">
        <f>SUM(BK105:BK120)</f>
        <v>0</v>
      </c>
    </row>
    <row r="105" spans="2:65" s="1" customFormat="1" ht="62.65" customHeight="1">
      <c r="B105" s="32"/>
      <c r="C105" s="131" t="s">
        <v>205</v>
      </c>
      <c r="D105" s="131" t="s">
        <v>182</v>
      </c>
      <c r="E105" s="132" t="s">
        <v>3849</v>
      </c>
      <c r="F105" s="133" t="s">
        <v>3850</v>
      </c>
      <c r="G105" s="134" t="s">
        <v>476</v>
      </c>
      <c r="H105" s="135">
        <v>29</v>
      </c>
      <c r="I105" s="136"/>
      <c r="J105" s="137">
        <f>ROUND(I105*H105,2)</f>
        <v>0</v>
      </c>
      <c r="K105" s="133" t="s">
        <v>186</v>
      </c>
      <c r="L105" s="32"/>
      <c r="M105" s="138" t="s">
        <v>19</v>
      </c>
      <c r="N105" s="139" t="s">
        <v>43</v>
      </c>
      <c r="P105" s="140">
        <f>O105*H105</f>
        <v>0</v>
      </c>
      <c r="Q105" s="140">
        <v>0</v>
      </c>
      <c r="R105" s="140">
        <f>Q105*H105</f>
        <v>0</v>
      </c>
      <c r="S105" s="140">
        <v>0</v>
      </c>
      <c r="T105" s="141">
        <f>S105*H105</f>
        <v>0</v>
      </c>
      <c r="AR105" s="142" t="s">
        <v>360</v>
      </c>
      <c r="AT105" s="142" t="s">
        <v>182</v>
      </c>
      <c r="AU105" s="142" t="s">
        <v>81</v>
      </c>
      <c r="AY105" s="17" t="s">
        <v>180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7" t="s">
        <v>79</v>
      </c>
      <c r="BK105" s="143">
        <f>ROUND(I105*H105,2)</f>
        <v>0</v>
      </c>
      <c r="BL105" s="17" t="s">
        <v>360</v>
      </c>
      <c r="BM105" s="142" t="s">
        <v>3851</v>
      </c>
    </row>
    <row r="106" spans="2:65" s="1" customFormat="1">
      <c r="B106" s="32"/>
      <c r="D106" s="144" t="s">
        <v>189</v>
      </c>
      <c r="F106" s="145" t="s">
        <v>3852</v>
      </c>
      <c r="I106" s="146"/>
      <c r="L106" s="32"/>
      <c r="M106" s="147"/>
      <c r="T106" s="53"/>
      <c r="AT106" s="17" t="s">
        <v>189</v>
      </c>
      <c r="AU106" s="17" t="s">
        <v>81</v>
      </c>
    </row>
    <row r="107" spans="2:65" s="1" customFormat="1" ht="55.5" customHeight="1">
      <c r="B107" s="32"/>
      <c r="C107" s="131" t="s">
        <v>229</v>
      </c>
      <c r="D107" s="131" t="s">
        <v>182</v>
      </c>
      <c r="E107" s="132" t="s">
        <v>2634</v>
      </c>
      <c r="F107" s="133" t="s">
        <v>2635</v>
      </c>
      <c r="G107" s="134" t="s">
        <v>476</v>
      </c>
      <c r="H107" s="135">
        <v>29</v>
      </c>
      <c r="I107" s="136"/>
      <c r="J107" s="137">
        <f>ROUND(I107*H107,2)</f>
        <v>0</v>
      </c>
      <c r="K107" s="133" t="s">
        <v>186</v>
      </c>
      <c r="L107" s="32"/>
      <c r="M107" s="138" t="s">
        <v>19</v>
      </c>
      <c r="N107" s="139" t="s">
        <v>43</v>
      </c>
      <c r="P107" s="140">
        <f>O107*H107</f>
        <v>0</v>
      </c>
      <c r="Q107" s="140">
        <v>0</v>
      </c>
      <c r="R107" s="140">
        <f>Q107*H107</f>
        <v>0</v>
      </c>
      <c r="S107" s="140">
        <v>0</v>
      </c>
      <c r="T107" s="141">
        <f>S107*H107</f>
        <v>0</v>
      </c>
      <c r="AR107" s="142" t="s">
        <v>360</v>
      </c>
      <c r="AT107" s="142" t="s">
        <v>182</v>
      </c>
      <c r="AU107" s="142" t="s">
        <v>81</v>
      </c>
      <c r="AY107" s="17" t="s">
        <v>180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7" t="s">
        <v>79</v>
      </c>
      <c r="BK107" s="143">
        <f>ROUND(I107*H107,2)</f>
        <v>0</v>
      </c>
      <c r="BL107" s="17" t="s">
        <v>360</v>
      </c>
      <c r="BM107" s="142" t="s">
        <v>3853</v>
      </c>
    </row>
    <row r="108" spans="2:65" s="1" customFormat="1">
      <c r="B108" s="32"/>
      <c r="D108" s="144" t="s">
        <v>189</v>
      </c>
      <c r="F108" s="145" t="s">
        <v>2637</v>
      </c>
      <c r="I108" s="146"/>
      <c r="L108" s="32"/>
      <c r="M108" s="147"/>
      <c r="T108" s="53"/>
      <c r="AT108" s="17" t="s">
        <v>189</v>
      </c>
      <c r="AU108" s="17" t="s">
        <v>81</v>
      </c>
    </row>
    <row r="109" spans="2:65" s="1" customFormat="1" ht="37.9" customHeight="1">
      <c r="B109" s="32"/>
      <c r="C109" s="131" t="s">
        <v>235</v>
      </c>
      <c r="D109" s="131" t="s">
        <v>182</v>
      </c>
      <c r="E109" s="132" t="s">
        <v>2638</v>
      </c>
      <c r="F109" s="133" t="s">
        <v>2639</v>
      </c>
      <c r="G109" s="134" t="s">
        <v>476</v>
      </c>
      <c r="H109" s="135">
        <v>29</v>
      </c>
      <c r="I109" s="136"/>
      <c r="J109" s="137">
        <f>ROUND(I109*H109,2)</f>
        <v>0</v>
      </c>
      <c r="K109" s="133" t="s">
        <v>186</v>
      </c>
      <c r="L109" s="32"/>
      <c r="M109" s="138" t="s">
        <v>19</v>
      </c>
      <c r="N109" s="139" t="s">
        <v>43</v>
      </c>
      <c r="P109" s="140">
        <f>O109*H109</f>
        <v>0</v>
      </c>
      <c r="Q109" s="140">
        <v>0</v>
      </c>
      <c r="R109" s="140">
        <f>Q109*H109</f>
        <v>0</v>
      </c>
      <c r="S109" s="140">
        <v>0</v>
      </c>
      <c r="T109" s="141">
        <f>S109*H109</f>
        <v>0</v>
      </c>
      <c r="AR109" s="142" t="s">
        <v>360</v>
      </c>
      <c r="AT109" s="142" t="s">
        <v>182</v>
      </c>
      <c r="AU109" s="142" t="s">
        <v>81</v>
      </c>
      <c r="AY109" s="17" t="s">
        <v>180</v>
      </c>
      <c r="BE109" s="143">
        <f>IF(N109="základní",J109,0)</f>
        <v>0</v>
      </c>
      <c r="BF109" s="143">
        <f>IF(N109="snížená",J109,0)</f>
        <v>0</v>
      </c>
      <c r="BG109" s="143">
        <f>IF(N109="zákl. přenesená",J109,0)</f>
        <v>0</v>
      </c>
      <c r="BH109" s="143">
        <f>IF(N109="sníž. přenesená",J109,0)</f>
        <v>0</v>
      </c>
      <c r="BI109" s="143">
        <f>IF(N109="nulová",J109,0)</f>
        <v>0</v>
      </c>
      <c r="BJ109" s="17" t="s">
        <v>79</v>
      </c>
      <c r="BK109" s="143">
        <f>ROUND(I109*H109,2)</f>
        <v>0</v>
      </c>
      <c r="BL109" s="17" t="s">
        <v>360</v>
      </c>
      <c r="BM109" s="142" t="s">
        <v>3854</v>
      </c>
    </row>
    <row r="110" spans="2:65" s="1" customFormat="1">
      <c r="B110" s="32"/>
      <c r="D110" s="144" t="s">
        <v>189</v>
      </c>
      <c r="F110" s="145" t="s">
        <v>2641</v>
      </c>
      <c r="I110" s="146"/>
      <c r="L110" s="32"/>
      <c r="M110" s="147"/>
      <c r="T110" s="53"/>
      <c r="AT110" s="17" t="s">
        <v>189</v>
      </c>
      <c r="AU110" s="17" t="s">
        <v>81</v>
      </c>
    </row>
    <row r="111" spans="2:65" s="1" customFormat="1" ht="33" customHeight="1">
      <c r="B111" s="32"/>
      <c r="C111" s="131" t="s">
        <v>216</v>
      </c>
      <c r="D111" s="131" t="s">
        <v>182</v>
      </c>
      <c r="E111" s="132" t="s">
        <v>2642</v>
      </c>
      <c r="F111" s="133" t="s">
        <v>2643</v>
      </c>
      <c r="G111" s="134" t="s">
        <v>476</v>
      </c>
      <c r="H111" s="135">
        <v>29</v>
      </c>
      <c r="I111" s="136"/>
      <c r="J111" s="137">
        <f>ROUND(I111*H111,2)</f>
        <v>0</v>
      </c>
      <c r="K111" s="133" t="s">
        <v>186</v>
      </c>
      <c r="L111" s="32"/>
      <c r="M111" s="138" t="s">
        <v>19</v>
      </c>
      <c r="N111" s="139" t="s">
        <v>43</v>
      </c>
      <c r="P111" s="140">
        <f>O111*H111</f>
        <v>0</v>
      </c>
      <c r="Q111" s="140">
        <v>0</v>
      </c>
      <c r="R111" s="140">
        <f>Q111*H111</f>
        <v>0</v>
      </c>
      <c r="S111" s="140">
        <v>0</v>
      </c>
      <c r="T111" s="141">
        <f>S111*H111</f>
        <v>0</v>
      </c>
      <c r="AR111" s="142" t="s">
        <v>360</v>
      </c>
      <c r="AT111" s="142" t="s">
        <v>182</v>
      </c>
      <c r="AU111" s="142" t="s">
        <v>81</v>
      </c>
      <c r="AY111" s="17" t="s">
        <v>180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7" t="s">
        <v>79</v>
      </c>
      <c r="BK111" s="143">
        <f>ROUND(I111*H111,2)</f>
        <v>0</v>
      </c>
      <c r="BL111" s="17" t="s">
        <v>360</v>
      </c>
      <c r="BM111" s="142" t="s">
        <v>3855</v>
      </c>
    </row>
    <row r="112" spans="2:65" s="1" customFormat="1">
      <c r="B112" s="32"/>
      <c r="D112" s="144" t="s">
        <v>189</v>
      </c>
      <c r="F112" s="145" t="s">
        <v>2645</v>
      </c>
      <c r="I112" s="146"/>
      <c r="L112" s="32"/>
      <c r="M112" s="147"/>
      <c r="T112" s="53"/>
      <c r="AT112" s="17" t="s">
        <v>189</v>
      </c>
      <c r="AU112" s="17" t="s">
        <v>81</v>
      </c>
    </row>
    <row r="113" spans="2:65" s="1" customFormat="1" ht="24.2" customHeight="1">
      <c r="B113" s="32"/>
      <c r="C113" s="181" t="s">
        <v>245</v>
      </c>
      <c r="D113" s="181" t="s">
        <v>570</v>
      </c>
      <c r="E113" s="182" t="s">
        <v>2646</v>
      </c>
      <c r="F113" s="183" t="s">
        <v>2647</v>
      </c>
      <c r="G113" s="184" t="s">
        <v>476</v>
      </c>
      <c r="H113" s="185">
        <v>30.45</v>
      </c>
      <c r="I113" s="186"/>
      <c r="J113" s="187">
        <f>ROUND(I113*H113,2)</f>
        <v>0</v>
      </c>
      <c r="K113" s="183" t="s">
        <v>186</v>
      </c>
      <c r="L113" s="188"/>
      <c r="M113" s="189" t="s">
        <v>19</v>
      </c>
      <c r="N113" s="190" t="s">
        <v>43</v>
      </c>
      <c r="P113" s="140">
        <f>O113*H113</f>
        <v>0</v>
      </c>
      <c r="Q113" s="140">
        <v>3.8999999999999999E-4</v>
      </c>
      <c r="R113" s="140">
        <f>Q113*H113</f>
        <v>1.1875499999999999E-2</v>
      </c>
      <c r="S113" s="140">
        <v>0</v>
      </c>
      <c r="T113" s="141">
        <f>S113*H113</f>
        <v>0</v>
      </c>
      <c r="AR113" s="142" t="s">
        <v>2648</v>
      </c>
      <c r="AT113" s="142" t="s">
        <v>570</v>
      </c>
      <c r="AU113" s="142" t="s">
        <v>81</v>
      </c>
      <c r="AY113" s="17" t="s">
        <v>180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7" t="s">
        <v>79</v>
      </c>
      <c r="BK113" s="143">
        <f>ROUND(I113*H113,2)</f>
        <v>0</v>
      </c>
      <c r="BL113" s="17" t="s">
        <v>2648</v>
      </c>
      <c r="BM113" s="142" t="s">
        <v>3856</v>
      </c>
    </row>
    <row r="114" spans="2:65" s="12" customFormat="1">
      <c r="B114" s="148"/>
      <c r="D114" s="149" t="s">
        <v>191</v>
      </c>
      <c r="F114" s="151" t="s">
        <v>3857</v>
      </c>
      <c r="H114" s="152">
        <v>30.45</v>
      </c>
      <c r="I114" s="153"/>
      <c r="L114" s="148"/>
      <c r="M114" s="154"/>
      <c r="T114" s="155"/>
      <c r="AT114" s="150" t="s">
        <v>191</v>
      </c>
      <c r="AU114" s="150" t="s">
        <v>81</v>
      </c>
      <c r="AV114" s="12" t="s">
        <v>81</v>
      </c>
      <c r="AW114" s="12" t="s">
        <v>4</v>
      </c>
      <c r="AX114" s="12" t="s">
        <v>79</v>
      </c>
      <c r="AY114" s="150" t="s">
        <v>180</v>
      </c>
    </row>
    <row r="115" spans="2:65" s="1" customFormat="1" ht="49.15" customHeight="1">
      <c r="B115" s="32"/>
      <c r="C115" s="131" t="s">
        <v>254</v>
      </c>
      <c r="D115" s="131" t="s">
        <v>182</v>
      </c>
      <c r="E115" s="132" t="s">
        <v>2651</v>
      </c>
      <c r="F115" s="133" t="s">
        <v>2652</v>
      </c>
      <c r="G115" s="134" t="s">
        <v>185</v>
      </c>
      <c r="H115" s="135">
        <v>4</v>
      </c>
      <c r="I115" s="136"/>
      <c r="J115" s="137">
        <f>ROUND(I115*H115,2)</f>
        <v>0</v>
      </c>
      <c r="K115" s="133" t="s">
        <v>186</v>
      </c>
      <c r="L115" s="32"/>
      <c r="M115" s="138" t="s">
        <v>19</v>
      </c>
      <c r="N115" s="139" t="s">
        <v>43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360</v>
      </c>
      <c r="AT115" s="142" t="s">
        <v>182</v>
      </c>
      <c r="AU115" s="142" t="s">
        <v>81</v>
      </c>
      <c r="AY115" s="17" t="s">
        <v>180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360</v>
      </c>
      <c r="BM115" s="142" t="s">
        <v>3858</v>
      </c>
    </row>
    <row r="116" spans="2:65" s="1" customFormat="1">
      <c r="B116" s="32"/>
      <c r="D116" s="144" t="s">
        <v>189</v>
      </c>
      <c r="F116" s="145" t="s">
        <v>2654</v>
      </c>
      <c r="I116" s="146"/>
      <c r="L116" s="32"/>
      <c r="M116" s="147"/>
      <c r="T116" s="53"/>
      <c r="AT116" s="17" t="s">
        <v>189</v>
      </c>
      <c r="AU116" s="17" t="s">
        <v>81</v>
      </c>
    </row>
    <row r="117" spans="2:65" s="1" customFormat="1" ht="55.5" customHeight="1">
      <c r="B117" s="32"/>
      <c r="C117" s="131" t="s">
        <v>8</v>
      </c>
      <c r="D117" s="131" t="s">
        <v>182</v>
      </c>
      <c r="E117" s="132" t="s">
        <v>2655</v>
      </c>
      <c r="F117" s="133" t="s">
        <v>2656</v>
      </c>
      <c r="G117" s="134" t="s">
        <v>185</v>
      </c>
      <c r="H117" s="135">
        <v>4</v>
      </c>
      <c r="I117" s="136"/>
      <c r="J117" s="137">
        <f>ROUND(I117*H117,2)</f>
        <v>0</v>
      </c>
      <c r="K117" s="133" t="s">
        <v>186</v>
      </c>
      <c r="L117" s="32"/>
      <c r="M117" s="138" t="s">
        <v>19</v>
      </c>
      <c r="N117" s="139" t="s">
        <v>43</v>
      </c>
      <c r="P117" s="140">
        <f>O117*H117</f>
        <v>0</v>
      </c>
      <c r="Q117" s="140">
        <v>0.20207</v>
      </c>
      <c r="R117" s="140">
        <f>Q117*H117</f>
        <v>0.80828</v>
      </c>
      <c r="S117" s="140">
        <v>0</v>
      </c>
      <c r="T117" s="141">
        <f>S117*H117</f>
        <v>0</v>
      </c>
      <c r="AR117" s="142" t="s">
        <v>360</v>
      </c>
      <c r="AT117" s="142" t="s">
        <v>182</v>
      </c>
      <c r="AU117" s="142" t="s">
        <v>81</v>
      </c>
      <c r="AY117" s="17" t="s">
        <v>180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7" t="s">
        <v>79</v>
      </c>
      <c r="BK117" s="143">
        <f>ROUND(I117*H117,2)</f>
        <v>0</v>
      </c>
      <c r="BL117" s="17" t="s">
        <v>360</v>
      </c>
      <c r="BM117" s="142" t="s">
        <v>3859</v>
      </c>
    </row>
    <row r="118" spans="2:65" s="1" customFormat="1">
      <c r="B118" s="32"/>
      <c r="D118" s="144" t="s">
        <v>189</v>
      </c>
      <c r="F118" s="145" t="s">
        <v>2658</v>
      </c>
      <c r="I118" s="146"/>
      <c r="L118" s="32"/>
      <c r="M118" s="147"/>
      <c r="T118" s="53"/>
      <c r="AT118" s="17" t="s">
        <v>189</v>
      </c>
      <c r="AU118" s="17" t="s">
        <v>81</v>
      </c>
    </row>
    <row r="119" spans="2:65" s="1" customFormat="1" ht="55.5" customHeight="1">
      <c r="B119" s="32"/>
      <c r="C119" s="131" t="s">
        <v>286</v>
      </c>
      <c r="D119" s="131" t="s">
        <v>182</v>
      </c>
      <c r="E119" s="132" t="s">
        <v>2659</v>
      </c>
      <c r="F119" s="133" t="s">
        <v>2660</v>
      </c>
      <c r="G119" s="134" t="s">
        <v>185</v>
      </c>
      <c r="H119" s="135">
        <v>4</v>
      </c>
      <c r="I119" s="136"/>
      <c r="J119" s="137">
        <f>ROUND(I119*H119,2)</f>
        <v>0</v>
      </c>
      <c r="K119" s="133" t="s">
        <v>186</v>
      </c>
      <c r="L119" s="32"/>
      <c r="M119" s="138" t="s">
        <v>19</v>
      </c>
      <c r="N119" s="139" t="s">
        <v>43</v>
      </c>
      <c r="P119" s="140">
        <f>O119*H119</f>
        <v>0</v>
      </c>
      <c r="Q119" s="140">
        <v>0</v>
      </c>
      <c r="R119" s="140">
        <f>Q119*H119</f>
        <v>0</v>
      </c>
      <c r="S119" s="140">
        <v>0.41699999999999998</v>
      </c>
      <c r="T119" s="141">
        <f>S119*H119</f>
        <v>1.6679999999999999</v>
      </c>
      <c r="AR119" s="142" t="s">
        <v>360</v>
      </c>
      <c r="AT119" s="142" t="s">
        <v>182</v>
      </c>
      <c r="AU119" s="142" t="s">
        <v>81</v>
      </c>
      <c r="AY119" s="17" t="s">
        <v>180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7" t="s">
        <v>79</v>
      </c>
      <c r="BK119" s="143">
        <f>ROUND(I119*H119,2)</f>
        <v>0</v>
      </c>
      <c r="BL119" s="17" t="s">
        <v>360</v>
      </c>
      <c r="BM119" s="142" t="s">
        <v>3860</v>
      </c>
    </row>
    <row r="120" spans="2:65" s="1" customFormat="1">
      <c r="B120" s="32"/>
      <c r="D120" s="144" t="s">
        <v>189</v>
      </c>
      <c r="F120" s="145" t="s">
        <v>2662</v>
      </c>
      <c r="I120" s="146"/>
      <c r="L120" s="32"/>
      <c r="M120" s="147"/>
      <c r="T120" s="53"/>
      <c r="AT120" s="17" t="s">
        <v>189</v>
      </c>
      <c r="AU120" s="17" t="s">
        <v>81</v>
      </c>
    </row>
    <row r="121" spans="2:65" s="11" customFormat="1" ht="25.9" customHeight="1">
      <c r="B121" s="119"/>
      <c r="D121" s="120" t="s">
        <v>71</v>
      </c>
      <c r="E121" s="121" t="s">
        <v>1009</v>
      </c>
      <c r="F121" s="121" t="s">
        <v>1010</v>
      </c>
      <c r="I121" s="122"/>
      <c r="J121" s="123">
        <f>BK121</f>
        <v>0</v>
      </c>
      <c r="L121" s="119"/>
      <c r="M121" s="124"/>
      <c r="P121" s="125">
        <f>SUM(P122:P123)</f>
        <v>0</v>
      </c>
      <c r="R121" s="125">
        <f>SUM(R122:R123)</f>
        <v>0</v>
      </c>
      <c r="T121" s="126">
        <f>SUM(T122:T123)</f>
        <v>0</v>
      </c>
      <c r="AR121" s="120" t="s">
        <v>187</v>
      </c>
      <c r="AT121" s="127" t="s">
        <v>71</v>
      </c>
      <c r="AU121" s="127" t="s">
        <v>72</v>
      </c>
      <c r="AY121" s="120" t="s">
        <v>180</v>
      </c>
      <c r="BK121" s="128">
        <f>SUM(BK122:BK123)</f>
        <v>0</v>
      </c>
    </row>
    <row r="122" spans="2:65" s="1" customFormat="1" ht="49.15" customHeight="1">
      <c r="B122" s="32"/>
      <c r="C122" s="131" t="s">
        <v>294</v>
      </c>
      <c r="D122" s="131" t="s">
        <v>182</v>
      </c>
      <c r="E122" s="132" t="s">
        <v>1323</v>
      </c>
      <c r="F122" s="133" t="s">
        <v>3861</v>
      </c>
      <c r="G122" s="134" t="s">
        <v>1014</v>
      </c>
      <c r="H122" s="135">
        <v>12</v>
      </c>
      <c r="I122" s="136"/>
      <c r="J122" s="137">
        <f>ROUND(I122*H122,2)</f>
        <v>0</v>
      </c>
      <c r="K122" s="133" t="s">
        <v>186</v>
      </c>
      <c r="L122" s="32"/>
      <c r="M122" s="138" t="s">
        <v>19</v>
      </c>
      <c r="N122" s="139" t="s">
        <v>43</v>
      </c>
      <c r="P122" s="140">
        <f>O122*H122</f>
        <v>0</v>
      </c>
      <c r="Q122" s="140">
        <v>0</v>
      </c>
      <c r="R122" s="140">
        <f>Q122*H122</f>
        <v>0</v>
      </c>
      <c r="S122" s="140">
        <v>0</v>
      </c>
      <c r="T122" s="141">
        <f>S122*H122</f>
        <v>0</v>
      </c>
      <c r="AR122" s="142" t="s">
        <v>1015</v>
      </c>
      <c r="AT122" s="142" t="s">
        <v>182</v>
      </c>
      <c r="AU122" s="142" t="s">
        <v>79</v>
      </c>
      <c r="AY122" s="17" t="s">
        <v>180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7" t="s">
        <v>79</v>
      </c>
      <c r="BK122" s="143">
        <f>ROUND(I122*H122,2)</f>
        <v>0</v>
      </c>
      <c r="BL122" s="17" t="s">
        <v>1015</v>
      </c>
      <c r="BM122" s="142" t="s">
        <v>3862</v>
      </c>
    </row>
    <row r="123" spans="2:65" s="1" customFormat="1">
      <c r="B123" s="32"/>
      <c r="D123" s="144" t="s">
        <v>189</v>
      </c>
      <c r="F123" s="145" t="s">
        <v>1326</v>
      </c>
      <c r="I123" s="146"/>
      <c r="L123" s="32"/>
      <c r="M123" s="178"/>
      <c r="N123" s="179"/>
      <c r="O123" s="179"/>
      <c r="P123" s="179"/>
      <c r="Q123" s="179"/>
      <c r="R123" s="179"/>
      <c r="S123" s="179"/>
      <c r="T123" s="180"/>
      <c r="AT123" s="17" t="s">
        <v>189</v>
      </c>
      <c r="AU123" s="17" t="s">
        <v>79</v>
      </c>
    </row>
    <row r="124" spans="2:65" s="1" customFormat="1" ht="6.95" customHeight="1"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32"/>
    </row>
  </sheetData>
  <sheetProtection formatColumns="0" formatRows="0" autoFilter="0"/>
  <autoFilter ref="C89:K123" xr:uid="{00000000-0009-0000-0000-000015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hyperlinks>
    <hyperlink ref="F94" r:id="rId1" xr:uid="{00000000-0004-0000-1500-000000000000}"/>
    <hyperlink ref="F98" r:id="rId2" xr:uid="{00000000-0004-0000-1500-000001000000}"/>
    <hyperlink ref="F100" r:id="rId3" xr:uid="{00000000-0004-0000-1500-000002000000}"/>
    <hyperlink ref="F102" r:id="rId4" xr:uid="{00000000-0004-0000-1500-000003000000}"/>
    <hyperlink ref="F106" r:id="rId5" xr:uid="{00000000-0004-0000-1500-000004000000}"/>
    <hyperlink ref="F108" r:id="rId6" xr:uid="{00000000-0004-0000-1500-000005000000}"/>
    <hyperlink ref="F110" r:id="rId7" xr:uid="{00000000-0004-0000-1500-000006000000}"/>
    <hyperlink ref="F112" r:id="rId8" xr:uid="{00000000-0004-0000-1500-000007000000}"/>
    <hyperlink ref="F116" r:id="rId9" xr:uid="{00000000-0004-0000-1500-000008000000}"/>
    <hyperlink ref="F118" r:id="rId10" xr:uid="{00000000-0004-0000-1500-000009000000}"/>
    <hyperlink ref="F120" r:id="rId11" xr:uid="{00000000-0004-0000-1500-00000A000000}"/>
    <hyperlink ref="F123" r:id="rId12" xr:uid="{00000000-0004-0000-1500-00000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BM16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147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s="1" customFormat="1" ht="12" hidden="1" customHeight="1">
      <c r="B8" s="32"/>
      <c r="D8" s="27" t="s">
        <v>149</v>
      </c>
      <c r="L8" s="32"/>
    </row>
    <row r="9" spans="2:46" s="1" customFormat="1" ht="16.5" hidden="1" customHeight="1">
      <c r="B9" s="32"/>
      <c r="E9" s="201" t="s">
        <v>412</v>
      </c>
      <c r="F9" s="235"/>
      <c r="G9" s="235"/>
      <c r="H9" s="23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hidden="1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16. 7. 2025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27"/>
      <c r="G18" s="227"/>
      <c r="H18" s="227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hidden="1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34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91"/>
      <c r="E27" s="231" t="s">
        <v>19</v>
      </c>
      <c r="F27" s="231"/>
      <c r="G27" s="231"/>
      <c r="H27" s="231"/>
      <c r="L27" s="91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hidden="1" customHeight="1">
      <c r="B30" s="32"/>
      <c r="D30" s="92" t="s">
        <v>38</v>
      </c>
      <c r="J30" s="63">
        <f>ROUND(J87, 2)</f>
        <v>0</v>
      </c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hidden="1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hidden="1" customHeight="1">
      <c r="B33" s="32"/>
      <c r="D33" s="52" t="s">
        <v>42</v>
      </c>
      <c r="E33" s="27" t="s">
        <v>43</v>
      </c>
      <c r="F33" s="83">
        <f>ROUND((SUM(BE87:BE164)),  2)</f>
        <v>0</v>
      </c>
      <c r="I33" s="93">
        <v>0.21</v>
      </c>
      <c r="J33" s="83">
        <f>ROUND(((SUM(BE87:BE164))*I33),  2)</f>
        <v>0</v>
      </c>
      <c r="L33" s="32"/>
    </row>
    <row r="34" spans="2:12" s="1" customFormat="1" ht="14.45" hidden="1" customHeight="1">
      <c r="B34" s="32"/>
      <c r="E34" s="27" t="s">
        <v>44</v>
      </c>
      <c r="F34" s="83">
        <f>ROUND((SUM(BF87:BF164)),  2)</f>
        <v>0</v>
      </c>
      <c r="I34" s="93">
        <v>0.12</v>
      </c>
      <c r="J34" s="83">
        <f>ROUND(((SUM(BF87:BF164))*I34),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3">
        <f>ROUND((SUM(BG87:BG164)),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3">
        <f>ROUND((SUM(BH87:BH164)),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3">
        <f>ROUND((SUM(BI87:BI164)),  2)</f>
        <v>0</v>
      </c>
      <c r="I37" s="93">
        <v>0</v>
      </c>
      <c r="J37" s="83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48</v>
      </c>
      <c r="E39" s="54"/>
      <c r="F39" s="54"/>
      <c r="G39" s="96" t="s">
        <v>49</v>
      </c>
      <c r="H39" s="97" t="s">
        <v>50</v>
      </c>
      <c r="I39" s="54"/>
      <c r="J39" s="98">
        <f>SUM(J30:J37)</f>
        <v>0</v>
      </c>
      <c r="K39" s="99"/>
      <c r="L39" s="32"/>
    </row>
    <row r="40" spans="2:12" s="1" customFormat="1" ht="14.45" hidden="1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1" spans="2:12" hidden="1"/>
    <row r="42" spans="2:12" hidden="1"/>
    <row r="43" spans="2:12" hidden="1"/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153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26.25" customHeight="1">
      <c r="B48" s="32"/>
      <c r="E48" s="236" t="str">
        <f>E7</f>
        <v>Soubor staveb a stavebních úprav v areálu VOP CZ, s.p. Šenov u Nového Jičína</v>
      </c>
      <c r="F48" s="237"/>
      <c r="G48" s="237"/>
      <c r="H48" s="237"/>
      <c r="L48" s="32"/>
    </row>
    <row r="49" spans="2:47" s="1" customFormat="1" ht="12" customHeight="1">
      <c r="B49" s="32"/>
      <c r="C49" s="27" t="s">
        <v>149</v>
      </c>
      <c r="L49" s="32"/>
    </row>
    <row r="50" spans="2:47" s="1" customFormat="1" ht="16.5" customHeight="1">
      <c r="B50" s="32"/>
      <c r="E50" s="201" t="str">
        <f>E9</f>
        <v>VRN - Vedlejší rozpočtové náklady</v>
      </c>
      <c r="F50" s="235"/>
      <c r="G50" s="235"/>
      <c r="H50" s="235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Šenov u Nového Jičína</v>
      </c>
      <c r="I52" s="27" t="s">
        <v>23</v>
      </c>
      <c r="J52" s="49" t="str">
        <f>IF(J12="","",J12)</f>
        <v>16. 7. 2025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VOP CZ, s.p., Dukelská 102, Šenov u Nového Jičína</v>
      </c>
      <c r="I54" s="27" t="s">
        <v>31</v>
      </c>
      <c r="J54" s="30" t="str">
        <f>E21</f>
        <v>ing. Dušan Glogar - UNIPROJEKT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154</v>
      </c>
      <c r="D57" s="94"/>
      <c r="E57" s="94"/>
      <c r="F57" s="94"/>
      <c r="G57" s="94"/>
      <c r="H57" s="94"/>
      <c r="I57" s="94"/>
      <c r="J57" s="101" t="s">
        <v>155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70</v>
      </c>
      <c r="J59" s="63">
        <f>J87</f>
        <v>0</v>
      </c>
      <c r="L59" s="32"/>
      <c r="AU59" s="17" t="s">
        <v>156</v>
      </c>
    </row>
    <row r="60" spans="2:47" s="8" customFormat="1" ht="24.95" customHeight="1">
      <c r="B60" s="103"/>
      <c r="D60" s="104" t="s">
        <v>157</v>
      </c>
      <c r="E60" s="105"/>
      <c r="F60" s="105"/>
      <c r="G60" s="105"/>
      <c r="H60" s="105"/>
      <c r="I60" s="105"/>
      <c r="J60" s="106">
        <f>J88</f>
        <v>0</v>
      </c>
      <c r="L60" s="103"/>
    </row>
    <row r="61" spans="2:47" s="9" customFormat="1" ht="19.899999999999999" customHeight="1">
      <c r="B61" s="107"/>
      <c r="D61" s="108" t="s">
        <v>158</v>
      </c>
      <c r="E61" s="109"/>
      <c r="F61" s="109"/>
      <c r="G61" s="109"/>
      <c r="H61" s="109"/>
      <c r="I61" s="109"/>
      <c r="J61" s="110">
        <f>J89</f>
        <v>0</v>
      </c>
      <c r="L61" s="107"/>
    </row>
    <row r="62" spans="2:47" s="8" customFormat="1" ht="24.95" customHeight="1">
      <c r="B62" s="103"/>
      <c r="D62" s="104" t="s">
        <v>412</v>
      </c>
      <c r="E62" s="105"/>
      <c r="F62" s="105"/>
      <c r="G62" s="105"/>
      <c r="H62" s="105"/>
      <c r="I62" s="105"/>
      <c r="J62" s="106">
        <f>J93</f>
        <v>0</v>
      </c>
      <c r="L62" s="103"/>
    </row>
    <row r="63" spans="2:47" s="9" customFormat="1" ht="19.899999999999999" customHeight="1">
      <c r="B63" s="107"/>
      <c r="D63" s="108" t="s">
        <v>3863</v>
      </c>
      <c r="E63" s="109"/>
      <c r="F63" s="109"/>
      <c r="G63" s="109"/>
      <c r="H63" s="109"/>
      <c r="I63" s="109"/>
      <c r="J63" s="110">
        <f>J94</f>
        <v>0</v>
      </c>
      <c r="L63" s="107"/>
    </row>
    <row r="64" spans="2:47" s="9" customFormat="1" ht="19.899999999999999" customHeight="1">
      <c r="B64" s="107"/>
      <c r="D64" s="108" t="s">
        <v>3864</v>
      </c>
      <c r="E64" s="109"/>
      <c r="F64" s="109"/>
      <c r="G64" s="109"/>
      <c r="H64" s="109"/>
      <c r="I64" s="109"/>
      <c r="J64" s="110">
        <f>J109</f>
        <v>0</v>
      </c>
      <c r="L64" s="107"/>
    </row>
    <row r="65" spans="2:12" s="9" customFormat="1" ht="19.899999999999999" customHeight="1">
      <c r="B65" s="107"/>
      <c r="D65" s="108" t="s">
        <v>3865</v>
      </c>
      <c r="E65" s="109"/>
      <c r="F65" s="109"/>
      <c r="G65" s="109"/>
      <c r="H65" s="109"/>
      <c r="I65" s="109"/>
      <c r="J65" s="110">
        <f>J115</f>
        <v>0</v>
      </c>
      <c r="L65" s="107"/>
    </row>
    <row r="66" spans="2:12" s="9" customFormat="1" ht="19.899999999999999" customHeight="1">
      <c r="B66" s="107"/>
      <c r="D66" s="108" t="s">
        <v>3866</v>
      </c>
      <c r="E66" s="109"/>
      <c r="F66" s="109"/>
      <c r="G66" s="109"/>
      <c r="H66" s="109"/>
      <c r="I66" s="109"/>
      <c r="J66" s="110">
        <f>J122</f>
        <v>0</v>
      </c>
      <c r="L66" s="107"/>
    </row>
    <row r="67" spans="2:12" s="9" customFormat="1" ht="19.899999999999999" customHeight="1">
      <c r="B67" s="107"/>
      <c r="D67" s="108" t="s">
        <v>413</v>
      </c>
      <c r="E67" s="109"/>
      <c r="F67" s="109"/>
      <c r="G67" s="109"/>
      <c r="H67" s="109"/>
      <c r="I67" s="109"/>
      <c r="J67" s="110">
        <f>J129</f>
        <v>0</v>
      </c>
      <c r="L67" s="107"/>
    </row>
    <row r="68" spans="2:12" s="1" customFormat="1" ht="21.75" customHeight="1">
      <c r="B68" s="32"/>
      <c r="L68" s="32"/>
    </row>
    <row r="69" spans="2:12" s="1" customFormat="1" ht="6.95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2"/>
    </row>
    <row r="73" spans="2:12" s="1" customFormat="1" ht="6.95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2"/>
    </row>
    <row r="74" spans="2:12" s="1" customFormat="1" ht="24.95" customHeight="1">
      <c r="B74" s="32"/>
      <c r="C74" s="21" t="s">
        <v>165</v>
      </c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16</v>
      </c>
      <c r="L76" s="32"/>
    </row>
    <row r="77" spans="2:12" s="1" customFormat="1" ht="26.25" customHeight="1">
      <c r="B77" s="32"/>
      <c r="E77" s="236" t="str">
        <f>E7</f>
        <v>Soubor staveb a stavebních úprav v areálu VOP CZ, s.p. Šenov u Nového Jičína</v>
      </c>
      <c r="F77" s="237"/>
      <c r="G77" s="237"/>
      <c r="H77" s="237"/>
      <c r="L77" s="32"/>
    </row>
    <row r="78" spans="2:12" s="1" customFormat="1" ht="12" customHeight="1">
      <c r="B78" s="32"/>
      <c r="C78" s="27" t="s">
        <v>149</v>
      </c>
      <c r="L78" s="32"/>
    </row>
    <row r="79" spans="2:12" s="1" customFormat="1" ht="16.5" customHeight="1">
      <c r="B79" s="32"/>
      <c r="E79" s="201" t="str">
        <f>E9</f>
        <v>VRN - Vedlejší rozpočtové náklady</v>
      </c>
      <c r="F79" s="235"/>
      <c r="G79" s="235"/>
      <c r="H79" s="235"/>
      <c r="L79" s="32"/>
    </row>
    <row r="80" spans="2:12" s="1" customFormat="1" ht="6.95" customHeight="1">
      <c r="B80" s="32"/>
      <c r="L80" s="32"/>
    </row>
    <row r="81" spans="2:65" s="1" customFormat="1" ht="12" customHeight="1">
      <c r="B81" s="32"/>
      <c r="C81" s="27" t="s">
        <v>21</v>
      </c>
      <c r="F81" s="25" t="str">
        <f>F12</f>
        <v>Šenov u Nového Jičína</v>
      </c>
      <c r="I81" s="27" t="s">
        <v>23</v>
      </c>
      <c r="J81" s="49" t="str">
        <f>IF(J12="","",J12)</f>
        <v>16. 7. 2025</v>
      </c>
      <c r="L81" s="32"/>
    </row>
    <row r="82" spans="2:65" s="1" customFormat="1" ht="6.95" customHeight="1">
      <c r="B82" s="32"/>
      <c r="L82" s="32"/>
    </row>
    <row r="83" spans="2:65" s="1" customFormat="1" ht="25.7" customHeight="1">
      <c r="B83" s="32"/>
      <c r="C83" s="27" t="s">
        <v>25</v>
      </c>
      <c r="F83" s="25" t="str">
        <f>E15</f>
        <v>VOP CZ, s.p., Dukelská 102, Šenov u Nového Jičína</v>
      </c>
      <c r="I83" s="27" t="s">
        <v>31</v>
      </c>
      <c r="J83" s="30" t="str">
        <f>E21</f>
        <v>ing. Dušan Glogar - UNIPROJEKT</v>
      </c>
      <c r="L83" s="32"/>
    </row>
    <row r="84" spans="2:65" s="1" customFormat="1" ht="15.2" customHeight="1">
      <c r="B84" s="32"/>
      <c r="C84" s="27" t="s">
        <v>29</v>
      </c>
      <c r="F84" s="25" t="str">
        <f>IF(E18="","",E18)</f>
        <v>Vyplň údaj</v>
      </c>
      <c r="I84" s="27" t="s">
        <v>34</v>
      </c>
      <c r="J84" s="30" t="str">
        <f>E24</f>
        <v xml:space="preserve"> </v>
      </c>
      <c r="L84" s="32"/>
    </row>
    <row r="85" spans="2:65" s="1" customFormat="1" ht="10.35" customHeight="1">
      <c r="B85" s="32"/>
      <c r="L85" s="32"/>
    </row>
    <row r="86" spans="2:65" s="10" customFormat="1" ht="29.25" customHeight="1">
      <c r="B86" s="111"/>
      <c r="C86" s="112" t="s">
        <v>166</v>
      </c>
      <c r="D86" s="113" t="s">
        <v>57</v>
      </c>
      <c r="E86" s="113" t="s">
        <v>53</v>
      </c>
      <c r="F86" s="113" t="s">
        <v>54</v>
      </c>
      <c r="G86" s="113" t="s">
        <v>167</v>
      </c>
      <c r="H86" s="113" t="s">
        <v>168</v>
      </c>
      <c r="I86" s="113" t="s">
        <v>169</v>
      </c>
      <c r="J86" s="113" t="s">
        <v>155</v>
      </c>
      <c r="K86" s="114" t="s">
        <v>170</v>
      </c>
      <c r="L86" s="111"/>
      <c r="M86" s="56" t="s">
        <v>19</v>
      </c>
      <c r="N86" s="57" t="s">
        <v>42</v>
      </c>
      <c r="O86" s="57" t="s">
        <v>171</v>
      </c>
      <c r="P86" s="57" t="s">
        <v>172</v>
      </c>
      <c r="Q86" s="57" t="s">
        <v>173</v>
      </c>
      <c r="R86" s="57" t="s">
        <v>174</v>
      </c>
      <c r="S86" s="57" t="s">
        <v>175</v>
      </c>
      <c r="T86" s="58" t="s">
        <v>176</v>
      </c>
    </row>
    <row r="87" spans="2:65" s="1" customFormat="1" ht="22.9" customHeight="1">
      <c r="B87" s="32"/>
      <c r="C87" s="61" t="s">
        <v>177</v>
      </c>
      <c r="J87" s="115">
        <f>BK87</f>
        <v>0</v>
      </c>
      <c r="L87" s="32"/>
      <c r="M87" s="59"/>
      <c r="N87" s="50"/>
      <c r="O87" s="50"/>
      <c r="P87" s="116">
        <f>P88+P93</f>
        <v>0</v>
      </c>
      <c r="Q87" s="50"/>
      <c r="R87" s="116">
        <f>R88+R93</f>
        <v>0</v>
      </c>
      <c r="S87" s="50"/>
      <c r="T87" s="117">
        <f>T88+T93</f>
        <v>0</v>
      </c>
      <c r="AT87" s="17" t="s">
        <v>71</v>
      </c>
      <c r="AU87" s="17" t="s">
        <v>156</v>
      </c>
      <c r="BK87" s="118">
        <f>BK88+BK93</f>
        <v>0</v>
      </c>
    </row>
    <row r="88" spans="2:65" s="11" customFormat="1" ht="25.9" customHeight="1">
      <c r="B88" s="119"/>
      <c r="D88" s="120" t="s">
        <v>71</v>
      </c>
      <c r="E88" s="121" t="s">
        <v>178</v>
      </c>
      <c r="F88" s="121" t="s">
        <v>179</v>
      </c>
      <c r="I88" s="122"/>
      <c r="J88" s="123">
        <f>BK88</f>
        <v>0</v>
      </c>
      <c r="L88" s="119"/>
      <c r="M88" s="124"/>
      <c r="P88" s="125">
        <f>P89</f>
        <v>0</v>
      </c>
      <c r="R88" s="125">
        <f>R89</f>
        <v>0</v>
      </c>
      <c r="T88" s="126">
        <f>T89</f>
        <v>0</v>
      </c>
      <c r="AR88" s="120" t="s">
        <v>79</v>
      </c>
      <c r="AT88" s="127" t="s">
        <v>71</v>
      </c>
      <c r="AU88" s="127" t="s">
        <v>72</v>
      </c>
      <c r="AY88" s="120" t="s">
        <v>180</v>
      </c>
      <c r="BK88" s="128">
        <f>BK89</f>
        <v>0</v>
      </c>
    </row>
    <row r="89" spans="2:65" s="11" customFormat="1" ht="22.9" customHeight="1">
      <c r="B89" s="119"/>
      <c r="D89" s="120" t="s">
        <v>71</v>
      </c>
      <c r="E89" s="129" t="s">
        <v>79</v>
      </c>
      <c r="F89" s="129" t="s">
        <v>181</v>
      </c>
      <c r="I89" s="122"/>
      <c r="J89" s="130">
        <f>BK89</f>
        <v>0</v>
      </c>
      <c r="L89" s="119"/>
      <c r="M89" s="124"/>
      <c r="P89" s="125">
        <f>SUM(P90:P92)</f>
        <v>0</v>
      </c>
      <c r="R89" s="125">
        <f>SUM(R90:R92)</f>
        <v>0</v>
      </c>
      <c r="T89" s="126">
        <f>SUM(T90:T92)</f>
        <v>0</v>
      </c>
      <c r="AR89" s="120" t="s">
        <v>79</v>
      </c>
      <c r="AT89" s="127" t="s">
        <v>71</v>
      </c>
      <c r="AU89" s="127" t="s">
        <v>79</v>
      </c>
      <c r="AY89" s="120" t="s">
        <v>180</v>
      </c>
      <c r="BK89" s="128">
        <f>SUM(BK90:BK92)</f>
        <v>0</v>
      </c>
    </row>
    <row r="90" spans="2:65" s="1" customFormat="1" ht="21.75" customHeight="1">
      <c r="B90" s="32"/>
      <c r="C90" s="131" t="s">
        <v>79</v>
      </c>
      <c r="D90" s="131" t="s">
        <v>182</v>
      </c>
      <c r="E90" s="132" t="s">
        <v>3867</v>
      </c>
      <c r="F90" s="133" t="s">
        <v>3868</v>
      </c>
      <c r="G90" s="134" t="s">
        <v>518</v>
      </c>
      <c r="H90" s="135">
        <v>1</v>
      </c>
      <c r="I90" s="136"/>
      <c r="J90" s="137">
        <f>ROUND(I90*H90,2)</f>
        <v>0</v>
      </c>
      <c r="K90" s="133" t="s">
        <v>186</v>
      </c>
      <c r="L90" s="32"/>
      <c r="M90" s="138" t="s">
        <v>19</v>
      </c>
      <c r="N90" s="139" t="s">
        <v>43</v>
      </c>
      <c r="P90" s="140">
        <f>O90*H90</f>
        <v>0</v>
      </c>
      <c r="Q90" s="140">
        <v>0</v>
      </c>
      <c r="R90" s="140">
        <f>Q90*H90</f>
        <v>0</v>
      </c>
      <c r="S90" s="140">
        <v>0</v>
      </c>
      <c r="T90" s="141">
        <f>S90*H90</f>
        <v>0</v>
      </c>
      <c r="AR90" s="142" t="s">
        <v>519</v>
      </c>
      <c r="AT90" s="142" t="s">
        <v>182</v>
      </c>
      <c r="AU90" s="142" t="s">
        <v>81</v>
      </c>
      <c r="AY90" s="17" t="s">
        <v>180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17" t="s">
        <v>79</v>
      </c>
      <c r="BK90" s="143">
        <f>ROUND(I90*H90,2)</f>
        <v>0</v>
      </c>
      <c r="BL90" s="17" t="s">
        <v>519</v>
      </c>
      <c r="BM90" s="142" t="s">
        <v>3869</v>
      </c>
    </row>
    <row r="91" spans="2:65" s="1" customFormat="1">
      <c r="B91" s="32"/>
      <c r="D91" s="144" t="s">
        <v>189</v>
      </c>
      <c r="F91" s="145" t="s">
        <v>3870</v>
      </c>
      <c r="I91" s="146"/>
      <c r="L91" s="32"/>
      <c r="M91" s="147"/>
      <c r="T91" s="53"/>
      <c r="AT91" s="17" t="s">
        <v>189</v>
      </c>
      <c r="AU91" s="17" t="s">
        <v>81</v>
      </c>
    </row>
    <row r="92" spans="2:65" s="1" customFormat="1" ht="58.5">
      <c r="B92" s="32"/>
      <c r="D92" s="149" t="s">
        <v>250</v>
      </c>
      <c r="F92" s="169" t="s">
        <v>3871</v>
      </c>
      <c r="I92" s="146"/>
      <c r="L92" s="32"/>
      <c r="M92" s="147"/>
      <c r="T92" s="53"/>
      <c r="AT92" s="17" t="s">
        <v>250</v>
      </c>
      <c r="AU92" s="17" t="s">
        <v>81</v>
      </c>
    </row>
    <row r="93" spans="2:65" s="11" customFormat="1" ht="25.9" customHeight="1">
      <c r="B93" s="119"/>
      <c r="D93" s="120" t="s">
        <v>71</v>
      </c>
      <c r="E93" s="121" t="s">
        <v>145</v>
      </c>
      <c r="F93" s="121" t="s">
        <v>146</v>
      </c>
      <c r="I93" s="122"/>
      <c r="J93" s="123">
        <f>BK93</f>
        <v>0</v>
      </c>
      <c r="L93" s="119"/>
      <c r="M93" s="124"/>
      <c r="P93" s="125">
        <f>P94+P109+P115+P122+P129</f>
        <v>0</v>
      </c>
      <c r="R93" s="125">
        <f>R94+R109+R115+R122+R129</f>
        <v>0</v>
      </c>
      <c r="T93" s="126">
        <f>T94+T109+T115+T122+T129</f>
        <v>0</v>
      </c>
      <c r="AR93" s="120" t="s">
        <v>218</v>
      </c>
      <c r="AT93" s="127" t="s">
        <v>71</v>
      </c>
      <c r="AU93" s="127" t="s">
        <v>72</v>
      </c>
      <c r="AY93" s="120" t="s">
        <v>180</v>
      </c>
      <c r="BK93" s="128">
        <f>BK94+BK109+BK115+BK122+BK129</f>
        <v>0</v>
      </c>
    </row>
    <row r="94" spans="2:65" s="11" customFormat="1" ht="22.9" customHeight="1">
      <c r="B94" s="119"/>
      <c r="D94" s="120" t="s">
        <v>71</v>
      </c>
      <c r="E94" s="129" t="s">
        <v>3872</v>
      </c>
      <c r="F94" s="129" t="s">
        <v>3873</v>
      </c>
      <c r="I94" s="122"/>
      <c r="J94" s="130">
        <f>BK94</f>
        <v>0</v>
      </c>
      <c r="L94" s="119"/>
      <c r="M94" s="124"/>
      <c r="P94" s="125">
        <f>SUM(P95:P108)</f>
        <v>0</v>
      </c>
      <c r="R94" s="125">
        <f>SUM(R95:R108)</f>
        <v>0</v>
      </c>
      <c r="T94" s="126">
        <f>SUM(T95:T108)</f>
        <v>0</v>
      </c>
      <c r="AR94" s="120" t="s">
        <v>218</v>
      </c>
      <c r="AT94" s="127" t="s">
        <v>71</v>
      </c>
      <c r="AU94" s="127" t="s">
        <v>79</v>
      </c>
      <c r="AY94" s="120" t="s">
        <v>180</v>
      </c>
      <c r="BK94" s="128">
        <f>SUM(BK95:BK108)</f>
        <v>0</v>
      </c>
    </row>
    <row r="95" spans="2:65" s="1" customFormat="1" ht="24.2" customHeight="1">
      <c r="B95" s="32"/>
      <c r="C95" s="131" t="s">
        <v>81</v>
      </c>
      <c r="D95" s="131" t="s">
        <v>182</v>
      </c>
      <c r="E95" s="132" t="s">
        <v>3874</v>
      </c>
      <c r="F95" s="133" t="s">
        <v>3875</v>
      </c>
      <c r="G95" s="134" t="s">
        <v>518</v>
      </c>
      <c r="H95" s="135">
        <v>1</v>
      </c>
      <c r="I95" s="136"/>
      <c r="J95" s="137">
        <f>ROUND(I95*H95,2)</f>
        <v>0</v>
      </c>
      <c r="K95" s="133" t="s">
        <v>186</v>
      </c>
      <c r="L95" s="32"/>
      <c r="M95" s="138" t="s">
        <v>19</v>
      </c>
      <c r="N95" s="139" t="s">
        <v>43</v>
      </c>
      <c r="P95" s="140">
        <f>O95*H95</f>
        <v>0</v>
      </c>
      <c r="Q95" s="140">
        <v>0</v>
      </c>
      <c r="R95" s="140">
        <f>Q95*H95</f>
        <v>0</v>
      </c>
      <c r="S95" s="140">
        <v>0</v>
      </c>
      <c r="T95" s="141">
        <f>S95*H95</f>
        <v>0</v>
      </c>
      <c r="AR95" s="142" t="s">
        <v>519</v>
      </c>
      <c r="AT95" s="142" t="s">
        <v>182</v>
      </c>
      <c r="AU95" s="142" t="s">
        <v>81</v>
      </c>
      <c r="AY95" s="17" t="s">
        <v>180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7" t="s">
        <v>79</v>
      </c>
      <c r="BK95" s="143">
        <f>ROUND(I95*H95,2)</f>
        <v>0</v>
      </c>
      <c r="BL95" s="17" t="s">
        <v>519</v>
      </c>
      <c r="BM95" s="142" t="s">
        <v>3876</v>
      </c>
    </row>
    <row r="96" spans="2:65" s="1" customFormat="1">
      <c r="B96" s="32"/>
      <c r="D96" s="144" t="s">
        <v>189</v>
      </c>
      <c r="F96" s="145" t="s">
        <v>3877</v>
      </c>
      <c r="I96" s="146"/>
      <c r="L96" s="32"/>
      <c r="M96" s="147"/>
      <c r="T96" s="53"/>
      <c r="AT96" s="17" t="s">
        <v>189</v>
      </c>
      <c r="AU96" s="17" t="s">
        <v>81</v>
      </c>
    </row>
    <row r="97" spans="2:65" s="1" customFormat="1" ht="16.5" customHeight="1">
      <c r="B97" s="32"/>
      <c r="C97" s="131" t="s">
        <v>198</v>
      </c>
      <c r="D97" s="131" t="s">
        <v>182</v>
      </c>
      <c r="E97" s="132" t="s">
        <v>3878</v>
      </c>
      <c r="F97" s="133" t="s">
        <v>3879</v>
      </c>
      <c r="G97" s="134" t="s">
        <v>518</v>
      </c>
      <c r="H97" s="135">
        <v>1</v>
      </c>
      <c r="I97" s="136"/>
      <c r="J97" s="137">
        <f>ROUND(I97*H97,2)</f>
        <v>0</v>
      </c>
      <c r="K97" s="133" t="s">
        <v>186</v>
      </c>
      <c r="L97" s="32"/>
      <c r="M97" s="138" t="s">
        <v>19</v>
      </c>
      <c r="N97" s="139" t="s">
        <v>43</v>
      </c>
      <c r="P97" s="140">
        <f>O97*H97</f>
        <v>0</v>
      </c>
      <c r="Q97" s="140">
        <v>0</v>
      </c>
      <c r="R97" s="140">
        <f>Q97*H97</f>
        <v>0</v>
      </c>
      <c r="S97" s="140">
        <v>0</v>
      </c>
      <c r="T97" s="141">
        <f>S97*H97</f>
        <v>0</v>
      </c>
      <c r="AR97" s="142" t="s">
        <v>519</v>
      </c>
      <c r="AT97" s="142" t="s">
        <v>182</v>
      </c>
      <c r="AU97" s="142" t="s">
        <v>81</v>
      </c>
      <c r="AY97" s="17" t="s">
        <v>180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7" t="s">
        <v>79</v>
      </c>
      <c r="BK97" s="143">
        <f>ROUND(I97*H97,2)</f>
        <v>0</v>
      </c>
      <c r="BL97" s="17" t="s">
        <v>519</v>
      </c>
      <c r="BM97" s="142" t="s">
        <v>3880</v>
      </c>
    </row>
    <row r="98" spans="2:65" s="1" customFormat="1">
      <c r="B98" s="32"/>
      <c r="D98" s="144" t="s">
        <v>189</v>
      </c>
      <c r="F98" s="145" t="s">
        <v>3881</v>
      </c>
      <c r="I98" s="146"/>
      <c r="L98" s="32"/>
      <c r="M98" s="147"/>
      <c r="T98" s="53"/>
      <c r="AT98" s="17" t="s">
        <v>189</v>
      </c>
      <c r="AU98" s="17" t="s">
        <v>81</v>
      </c>
    </row>
    <row r="99" spans="2:65" s="1" customFormat="1" ht="29.25">
      <c r="B99" s="32"/>
      <c r="D99" s="149" t="s">
        <v>250</v>
      </c>
      <c r="F99" s="169" t="s">
        <v>3882</v>
      </c>
      <c r="I99" s="146"/>
      <c r="L99" s="32"/>
      <c r="M99" s="147"/>
      <c r="T99" s="53"/>
      <c r="AT99" s="17" t="s">
        <v>250</v>
      </c>
      <c r="AU99" s="17" t="s">
        <v>81</v>
      </c>
    </row>
    <row r="100" spans="2:65" s="1" customFormat="1" ht="16.5" customHeight="1">
      <c r="B100" s="32"/>
      <c r="C100" s="131" t="s">
        <v>187</v>
      </c>
      <c r="D100" s="131" t="s">
        <v>182</v>
      </c>
      <c r="E100" s="132" t="s">
        <v>3883</v>
      </c>
      <c r="F100" s="133" t="s">
        <v>3884</v>
      </c>
      <c r="G100" s="134" t="s">
        <v>518</v>
      </c>
      <c r="H100" s="135">
        <v>1</v>
      </c>
      <c r="I100" s="136"/>
      <c r="J100" s="137">
        <f>ROUND(I100*H100,2)</f>
        <v>0</v>
      </c>
      <c r="K100" s="133" t="s">
        <v>186</v>
      </c>
      <c r="L100" s="32"/>
      <c r="M100" s="138" t="s">
        <v>19</v>
      </c>
      <c r="N100" s="139" t="s">
        <v>43</v>
      </c>
      <c r="P100" s="140">
        <f>O100*H100</f>
        <v>0</v>
      </c>
      <c r="Q100" s="140">
        <v>0</v>
      </c>
      <c r="R100" s="140">
        <f>Q100*H100</f>
        <v>0</v>
      </c>
      <c r="S100" s="140">
        <v>0</v>
      </c>
      <c r="T100" s="141">
        <f>S100*H100</f>
        <v>0</v>
      </c>
      <c r="AR100" s="142" t="s">
        <v>519</v>
      </c>
      <c r="AT100" s="142" t="s">
        <v>182</v>
      </c>
      <c r="AU100" s="142" t="s">
        <v>81</v>
      </c>
      <c r="AY100" s="17" t="s">
        <v>180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7" t="s">
        <v>79</v>
      </c>
      <c r="BK100" s="143">
        <f>ROUND(I100*H100,2)</f>
        <v>0</v>
      </c>
      <c r="BL100" s="17" t="s">
        <v>519</v>
      </c>
      <c r="BM100" s="142" t="s">
        <v>3885</v>
      </c>
    </row>
    <row r="101" spans="2:65" s="1" customFormat="1">
      <c r="B101" s="32"/>
      <c r="D101" s="144" t="s">
        <v>189</v>
      </c>
      <c r="F101" s="145" t="s">
        <v>3886</v>
      </c>
      <c r="I101" s="146"/>
      <c r="L101" s="32"/>
      <c r="M101" s="147"/>
      <c r="T101" s="53"/>
      <c r="AT101" s="17" t="s">
        <v>189</v>
      </c>
      <c r="AU101" s="17" t="s">
        <v>81</v>
      </c>
    </row>
    <row r="102" spans="2:65" s="1" customFormat="1" ht="29.25">
      <c r="B102" s="32"/>
      <c r="D102" s="149" t="s">
        <v>250</v>
      </c>
      <c r="F102" s="169" t="s">
        <v>3887</v>
      </c>
      <c r="I102" s="146"/>
      <c r="L102" s="32"/>
      <c r="M102" s="147"/>
      <c r="T102" s="53"/>
      <c r="AT102" s="17" t="s">
        <v>250</v>
      </c>
      <c r="AU102" s="17" t="s">
        <v>81</v>
      </c>
    </row>
    <row r="103" spans="2:65" s="1" customFormat="1" ht="24.2" customHeight="1">
      <c r="B103" s="32"/>
      <c r="C103" s="131" t="s">
        <v>218</v>
      </c>
      <c r="D103" s="131" t="s">
        <v>182</v>
      </c>
      <c r="E103" s="132" t="s">
        <v>3888</v>
      </c>
      <c r="F103" s="133" t="s">
        <v>3889</v>
      </c>
      <c r="G103" s="134" t="s">
        <v>518</v>
      </c>
      <c r="H103" s="135">
        <v>1</v>
      </c>
      <c r="I103" s="136"/>
      <c r="J103" s="137">
        <f>ROUND(I103*H103,2)</f>
        <v>0</v>
      </c>
      <c r="K103" s="133" t="s">
        <v>186</v>
      </c>
      <c r="L103" s="32"/>
      <c r="M103" s="138" t="s">
        <v>19</v>
      </c>
      <c r="N103" s="139" t="s">
        <v>43</v>
      </c>
      <c r="P103" s="140">
        <f>O103*H103</f>
        <v>0</v>
      </c>
      <c r="Q103" s="140">
        <v>0</v>
      </c>
      <c r="R103" s="140">
        <f>Q103*H103</f>
        <v>0</v>
      </c>
      <c r="S103" s="140">
        <v>0</v>
      </c>
      <c r="T103" s="141">
        <f>S103*H103</f>
        <v>0</v>
      </c>
      <c r="AR103" s="142" t="s">
        <v>519</v>
      </c>
      <c r="AT103" s="142" t="s">
        <v>182</v>
      </c>
      <c r="AU103" s="142" t="s">
        <v>81</v>
      </c>
      <c r="AY103" s="17" t="s">
        <v>180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7" t="s">
        <v>79</v>
      </c>
      <c r="BK103" s="143">
        <f>ROUND(I103*H103,2)</f>
        <v>0</v>
      </c>
      <c r="BL103" s="17" t="s">
        <v>519</v>
      </c>
      <c r="BM103" s="142" t="s">
        <v>3890</v>
      </c>
    </row>
    <row r="104" spans="2:65" s="1" customFormat="1">
      <c r="B104" s="32"/>
      <c r="D104" s="144" t="s">
        <v>189</v>
      </c>
      <c r="F104" s="145" t="s">
        <v>3891</v>
      </c>
      <c r="I104" s="146"/>
      <c r="L104" s="32"/>
      <c r="M104" s="147"/>
      <c r="T104" s="53"/>
      <c r="AT104" s="17" t="s">
        <v>189</v>
      </c>
      <c r="AU104" s="17" t="s">
        <v>81</v>
      </c>
    </row>
    <row r="105" spans="2:65" s="1" customFormat="1" ht="19.5">
      <c r="B105" s="32"/>
      <c r="D105" s="149" t="s">
        <v>250</v>
      </c>
      <c r="F105" s="169" t="s">
        <v>3892</v>
      </c>
      <c r="I105" s="146"/>
      <c r="L105" s="32"/>
      <c r="M105" s="147"/>
      <c r="T105" s="53"/>
      <c r="AT105" s="17" t="s">
        <v>250</v>
      </c>
      <c r="AU105" s="17" t="s">
        <v>81</v>
      </c>
    </row>
    <row r="106" spans="2:65" s="1" customFormat="1" ht="16.5" customHeight="1">
      <c r="B106" s="32"/>
      <c r="C106" s="131" t="s">
        <v>205</v>
      </c>
      <c r="D106" s="131" t="s">
        <v>182</v>
      </c>
      <c r="E106" s="132" t="s">
        <v>3893</v>
      </c>
      <c r="F106" s="133" t="s">
        <v>3894</v>
      </c>
      <c r="G106" s="134" t="s">
        <v>518</v>
      </c>
      <c r="H106" s="135">
        <v>1</v>
      </c>
      <c r="I106" s="136"/>
      <c r="J106" s="137">
        <f>ROUND(I106*H106,2)</f>
        <v>0</v>
      </c>
      <c r="K106" s="133" t="s">
        <v>186</v>
      </c>
      <c r="L106" s="32"/>
      <c r="M106" s="138" t="s">
        <v>19</v>
      </c>
      <c r="N106" s="139" t="s">
        <v>43</v>
      </c>
      <c r="P106" s="140">
        <f>O106*H106</f>
        <v>0</v>
      </c>
      <c r="Q106" s="140">
        <v>0</v>
      </c>
      <c r="R106" s="140">
        <f>Q106*H106</f>
        <v>0</v>
      </c>
      <c r="S106" s="140">
        <v>0</v>
      </c>
      <c r="T106" s="141">
        <f>S106*H106</f>
        <v>0</v>
      </c>
      <c r="AR106" s="142" t="s">
        <v>519</v>
      </c>
      <c r="AT106" s="142" t="s">
        <v>182</v>
      </c>
      <c r="AU106" s="142" t="s">
        <v>81</v>
      </c>
      <c r="AY106" s="17" t="s">
        <v>180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7" t="s">
        <v>79</v>
      </c>
      <c r="BK106" s="143">
        <f>ROUND(I106*H106,2)</f>
        <v>0</v>
      </c>
      <c r="BL106" s="17" t="s">
        <v>519</v>
      </c>
      <c r="BM106" s="142" t="s">
        <v>3895</v>
      </c>
    </row>
    <row r="107" spans="2:65" s="1" customFormat="1">
      <c r="B107" s="32"/>
      <c r="D107" s="144" t="s">
        <v>189</v>
      </c>
      <c r="F107" s="145" t="s">
        <v>3896</v>
      </c>
      <c r="I107" s="146"/>
      <c r="L107" s="32"/>
      <c r="M107" s="147"/>
      <c r="T107" s="53"/>
      <c r="AT107" s="17" t="s">
        <v>189</v>
      </c>
      <c r="AU107" s="17" t="s">
        <v>81</v>
      </c>
    </row>
    <row r="108" spans="2:65" s="1" customFormat="1" ht="48.75">
      <c r="B108" s="32"/>
      <c r="D108" s="149" t="s">
        <v>250</v>
      </c>
      <c r="F108" s="169" t="s">
        <v>3897</v>
      </c>
      <c r="I108" s="146"/>
      <c r="L108" s="32"/>
      <c r="M108" s="147"/>
      <c r="T108" s="53"/>
      <c r="AT108" s="17" t="s">
        <v>250</v>
      </c>
      <c r="AU108" s="17" t="s">
        <v>81</v>
      </c>
    </row>
    <row r="109" spans="2:65" s="11" customFormat="1" ht="22.9" customHeight="1">
      <c r="B109" s="119"/>
      <c r="D109" s="120" t="s">
        <v>71</v>
      </c>
      <c r="E109" s="129" t="s">
        <v>3898</v>
      </c>
      <c r="F109" s="129" t="s">
        <v>3899</v>
      </c>
      <c r="I109" s="122"/>
      <c r="J109" s="130">
        <f>BK109</f>
        <v>0</v>
      </c>
      <c r="L109" s="119"/>
      <c r="M109" s="124"/>
      <c r="P109" s="125">
        <f>SUM(P110:P114)</f>
        <v>0</v>
      </c>
      <c r="R109" s="125">
        <f>SUM(R110:R114)</f>
        <v>0</v>
      </c>
      <c r="T109" s="126">
        <f>SUM(T110:T114)</f>
        <v>0</v>
      </c>
      <c r="AR109" s="120" t="s">
        <v>218</v>
      </c>
      <c r="AT109" s="127" t="s">
        <v>71</v>
      </c>
      <c r="AU109" s="127" t="s">
        <v>79</v>
      </c>
      <c r="AY109" s="120" t="s">
        <v>180</v>
      </c>
      <c r="BK109" s="128">
        <f>SUM(BK110:BK114)</f>
        <v>0</v>
      </c>
    </row>
    <row r="110" spans="2:65" s="1" customFormat="1" ht="16.5" customHeight="1">
      <c r="B110" s="32"/>
      <c r="C110" s="131" t="s">
        <v>216</v>
      </c>
      <c r="D110" s="131" t="s">
        <v>182</v>
      </c>
      <c r="E110" s="132" t="s">
        <v>3900</v>
      </c>
      <c r="F110" s="133" t="s">
        <v>3901</v>
      </c>
      <c r="G110" s="134" t="s">
        <v>518</v>
      </c>
      <c r="H110" s="135">
        <v>1</v>
      </c>
      <c r="I110" s="136"/>
      <c r="J110" s="137">
        <f>ROUND(I110*H110,2)</f>
        <v>0</v>
      </c>
      <c r="K110" s="133" t="s">
        <v>186</v>
      </c>
      <c r="L110" s="32"/>
      <c r="M110" s="138" t="s">
        <v>19</v>
      </c>
      <c r="N110" s="139" t="s">
        <v>43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AR110" s="142" t="s">
        <v>519</v>
      </c>
      <c r="AT110" s="142" t="s">
        <v>182</v>
      </c>
      <c r="AU110" s="142" t="s">
        <v>81</v>
      </c>
      <c r="AY110" s="17" t="s">
        <v>180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7" t="s">
        <v>79</v>
      </c>
      <c r="BK110" s="143">
        <f>ROUND(I110*H110,2)</f>
        <v>0</v>
      </c>
      <c r="BL110" s="17" t="s">
        <v>519</v>
      </c>
      <c r="BM110" s="142" t="s">
        <v>3902</v>
      </c>
    </row>
    <row r="111" spans="2:65" s="1" customFormat="1">
      <c r="B111" s="32"/>
      <c r="D111" s="144" t="s">
        <v>189</v>
      </c>
      <c r="F111" s="145" t="s">
        <v>3903</v>
      </c>
      <c r="I111" s="146"/>
      <c r="L111" s="32"/>
      <c r="M111" s="147"/>
      <c r="T111" s="53"/>
      <c r="AT111" s="17" t="s">
        <v>189</v>
      </c>
      <c r="AU111" s="17" t="s">
        <v>81</v>
      </c>
    </row>
    <row r="112" spans="2:65" s="1" customFormat="1" ht="19.5">
      <c r="B112" s="32"/>
      <c r="D112" s="149" t="s">
        <v>250</v>
      </c>
      <c r="F112" s="169" t="s">
        <v>3904</v>
      </c>
      <c r="I112" s="146"/>
      <c r="L112" s="32"/>
      <c r="M112" s="147"/>
      <c r="T112" s="53"/>
      <c r="AT112" s="17" t="s">
        <v>250</v>
      </c>
      <c r="AU112" s="17" t="s">
        <v>81</v>
      </c>
    </row>
    <row r="113" spans="2:65" s="1" customFormat="1" ht="24.2" customHeight="1">
      <c r="B113" s="32"/>
      <c r="C113" s="131" t="s">
        <v>245</v>
      </c>
      <c r="D113" s="131" t="s">
        <v>182</v>
      </c>
      <c r="E113" s="132" t="s">
        <v>3905</v>
      </c>
      <c r="F113" s="133" t="s">
        <v>3906</v>
      </c>
      <c r="G113" s="134" t="s">
        <v>3907</v>
      </c>
      <c r="H113" s="135">
        <v>1</v>
      </c>
      <c r="I113" s="136"/>
      <c r="J113" s="137">
        <f>ROUND(I113*H113,2)</f>
        <v>0</v>
      </c>
      <c r="K113" s="133" t="s">
        <v>186</v>
      </c>
      <c r="L113" s="32"/>
      <c r="M113" s="138" t="s">
        <v>19</v>
      </c>
      <c r="N113" s="139" t="s">
        <v>43</v>
      </c>
      <c r="P113" s="140">
        <f>O113*H113</f>
        <v>0</v>
      </c>
      <c r="Q113" s="140">
        <v>0</v>
      </c>
      <c r="R113" s="140">
        <f>Q113*H113</f>
        <v>0</v>
      </c>
      <c r="S113" s="140">
        <v>0</v>
      </c>
      <c r="T113" s="141">
        <f>S113*H113</f>
        <v>0</v>
      </c>
      <c r="AR113" s="142" t="s">
        <v>519</v>
      </c>
      <c r="AT113" s="142" t="s">
        <v>182</v>
      </c>
      <c r="AU113" s="142" t="s">
        <v>81</v>
      </c>
      <c r="AY113" s="17" t="s">
        <v>180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7" t="s">
        <v>79</v>
      </c>
      <c r="BK113" s="143">
        <f>ROUND(I113*H113,2)</f>
        <v>0</v>
      </c>
      <c r="BL113" s="17" t="s">
        <v>519</v>
      </c>
      <c r="BM113" s="142" t="s">
        <v>3908</v>
      </c>
    </row>
    <row r="114" spans="2:65" s="1" customFormat="1">
      <c r="B114" s="32"/>
      <c r="D114" s="144" t="s">
        <v>189</v>
      </c>
      <c r="F114" s="145" t="s">
        <v>3909</v>
      </c>
      <c r="I114" s="146"/>
      <c r="L114" s="32"/>
      <c r="M114" s="147"/>
      <c r="T114" s="53"/>
      <c r="AT114" s="17" t="s">
        <v>189</v>
      </c>
      <c r="AU114" s="17" t="s">
        <v>81</v>
      </c>
    </row>
    <row r="115" spans="2:65" s="11" customFormat="1" ht="22.9" customHeight="1">
      <c r="B115" s="119"/>
      <c r="D115" s="120" t="s">
        <v>71</v>
      </c>
      <c r="E115" s="129" t="s">
        <v>3910</v>
      </c>
      <c r="F115" s="129" t="s">
        <v>3911</v>
      </c>
      <c r="I115" s="122"/>
      <c r="J115" s="130">
        <f>BK115</f>
        <v>0</v>
      </c>
      <c r="L115" s="119"/>
      <c r="M115" s="124"/>
      <c r="P115" s="125">
        <f>SUM(P116:P121)</f>
        <v>0</v>
      </c>
      <c r="R115" s="125">
        <f>SUM(R116:R121)</f>
        <v>0</v>
      </c>
      <c r="T115" s="126">
        <f>SUM(T116:T121)</f>
        <v>0</v>
      </c>
      <c r="AR115" s="120" t="s">
        <v>218</v>
      </c>
      <c r="AT115" s="127" t="s">
        <v>71</v>
      </c>
      <c r="AU115" s="127" t="s">
        <v>79</v>
      </c>
      <c r="AY115" s="120" t="s">
        <v>180</v>
      </c>
      <c r="BK115" s="128">
        <f>SUM(BK116:BK121)</f>
        <v>0</v>
      </c>
    </row>
    <row r="116" spans="2:65" s="1" customFormat="1" ht="16.5" customHeight="1">
      <c r="B116" s="32"/>
      <c r="C116" s="131" t="s">
        <v>254</v>
      </c>
      <c r="D116" s="131" t="s">
        <v>182</v>
      </c>
      <c r="E116" s="132" t="s">
        <v>3912</v>
      </c>
      <c r="F116" s="133" t="s">
        <v>3911</v>
      </c>
      <c r="G116" s="134" t="s">
        <v>3447</v>
      </c>
      <c r="H116" s="135">
        <v>1</v>
      </c>
      <c r="I116" s="136"/>
      <c r="J116" s="137">
        <f>ROUND(I116*H116,2)</f>
        <v>0</v>
      </c>
      <c r="K116" s="133" t="s">
        <v>186</v>
      </c>
      <c r="L116" s="32"/>
      <c r="M116" s="138" t="s">
        <v>19</v>
      </c>
      <c r="N116" s="139" t="s">
        <v>43</v>
      </c>
      <c r="P116" s="140">
        <f>O116*H116</f>
        <v>0</v>
      </c>
      <c r="Q116" s="140">
        <v>0</v>
      </c>
      <c r="R116" s="140">
        <f>Q116*H116</f>
        <v>0</v>
      </c>
      <c r="S116" s="140">
        <v>0</v>
      </c>
      <c r="T116" s="141">
        <f>S116*H116</f>
        <v>0</v>
      </c>
      <c r="AR116" s="142" t="s">
        <v>519</v>
      </c>
      <c r="AT116" s="142" t="s">
        <v>182</v>
      </c>
      <c r="AU116" s="142" t="s">
        <v>81</v>
      </c>
      <c r="AY116" s="17" t="s">
        <v>180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7" t="s">
        <v>79</v>
      </c>
      <c r="BK116" s="143">
        <f>ROUND(I116*H116,2)</f>
        <v>0</v>
      </c>
      <c r="BL116" s="17" t="s">
        <v>519</v>
      </c>
      <c r="BM116" s="142" t="s">
        <v>3913</v>
      </c>
    </row>
    <row r="117" spans="2:65" s="1" customFormat="1">
      <c r="B117" s="32"/>
      <c r="D117" s="144" t="s">
        <v>189</v>
      </c>
      <c r="F117" s="145" t="s">
        <v>3914</v>
      </c>
      <c r="I117" s="146"/>
      <c r="L117" s="32"/>
      <c r="M117" s="147"/>
      <c r="T117" s="53"/>
      <c r="AT117" s="17" t="s">
        <v>189</v>
      </c>
      <c r="AU117" s="17" t="s">
        <v>81</v>
      </c>
    </row>
    <row r="118" spans="2:65" s="1" customFormat="1" ht="48.75">
      <c r="B118" s="32"/>
      <c r="D118" s="149" t="s">
        <v>250</v>
      </c>
      <c r="F118" s="169" t="s">
        <v>3915</v>
      </c>
      <c r="I118" s="146"/>
      <c r="L118" s="32"/>
      <c r="M118" s="147"/>
      <c r="T118" s="53"/>
      <c r="AT118" s="17" t="s">
        <v>250</v>
      </c>
      <c r="AU118" s="17" t="s">
        <v>81</v>
      </c>
    </row>
    <row r="119" spans="2:65" s="1" customFormat="1" ht="16.5" customHeight="1">
      <c r="B119" s="32"/>
      <c r="C119" s="131" t="s">
        <v>8</v>
      </c>
      <c r="D119" s="131" t="s">
        <v>182</v>
      </c>
      <c r="E119" s="132" t="s">
        <v>3916</v>
      </c>
      <c r="F119" s="133" t="s">
        <v>3917</v>
      </c>
      <c r="G119" s="134" t="s">
        <v>476</v>
      </c>
      <c r="H119" s="135">
        <v>250</v>
      </c>
      <c r="I119" s="136"/>
      <c r="J119" s="137">
        <f>ROUND(I119*H119,2)</f>
        <v>0</v>
      </c>
      <c r="K119" s="133" t="s">
        <v>186</v>
      </c>
      <c r="L119" s="32"/>
      <c r="M119" s="138" t="s">
        <v>19</v>
      </c>
      <c r="N119" s="139" t="s">
        <v>43</v>
      </c>
      <c r="P119" s="140">
        <f>O119*H119</f>
        <v>0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AR119" s="142" t="s">
        <v>519</v>
      </c>
      <c r="AT119" s="142" t="s">
        <v>182</v>
      </c>
      <c r="AU119" s="142" t="s">
        <v>81</v>
      </c>
      <c r="AY119" s="17" t="s">
        <v>180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7" t="s">
        <v>79</v>
      </c>
      <c r="BK119" s="143">
        <f>ROUND(I119*H119,2)</f>
        <v>0</v>
      </c>
      <c r="BL119" s="17" t="s">
        <v>519</v>
      </c>
      <c r="BM119" s="142" t="s">
        <v>3918</v>
      </c>
    </row>
    <row r="120" spans="2:65" s="1" customFormat="1">
      <c r="B120" s="32"/>
      <c r="D120" s="144" t="s">
        <v>189</v>
      </c>
      <c r="F120" s="145" t="s">
        <v>3919</v>
      </c>
      <c r="I120" s="146"/>
      <c r="L120" s="32"/>
      <c r="M120" s="147"/>
      <c r="T120" s="53"/>
      <c r="AT120" s="17" t="s">
        <v>189</v>
      </c>
      <c r="AU120" s="17" t="s">
        <v>81</v>
      </c>
    </row>
    <row r="121" spans="2:65" s="1" customFormat="1" ht="29.25">
      <c r="B121" s="32"/>
      <c r="D121" s="149" t="s">
        <v>250</v>
      </c>
      <c r="F121" s="169" t="s">
        <v>3920</v>
      </c>
      <c r="I121" s="146"/>
      <c r="L121" s="32"/>
      <c r="M121" s="147"/>
      <c r="T121" s="53"/>
      <c r="AT121" s="17" t="s">
        <v>250</v>
      </c>
      <c r="AU121" s="17" t="s">
        <v>81</v>
      </c>
    </row>
    <row r="122" spans="2:65" s="11" customFormat="1" ht="22.9" customHeight="1">
      <c r="B122" s="119"/>
      <c r="D122" s="120" t="s">
        <v>71</v>
      </c>
      <c r="E122" s="129" t="s">
        <v>3921</v>
      </c>
      <c r="F122" s="129" t="s">
        <v>3922</v>
      </c>
      <c r="I122" s="122"/>
      <c r="J122" s="130">
        <f>BK122</f>
        <v>0</v>
      </c>
      <c r="L122" s="119"/>
      <c r="M122" s="124"/>
      <c r="P122" s="125">
        <f>SUM(P123:P128)</f>
        <v>0</v>
      </c>
      <c r="R122" s="125">
        <f>SUM(R123:R128)</f>
        <v>0</v>
      </c>
      <c r="T122" s="126">
        <f>SUM(T123:T128)</f>
        <v>0</v>
      </c>
      <c r="AR122" s="120" t="s">
        <v>218</v>
      </c>
      <c r="AT122" s="127" t="s">
        <v>71</v>
      </c>
      <c r="AU122" s="127" t="s">
        <v>79</v>
      </c>
      <c r="AY122" s="120" t="s">
        <v>180</v>
      </c>
      <c r="BK122" s="128">
        <f>SUM(BK123:BK128)</f>
        <v>0</v>
      </c>
    </row>
    <row r="123" spans="2:65" s="1" customFormat="1" ht="16.5" customHeight="1">
      <c r="B123" s="32"/>
      <c r="C123" s="131" t="s">
        <v>311</v>
      </c>
      <c r="D123" s="131" t="s">
        <v>182</v>
      </c>
      <c r="E123" s="132" t="s">
        <v>3923</v>
      </c>
      <c r="F123" s="133" t="s">
        <v>3924</v>
      </c>
      <c r="G123" s="134" t="s">
        <v>518</v>
      </c>
      <c r="H123" s="135">
        <v>1</v>
      </c>
      <c r="I123" s="136"/>
      <c r="J123" s="137">
        <f>ROUND(I123*H123,2)</f>
        <v>0</v>
      </c>
      <c r="K123" s="133" t="s">
        <v>186</v>
      </c>
      <c r="L123" s="32"/>
      <c r="M123" s="138" t="s">
        <v>19</v>
      </c>
      <c r="N123" s="139" t="s">
        <v>43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519</v>
      </c>
      <c r="AT123" s="142" t="s">
        <v>182</v>
      </c>
      <c r="AU123" s="142" t="s">
        <v>81</v>
      </c>
      <c r="AY123" s="17" t="s">
        <v>180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7" t="s">
        <v>79</v>
      </c>
      <c r="BK123" s="143">
        <f>ROUND(I123*H123,2)</f>
        <v>0</v>
      </c>
      <c r="BL123" s="17" t="s">
        <v>519</v>
      </c>
      <c r="BM123" s="142" t="s">
        <v>3925</v>
      </c>
    </row>
    <row r="124" spans="2:65" s="1" customFormat="1">
      <c r="B124" s="32"/>
      <c r="D124" s="144" t="s">
        <v>189</v>
      </c>
      <c r="F124" s="145" t="s">
        <v>3926</v>
      </c>
      <c r="I124" s="146"/>
      <c r="L124" s="32"/>
      <c r="M124" s="147"/>
      <c r="T124" s="53"/>
      <c r="AT124" s="17" t="s">
        <v>189</v>
      </c>
      <c r="AU124" s="17" t="s">
        <v>81</v>
      </c>
    </row>
    <row r="125" spans="2:65" s="1" customFormat="1" ht="68.25">
      <c r="B125" s="32"/>
      <c r="D125" s="149" t="s">
        <v>250</v>
      </c>
      <c r="F125" s="169" t="s">
        <v>3927</v>
      </c>
      <c r="I125" s="146"/>
      <c r="L125" s="32"/>
      <c r="M125" s="147"/>
      <c r="T125" s="53"/>
      <c r="AT125" s="17" t="s">
        <v>250</v>
      </c>
      <c r="AU125" s="17" t="s">
        <v>81</v>
      </c>
    </row>
    <row r="126" spans="2:65" s="1" customFormat="1" ht="21.75" customHeight="1">
      <c r="B126" s="32"/>
      <c r="C126" s="131" t="s">
        <v>326</v>
      </c>
      <c r="D126" s="131" t="s">
        <v>182</v>
      </c>
      <c r="E126" s="132" t="s">
        <v>3928</v>
      </c>
      <c r="F126" s="133" t="s">
        <v>3929</v>
      </c>
      <c r="G126" s="134" t="s">
        <v>518</v>
      </c>
      <c r="H126" s="135">
        <v>1</v>
      </c>
      <c r="I126" s="136"/>
      <c r="J126" s="137">
        <f>ROUND(I126*H126,2)</f>
        <v>0</v>
      </c>
      <c r="K126" s="133" t="s">
        <v>186</v>
      </c>
      <c r="L126" s="32"/>
      <c r="M126" s="138" t="s">
        <v>19</v>
      </c>
      <c r="N126" s="139" t="s">
        <v>43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519</v>
      </c>
      <c r="AT126" s="142" t="s">
        <v>182</v>
      </c>
      <c r="AU126" s="142" t="s">
        <v>81</v>
      </c>
      <c r="AY126" s="17" t="s">
        <v>180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7" t="s">
        <v>79</v>
      </c>
      <c r="BK126" s="143">
        <f>ROUND(I126*H126,2)</f>
        <v>0</v>
      </c>
      <c r="BL126" s="17" t="s">
        <v>519</v>
      </c>
      <c r="BM126" s="142" t="s">
        <v>3930</v>
      </c>
    </row>
    <row r="127" spans="2:65" s="1" customFormat="1">
      <c r="B127" s="32"/>
      <c r="D127" s="144" t="s">
        <v>189</v>
      </c>
      <c r="F127" s="145" t="s">
        <v>3931</v>
      </c>
      <c r="I127" s="146"/>
      <c r="L127" s="32"/>
      <c r="M127" s="147"/>
      <c r="T127" s="53"/>
      <c r="AT127" s="17" t="s">
        <v>189</v>
      </c>
      <c r="AU127" s="17" t="s">
        <v>81</v>
      </c>
    </row>
    <row r="128" spans="2:65" s="1" customFormat="1" ht="39">
      <c r="B128" s="32"/>
      <c r="D128" s="149" t="s">
        <v>250</v>
      </c>
      <c r="F128" s="169" t="s">
        <v>3932</v>
      </c>
      <c r="I128" s="146"/>
      <c r="L128" s="32"/>
      <c r="M128" s="147"/>
      <c r="T128" s="53"/>
      <c r="AT128" s="17" t="s">
        <v>250</v>
      </c>
      <c r="AU128" s="17" t="s">
        <v>81</v>
      </c>
    </row>
    <row r="129" spans="2:65" s="11" customFormat="1" ht="22.9" customHeight="1">
      <c r="B129" s="119"/>
      <c r="D129" s="120" t="s">
        <v>71</v>
      </c>
      <c r="E129" s="129" t="s">
        <v>513</v>
      </c>
      <c r="F129" s="129" t="s">
        <v>514</v>
      </c>
      <c r="I129" s="122"/>
      <c r="J129" s="130">
        <f>BK129</f>
        <v>0</v>
      </c>
      <c r="L129" s="119"/>
      <c r="M129" s="124"/>
      <c r="P129" s="125">
        <f>SUM(P130:P164)</f>
        <v>0</v>
      </c>
      <c r="R129" s="125">
        <f>SUM(R130:R164)</f>
        <v>0</v>
      </c>
      <c r="T129" s="126">
        <f>SUM(T130:T164)</f>
        <v>0</v>
      </c>
      <c r="AR129" s="120" t="s">
        <v>218</v>
      </c>
      <c r="AT129" s="127" t="s">
        <v>71</v>
      </c>
      <c r="AU129" s="127" t="s">
        <v>79</v>
      </c>
      <c r="AY129" s="120" t="s">
        <v>180</v>
      </c>
      <c r="BK129" s="128">
        <f>SUM(BK130:BK164)</f>
        <v>0</v>
      </c>
    </row>
    <row r="130" spans="2:65" s="1" customFormat="1" ht="16.5" customHeight="1">
      <c r="B130" s="32"/>
      <c r="C130" s="131" t="s">
        <v>7</v>
      </c>
      <c r="D130" s="131" t="s">
        <v>182</v>
      </c>
      <c r="E130" s="132" t="s">
        <v>3933</v>
      </c>
      <c r="F130" s="133" t="s">
        <v>3934</v>
      </c>
      <c r="G130" s="134" t="s">
        <v>518</v>
      </c>
      <c r="H130" s="135">
        <v>1</v>
      </c>
      <c r="I130" s="136"/>
      <c r="J130" s="137">
        <f>ROUND(I130*H130,2)</f>
        <v>0</v>
      </c>
      <c r="K130" s="133" t="s">
        <v>186</v>
      </c>
      <c r="L130" s="32"/>
      <c r="M130" s="138" t="s">
        <v>19</v>
      </c>
      <c r="N130" s="139" t="s">
        <v>43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519</v>
      </c>
      <c r="AT130" s="142" t="s">
        <v>182</v>
      </c>
      <c r="AU130" s="142" t="s">
        <v>81</v>
      </c>
      <c r="AY130" s="17" t="s">
        <v>180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7" t="s">
        <v>79</v>
      </c>
      <c r="BK130" s="143">
        <f>ROUND(I130*H130,2)</f>
        <v>0</v>
      </c>
      <c r="BL130" s="17" t="s">
        <v>519</v>
      </c>
      <c r="BM130" s="142" t="s">
        <v>3935</v>
      </c>
    </row>
    <row r="131" spans="2:65" s="1" customFormat="1">
      <c r="B131" s="32"/>
      <c r="D131" s="144" t="s">
        <v>189</v>
      </c>
      <c r="F131" s="145" t="s">
        <v>3936</v>
      </c>
      <c r="I131" s="146"/>
      <c r="L131" s="32"/>
      <c r="M131" s="147"/>
      <c r="T131" s="53"/>
      <c r="AT131" s="17" t="s">
        <v>189</v>
      </c>
      <c r="AU131" s="17" t="s">
        <v>81</v>
      </c>
    </row>
    <row r="132" spans="2:65" s="1" customFormat="1" ht="29.25">
      <c r="B132" s="32"/>
      <c r="D132" s="149" t="s">
        <v>250</v>
      </c>
      <c r="F132" s="169" t="s">
        <v>3937</v>
      </c>
      <c r="I132" s="146"/>
      <c r="L132" s="32"/>
      <c r="M132" s="147"/>
      <c r="T132" s="53"/>
      <c r="AT132" s="17" t="s">
        <v>250</v>
      </c>
      <c r="AU132" s="17" t="s">
        <v>81</v>
      </c>
    </row>
    <row r="133" spans="2:65" s="1" customFormat="1" ht="16.5" customHeight="1">
      <c r="B133" s="32"/>
      <c r="C133" s="131" t="s">
        <v>351</v>
      </c>
      <c r="D133" s="131" t="s">
        <v>182</v>
      </c>
      <c r="E133" s="132" t="s">
        <v>3938</v>
      </c>
      <c r="F133" s="133" t="s">
        <v>3939</v>
      </c>
      <c r="G133" s="134" t="s">
        <v>518</v>
      </c>
      <c r="H133" s="135">
        <v>1</v>
      </c>
      <c r="I133" s="136"/>
      <c r="J133" s="137">
        <f>ROUND(I133*H133,2)</f>
        <v>0</v>
      </c>
      <c r="K133" s="133" t="s">
        <v>186</v>
      </c>
      <c r="L133" s="32"/>
      <c r="M133" s="138" t="s">
        <v>19</v>
      </c>
      <c r="N133" s="139" t="s">
        <v>43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519</v>
      </c>
      <c r="AT133" s="142" t="s">
        <v>182</v>
      </c>
      <c r="AU133" s="142" t="s">
        <v>81</v>
      </c>
      <c r="AY133" s="17" t="s">
        <v>180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519</v>
      </c>
      <c r="BM133" s="142" t="s">
        <v>3940</v>
      </c>
    </row>
    <row r="134" spans="2:65" s="1" customFormat="1">
      <c r="B134" s="32"/>
      <c r="D134" s="144" t="s">
        <v>189</v>
      </c>
      <c r="F134" s="145" t="s">
        <v>3941</v>
      </c>
      <c r="I134" s="146"/>
      <c r="L134" s="32"/>
      <c r="M134" s="147"/>
      <c r="T134" s="53"/>
      <c r="AT134" s="17" t="s">
        <v>189</v>
      </c>
      <c r="AU134" s="17" t="s">
        <v>81</v>
      </c>
    </row>
    <row r="135" spans="2:65" s="1" customFormat="1" ht="19.5">
      <c r="B135" s="32"/>
      <c r="D135" s="149" t="s">
        <v>250</v>
      </c>
      <c r="F135" s="169" t="s">
        <v>3942</v>
      </c>
      <c r="I135" s="146"/>
      <c r="L135" s="32"/>
      <c r="M135" s="147"/>
      <c r="T135" s="53"/>
      <c r="AT135" s="17" t="s">
        <v>250</v>
      </c>
      <c r="AU135" s="17" t="s">
        <v>81</v>
      </c>
    </row>
    <row r="136" spans="2:65" s="1" customFormat="1" ht="16.5" customHeight="1">
      <c r="B136" s="32"/>
      <c r="C136" s="131" t="s">
        <v>357</v>
      </c>
      <c r="D136" s="131" t="s">
        <v>182</v>
      </c>
      <c r="E136" s="132" t="s">
        <v>3943</v>
      </c>
      <c r="F136" s="133" t="s">
        <v>3944</v>
      </c>
      <c r="G136" s="134" t="s">
        <v>518</v>
      </c>
      <c r="H136" s="135">
        <v>1</v>
      </c>
      <c r="I136" s="136"/>
      <c r="J136" s="137">
        <f>ROUND(I136*H136,2)</f>
        <v>0</v>
      </c>
      <c r="K136" s="133" t="s">
        <v>186</v>
      </c>
      <c r="L136" s="32"/>
      <c r="M136" s="138" t="s">
        <v>19</v>
      </c>
      <c r="N136" s="139" t="s">
        <v>43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519</v>
      </c>
      <c r="AT136" s="142" t="s">
        <v>182</v>
      </c>
      <c r="AU136" s="142" t="s">
        <v>81</v>
      </c>
      <c r="AY136" s="17" t="s">
        <v>180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7" t="s">
        <v>79</v>
      </c>
      <c r="BK136" s="143">
        <f>ROUND(I136*H136,2)</f>
        <v>0</v>
      </c>
      <c r="BL136" s="17" t="s">
        <v>519</v>
      </c>
      <c r="BM136" s="142" t="s">
        <v>3945</v>
      </c>
    </row>
    <row r="137" spans="2:65" s="1" customFormat="1">
      <c r="B137" s="32"/>
      <c r="D137" s="144" t="s">
        <v>189</v>
      </c>
      <c r="F137" s="145" t="s">
        <v>3946</v>
      </c>
      <c r="I137" s="146"/>
      <c r="L137" s="32"/>
      <c r="M137" s="147"/>
      <c r="T137" s="53"/>
      <c r="AT137" s="17" t="s">
        <v>189</v>
      </c>
      <c r="AU137" s="17" t="s">
        <v>81</v>
      </c>
    </row>
    <row r="138" spans="2:65" s="1" customFormat="1" ht="39">
      <c r="B138" s="32"/>
      <c r="D138" s="149" t="s">
        <v>250</v>
      </c>
      <c r="F138" s="169" t="s">
        <v>3947</v>
      </c>
      <c r="I138" s="146"/>
      <c r="L138" s="32"/>
      <c r="M138" s="147"/>
      <c r="T138" s="53"/>
      <c r="AT138" s="17" t="s">
        <v>250</v>
      </c>
      <c r="AU138" s="17" t="s">
        <v>81</v>
      </c>
    </row>
    <row r="139" spans="2:65" s="1" customFormat="1" ht="16.5" customHeight="1">
      <c r="B139" s="32"/>
      <c r="C139" s="131" t="s">
        <v>365</v>
      </c>
      <c r="D139" s="131" t="s">
        <v>182</v>
      </c>
      <c r="E139" s="132" t="s">
        <v>3948</v>
      </c>
      <c r="F139" s="133" t="s">
        <v>3949</v>
      </c>
      <c r="G139" s="134" t="s">
        <v>518</v>
      </c>
      <c r="H139" s="135">
        <v>1</v>
      </c>
      <c r="I139" s="136"/>
      <c r="J139" s="137">
        <f>ROUND(I139*H139,2)</f>
        <v>0</v>
      </c>
      <c r="K139" s="133" t="s">
        <v>186</v>
      </c>
      <c r="L139" s="32"/>
      <c r="M139" s="138" t="s">
        <v>19</v>
      </c>
      <c r="N139" s="139" t="s">
        <v>43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519</v>
      </c>
      <c r="AT139" s="142" t="s">
        <v>182</v>
      </c>
      <c r="AU139" s="142" t="s">
        <v>81</v>
      </c>
      <c r="AY139" s="17" t="s">
        <v>180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7" t="s">
        <v>79</v>
      </c>
      <c r="BK139" s="143">
        <f>ROUND(I139*H139,2)</f>
        <v>0</v>
      </c>
      <c r="BL139" s="17" t="s">
        <v>519</v>
      </c>
      <c r="BM139" s="142" t="s">
        <v>3950</v>
      </c>
    </row>
    <row r="140" spans="2:65" s="1" customFormat="1">
      <c r="B140" s="32"/>
      <c r="D140" s="144" t="s">
        <v>189</v>
      </c>
      <c r="F140" s="145" t="s">
        <v>3951</v>
      </c>
      <c r="I140" s="146"/>
      <c r="L140" s="32"/>
      <c r="M140" s="147"/>
      <c r="T140" s="53"/>
      <c r="AT140" s="17" t="s">
        <v>189</v>
      </c>
      <c r="AU140" s="17" t="s">
        <v>81</v>
      </c>
    </row>
    <row r="141" spans="2:65" s="1" customFormat="1" ht="29.25">
      <c r="B141" s="32"/>
      <c r="D141" s="149" t="s">
        <v>250</v>
      </c>
      <c r="F141" s="169" t="s">
        <v>3952</v>
      </c>
      <c r="I141" s="146"/>
      <c r="L141" s="32"/>
      <c r="M141" s="147"/>
      <c r="T141" s="53"/>
      <c r="AT141" s="17" t="s">
        <v>250</v>
      </c>
      <c r="AU141" s="17" t="s">
        <v>81</v>
      </c>
    </row>
    <row r="142" spans="2:65" s="1" customFormat="1" ht="16.5" customHeight="1">
      <c r="B142" s="32"/>
      <c r="C142" s="131" t="s">
        <v>500</v>
      </c>
      <c r="D142" s="131" t="s">
        <v>182</v>
      </c>
      <c r="E142" s="132" t="s">
        <v>3953</v>
      </c>
      <c r="F142" s="133" t="s">
        <v>3954</v>
      </c>
      <c r="G142" s="134" t="s">
        <v>518</v>
      </c>
      <c r="H142" s="135">
        <v>1</v>
      </c>
      <c r="I142" s="136"/>
      <c r="J142" s="137">
        <f>ROUND(I142*H142,2)</f>
        <v>0</v>
      </c>
      <c r="K142" s="133" t="s">
        <v>186</v>
      </c>
      <c r="L142" s="32"/>
      <c r="M142" s="138" t="s">
        <v>19</v>
      </c>
      <c r="N142" s="139" t="s">
        <v>43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519</v>
      </c>
      <c r="AT142" s="142" t="s">
        <v>182</v>
      </c>
      <c r="AU142" s="142" t="s">
        <v>81</v>
      </c>
      <c r="AY142" s="17" t="s">
        <v>180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7" t="s">
        <v>79</v>
      </c>
      <c r="BK142" s="143">
        <f>ROUND(I142*H142,2)</f>
        <v>0</v>
      </c>
      <c r="BL142" s="17" t="s">
        <v>519</v>
      </c>
      <c r="BM142" s="142" t="s">
        <v>3955</v>
      </c>
    </row>
    <row r="143" spans="2:65" s="1" customFormat="1">
      <c r="B143" s="32"/>
      <c r="D143" s="144" t="s">
        <v>189</v>
      </c>
      <c r="F143" s="145" t="s">
        <v>3956</v>
      </c>
      <c r="I143" s="146"/>
      <c r="L143" s="32"/>
      <c r="M143" s="147"/>
      <c r="T143" s="53"/>
      <c r="AT143" s="17" t="s">
        <v>189</v>
      </c>
      <c r="AU143" s="17" t="s">
        <v>81</v>
      </c>
    </row>
    <row r="144" spans="2:65" s="1" customFormat="1" ht="19.5">
      <c r="B144" s="32"/>
      <c r="D144" s="149" t="s">
        <v>250</v>
      </c>
      <c r="F144" s="169" t="s">
        <v>3957</v>
      </c>
      <c r="I144" s="146"/>
      <c r="L144" s="32"/>
      <c r="M144" s="147"/>
      <c r="T144" s="53"/>
      <c r="AT144" s="17" t="s">
        <v>250</v>
      </c>
      <c r="AU144" s="17" t="s">
        <v>81</v>
      </c>
    </row>
    <row r="145" spans="2:65" s="1" customFormat="1" ht="16.5" customHeight="1">
      <c r="B145" s="32"/>
      <c r="C145" s="131" t="s">
        <v>505</v>
      </c>
      <c r="D145" s="131" t="s">
        <v>182</v>
      </c>
      <c r="E145" s="132" t="s">
        <v>3958</v>
      </c>
      <c r="F145" s="133" t="s">
        <v>3959</v>
      </c>
      <c r="G145" s="134" t="s">
        <v>518</v>
      </c>
      <c r="H145" s="135">
        <v>1</v>
      </c>
      <c r="I145" s="136"/>
      <c r="J145" s="137">
        <f>ROUND(I145*H145,2)</f>
        <v>0</v>
      </c>
      <c r="K145" s="133" t="s">
        <v>186</v>
      </c>
      <c r="L145" s="32"/>
      <c r="M145" s="138" t="s">
        <v>19</v>
      </c>
      <c r="N145" s="139" t="s">
        <v>43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519</v>
      </c>
      <c r="AT145" s="142" t="s">
        <v>182</v>
      </c>
      <c r="AU145" s="142" t="s">
        <v>81</v>
      </c>
      <c r="AY145" s="17" t="s">
        <v>180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7" t="s">
        <v>79</v>
      </c>
      <c r="BK145" s="143">
        <f>ROUND(I145*H145,2)</f>
        <v>0</v>
      </c>
      <c r="BL145" s="17" t="s">
        <v>519</v>
      </c>
      <c r="BM145" s="142" t="s">
        <v>3960</v>
      </c>
    </row>
    <row r="146" spans="2:65" s="1" customFormat="1">
      <c r="B146" s="32"/>
      <c r="D146" s="144" t="s">
        <v>189</v>
      </c>
      <c r="F146" s="145" t="s">
        <v>3961</v>
      </c>
      <c r="I146" s="146"/>
      <c r="L146" s="32"/>
      <c r="M146" s="147"/>
      <c r="T146" s="53"/>
      <c r="AT146" s="17" t="s">
        <v>189</v>
      </c>
      <c r="AU146" s="17" t="s">
        <v>81</v>
      </c>
    </row>
    <row r="147" spans="2:65" s="1" customFormat="1" ht="37.9" customHeight="1">
      <c r="B147" s="32"/>
      <c r="C147" s="131" t="s">
        <v>511</v>
      </c>
      <c r="D147" s="131" t="s">
        <v>182</v>
      </c>
      <c r="E147" s="132" t="s">
        <v>3962</v>
      </c>
      <c r="F147" s="133" t="s">
        <v>3963</v>
      </c>
      <c r="G147" s="134" t="s">
        <v>518</v>
      </c>
      <c r="H147" s="135">
        <v>1</v>
      </c>
      <c r="I147" s="136"/>
      <c r="J147" s="137">
        <f>ROUND(I147*H147,2)</f>
        <v>0</v>
      </c>
      <c r="K147" s="133" t="s">
        <v>186</v>
      </c>
      <c r="L147" s="32"/>
      <c r="M147" s="138" t="s">
        <v>19</v>
      </c>
      <c r="N147" s="139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519</v>
      </c>
      <c r="AT147" s="142" t="s">
        <v>182</v>
      </c>
      <c r="AU147" s="142" t="s">
        <v>81</v>
      </c>
      <c r="AY147" s="17" t="s">
        <v>180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79</v>
      </c>
      <c r="BK147" s="143">
        <f>ROUND(I147*H147,2)</f>
        <v>0</v>
      </c>
      <c r="BL147" s="17" t="s">
        <v>519</v>
      </c>
      <c r="BM147" s="142" t="s">
        <v>3964</v>
      </c>
    </row>
    <row r="148" spans="2:65" s="1" customFormat="1">
      <c r="B148" s="32"/>
      <c r="D148" s="144" t="s">
        <v>189</v>
      </c>
      <c r="F148" s="145" t="s">
        <v>3965</v>
      </c>
      <c r="I148" s="146"/>
      <c r="L148" s="32"/>
      <c r="M148" s="147"/>
      <c r="T148" s="53"/>
      <c r="AT148" s="17" t="s">
        <v>189</v>
      </c>
      <c r="AU148" s="17" t="s">
        <v>81</v>
      </c>
    </row>
    <row r="149" spans="2:65" s="1" customFormat="1" ht="16.5" customHeight="1">
      <c r="B149" s="32"/>
      <c r="C149" s="131" t="s">
        <v>515</v>
      </c>
      <c r="D149" s="131" t="s">
        <v>182</v>
      </c>
      <c r="E149" s="132" t="s">
        <v>3966</v>
      </c>
      <c r="F149" s="133" t="s">
        <v>3967</v>
      </c>
      <c r="G149" s="134" t="s">
        <v>518</v>
      </c>
      <c r="H149" s="135">
        <v>1</v>
      </c>
      <c r="I149" s="136"/>
      <c r="J149" s="137">
        <f>ROUND(I149*H149,2)</f>
        <v>0</v>
      </c>
      <c r="K149" s="133" t="s">
        <v>186</v>
      </c>
      <c r="L149" s="32"/>
      <c r="M149" s="138" t="s">
        <v>19</v>
      </c>
      <c r="N149" s="139" t="s">
        <v>43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519</v>
      </c>
      <c r="AT149" s="142" t="s">
        <v>182</v>
      </c>
      <c r="AU149" s="142" t="s">
        <v>81</v>
      </c>
      <c r="AY149" s="17" t="s">
        <v>180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79</v>
      </c>
      <c r="BK149" s="143">
        <f>ROUND(I149*H149,2)</f>
        <v>0</v>
      </c>
      <c r="BL149" s="17" t="s">
        <v>519</v>
      </c>
      <c r="BM149" s="142" t="s">
        <v>3968</v>
      </c>
    </row>
    <row r="150" spans="2:65" s="1" customFormat="1">
      <c r="B150" s="32"/>
      <c r="D150" s="144" t="s">
        <v>189</v>
      </c>
      <c r="F150" s="145" t="s">
        <v>3969</v>
      </c>
      <c r="I150" s="146"/>
      <c r="L150" s="32"/>
      <c r="M150" s="147"/>
      <c r="T150" s="53"/>
      <c r="AT150" s="17" t="s">
        <v>189</v>
      </c>
      <c r="AU150" s="17" t="s">
        <v>81</v>
      </c>
    </row>
    <row r="151" spans="2:65" s="1" customFormat="1" ht="48.75">
      <c r="B151" s="32"/>
      <c r="D151" s="149" t="s">
        <v>250</v>
      </c>
      <c r="F151" s="169" t="s">
        <v>3970</v>
      </c>
      <c r="I151" s="146"/>
      <c r="L151" s="32"/>
      <c r="M151" s="147"/>
      <c r="T151" s="53"/>
      <c r="AT151" s="17" t="s">
        <v>250</v>
      </c>
      <c r="AU151" s="17" t="s">
        <v>81</v>
      </c>
    </row>
    <row r="152" spans="2:65" s="1" customFormat="1" ht="16.5" customHeight="1">
      <c r="B152" s="32"/>
      <c r="C152" s="131" t="s">
        <v>699</v>
      </c>
      <c r="D152" s="131" t="s">
        <v>182</v>
      </c>
      <c r="E152" s="132" t="s">
        <v>3971</v>
      </c>
      <c r="F152" s="133" t="s">
        <v>3972</v>
      </c>
      <c r="G152" s="134" t="s">
        <v>518</v>
      </c>
      <c r="H152" s="135">
        <v>1</v>
      </c>
      <c r="I152" s="136"/>
      <c r="J152" s="137">
        <f>ROUND(I152*H152,2)</f>
        <v>0</v>
      </c>
      <c r="K152" s="133" t="s">
        <v>186</v>
      </c>
      <c r="L152" s="32"/>
      <c r="M152" s="138" t="s">
        <v>19</v>
      </c>
      <c r="N152" s="139" t="s">
        <v>43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519</v>
      </c>
      <c r="AT152" s="142" t="s">
        <v>182</v>
      </c>
      <c r="AU152" s="142" t="s">
        <v>81</v>
      </c>
      <c r="AY152" s="17" t="s">
        <v>180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79</v>
      </c>
      <c r="BK152" s="143">
        <f>ROUND(I152*H152,2)</f>
        <v>0</v>
      </c>
      <c r="BL152" s="17" t="s">
        <v>519</v>
      </c>
      <c r="BM152" s="142" t="s">
        <v>3973</v>
      </c>
    </row>
    <row r="153" spans="2:65" s="1" customFormat="1">
      <c r="B153" s="32"/>
      <c r="D153" s="144" t="s">
        <v>189</v>
      </c>
      <c r="F153" s="145" t="s">
        <v>3974</v>
      </c>
      <c r="I153" s="146"/>
      <c r="L153" s="32"/>
      <c r="M153" s="147"/>
      <c r="T153" s="53"/>
      <c r="AT153" s="17" t="s">
        <v>189</v>
      </c>
      <c r="AU153" s="17" t="s">
        <v>81</v>
      </c>
    </row>
    <row r="154" spans="2:65" s="1" customFormat="1" ht="39">
      <c r="B154" s="32"/>
      <c r="D154" s="149" t="s">
        <v>250</v>
      </c>
      <c r="F154" s="169" t="s">
        <v>3975</v>
      </c>
      <c r="I154" s="146"/>
      <c r="L154" s="32"/>
      <c r="M154" s="147"/>
      <c r="T154" s="53"/>
      <c r="AT154" s="17" t="s">
        <v>250</v>
      </c>
      <c r="AU154" s="17" t="s">
        <v>81</v>
      </c>
    </row>
    <row r="155" spans="2:65" s="1" customFormat="1" ht="16.5" customHeight="1">
      <c r="B155" s="32"/>
      <c r="C155" s="131" t="s">
        <v>704</v>
      </c>
      <c r="D155" s="131" t="s">
        <v>182</v>
      </c>
      <c r="E155" s="132" t="s">
        <v>3976</v>
      </c>
      <c r="F155" s="133" t="s">
        <v>3977</v>
      </c>
      <c r="G155" s="134" t="s">
        <v>518</v>
      </c>
      <c r="H155" s="135">
        <v>1</v>
      </c>
      <c r="I155" s="136"/>
      <c r="J155" s="137">
        <f>ROUND(I155*H155,2)</f>
        <v>0</v>
      </c>
      <c r="K155" s="133" t="s">
        <v>186</v>
      </c>
      <c r="L155" s="32"/>
      <c r="M155" s="138" t="s">
        <v>19</v>
      </c>
      <c r="N155" s="139" t="s">
        <v>43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519</v>
      </c>
      <c r="AT155" s="142" t="s">
        <v>182</v>
      </c>
      <c r="AU155" s="142" t="s">
        <v>81</v>
      </c>
      <c r="AY155" s="17" t="s">
        <v>180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79</v>
      </c>
      <c r="BK155" s="143">
        <f>ROUND(I155*H155,2)</f>
        <v>0</v>
      </c>
      <c r="BL155" s="17" t="s">
        <v>519</v>
      </c>
      <c r="BM155" s="142" t="s">
        <v>3978</v>
      </c>
    </row>
    <row r="156" spans="2:65" s="1" customFormat="1">
      <c r="B156" s="32"/>
      <c r="D156" s="144" t="s">
        <v>189</v>
      </c>
      <c r="F156" s="145" t="s">
        <v>3979</v>
      </c>
      <c r="I156" s="146"/>
      <c r="L156" s="32"/>
      <c r="M156" s="147"/>
      <c r="T156" s="53"/>
      <c r="AT156" s="17" t="s">
        <v>189</v>
      </c>
      <c r="AU156" s="17" t="s">
        <v>81</v>
      </c>
    </row>
    <row r="157" spans="2:65" s="1" customFormat="1" ht="16.5" customHeight="1">
      <c r="B157" s="32"/>
      <c r="C157" s="131" t="s">
        <v>709</v>
      </c>
      <c r="D157" s="131" t="s">
        <v>182</v>
      </c>
      <c r="E157" s="132" t="s">
        <v>3980</v>
      </c>
      <c r="F157" s="133" t="s">
        <v>3981</v>
      </c>
      <c r="G157" s="134" t="s">
        <v>518</v>
      </c>
      <c r="H157" s="135">
        <v>1</v>
      </c>
      <c r="I157" s="136"/>
      <c r="J157" s="137">
        <f>ROUND(I157*H157,2)</f>
        <v>0</v>
      </c>
      <c r="K157" s="133" t="s">
        <v>186</v>
      </c>
      <c r="L157" s="32"/>
      <c r="M157" s="138" t="s">
        <v>19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519</v>
      </c>
      <c r="AT157" s="142" t="s">
        <v>182</v>
      </c>
      <c r="AU157" s="142" t="s">
        <v>81</v>
      </c>
      <c r="AY157" s="17" t="s">
        <v>180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79</v>
      </c>
      <c r="BK157" s="143">
        <f>ROUND(I157*H157,2)</f>
        <v>0</v>
      </c>
      <c r="BL157" s="17" t="s">
        <v>519</v>
      </c>
      <c r="BM157" s="142" t="s">
        <v>3982</v>
      </c>
    </row>
    <row r="158" spans="2:65" s="1" customFormat="1">
      <c r="B158" s="32"/>
      <c r="D158" s="144" t="s">
        <v>189</v>
      </c>
      <c r="F158" s="145" t="s">
        <v>3983</v>
      </c>
      <c r="I158" s="146"/>
      <c r="L158" s="32"/>
      <c r="M158" s="147"/>
      <c r="T158" s="53"/>
      <c r="AT158" s="17" t="s">
        <v>189</v>
      </c>
      <c r="AU158" s="17" t="s">
        <v>81</v>
      </c>
    </row>
    <row r="159" spans="2:65" s="1" customFormat="1" ht="48.75">
      <c r="B159" s="32"/>
      <c r="D159" s="149" t="s">
        <v>250</v>
      </c>
      <c r="F159" s="169" t="s">
        <v>3984</v>
      </c>
      <c r="I159" s="146"/>
      <c r="L159" s="32"/>
      <c r="M159" s="147"/>
      <c r="T159" s="53"/>
      <c r="AT159" s="17" t="s">
        <v>250</v>
      </c>
      <c r="AU159" s="17" t="s">
        <v>81</v>
      </c>
    </row>
    <row r="160" spans="2:65" s="1" customFormat="1" ht="16.5" customHeight="1">
      <c r="B160" s="32"/>
      <c r="C160" s="131" t="s">
        <v>715</v>
      </c>
      <c r="D160" s="131" t="s">
        <v>182</v>
      </c>
      <c r="E160" s="132" t="s">
        <v>3985</v>
      </c>
      <c r="F160" s="133" t="s">
        <v>3986</v>
      </c>
      <c r="G160" s="134" t="s">
        <v>3447</v>
      </c>
      <c r="H160" s="135">
        <v>1</v>
      </c>
      <c r="I160" s="136"/>
      <c r="J160" s="137">
        <f>ROUND(I160*H160,2)</f>
        <v>0</v>
      </c>
      <c r="K160" s="133" t="s">
        <v>186</v>
      </c>
      <c r="L160" s="32"/>
      <c r="M160" s="138" t="s">
        <v>19</v>
      </c>
      <c r="N160" s="139" t="s">
        <v>43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519</v>
      </c>
      <c r="AT160" s="142" t="s">
        <v>182</v>
      </c>
      <c r="AU160" s="142" t="s">
        <v>81</v>
      </c>
      <c r="AY160" s="17" t="s">
        <v>180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7" t="s">
        <v>79</v>
      </c>
      <c r="BK160" s="143">
        <f>ROUND(I160*H160,2)</f>
        <v>0</v>
      </c>
      <c r="BL160" s="17" t="s">
        <v>519</v>
      </c>
      <c r="BM160" s="142" t="s">
        <v>3987</v>
      </c>
    </row>
    <row r="161" spans="2:65" s="1" customFormat="1">
      <c r="B161" s="32"/>
      <c r="D161" s="144" t="s">
        <v>189</v>
      </c>
      <c r="F161" s="145" t="s">
        <v>3988</v>
      </c>
      <c r="I161" s="146"/>
      <c r="L161" s="32"/>
      <c r="M161" s="147"/>
      <c r="T161" s="53"/>
      <c r="AT161" s="17" t="s">
        <v>189</v>
      </c>
      <c r="AU161" s="17" t="s">
        <v>81</v>
      </c>
    </row>
    <row r="162" spans="2:65" s="1" customFormat="1" ht="16.5" customHeight="1">
      <c r="B162" s="32"/>
      <c r="C162" s="131" t="s">
        <v>720</v>
      </c>
      <c r="D162" s="131" t="s">
        <v>182</v>
      </c>
      <c r="E162" s="132" t="s">
        <v>3989</v>
      </c>
      <c r="F162" s="133" t="s">
        <v>3990</v>
      </c>
      <c r="G162" s="134" t="s">
        <v>518</v>
      </c>
      <c r="H162" s="135">
        <v>1</v>
      </c>
      <c r="I162" s="136"/>
      <c r="J162" s="137">
        <f>ROUND(I162*H162,2)</f>
        <v>0</v>
      </c>
      <c r="K162" s="133" t="s">
        <v>186</v>
      </c>
      <c r="L162" s="32"/>
      <c r="M162" s="138" t="s">
        <v>19</v>
      </c>
      <c r="N162" s="139" t="s">
        <v>43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519</v>
      </c>
      <c r="AT162" s="142" t="s">
        <v>182</v>
      </c>
      <c r="AU162" s="142" t="s">
        <v>81</v>
      </c>
      <c r="AY162" s="17" t="s">
        <v>180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7" t="s">
        <v>79</v>
      </c>
      <c r="BK162" s="143">
        <f>ROUND(I162*H162,2)</f>
        <v>0</v>
      </c>
      <c r="BL162" s="17" t="s">
        <v>519</v>
      </c>
      <c r="BM162" s="142" t="s">
        <v>3991</v>
      </c>
    </row>
    <row r="163" spans="2:65" s="1" customFormat="1">
      <c r="B163" s="32"/>
      <c r="D163" s="144" t="s">
        <v>189</v>
      </c>
      <c r="F163" s="145" t="s">
        <v>3992</v>
      </c>
      <c r="I163" s="146"/>
      <c r="L163" s="32"/>
      <c r="M163" s="147"/>
      <c r="T163" s="53"/>
      <c r="AT163" s="17" t="s">
        <v>189</v>
      </c>
      <c r="AU163" s="17" t="s">
        <v>81</v>
      </c>
    </row>
    <row r="164" spans="2:65" s="1" customFormat="1" ht="29.25">
      <c r="B164" s="32"/>
      <c r="D164" s="149" t="s">
        <v>250</v>
      </c>
      <c r="F164" s="169" t="s">
        <v>3993</v>
      </c>
      <c r="I164" s="146"/>
      <c r="L164" s="32"/>
      <c r="M164" s="178"/>
      <c r="N164" s="179"/>
      <c r="O164" s="179"/>
      <c r="P164" s="179"/>
      <c r="Q164" s="179"/>
      <c r="R164" s="179"/>
      <c r="S164" s="179"/>
      <c r="T164" s="180"/>
      <c r="AT164" s="17" t="s">
        <v>250</v>
      </c>
      <c r="AU164" s="17" t="s">
        <v>81</v>
      </c>
    </row>
    <row r="165" spans="2:65" s="1" customFormat="1" ht="6.95" customHeight="1">
      <c r="B165" s="41"/>
      <c r="C165" s="42"/>
      <c r="D165" s="42"/>
      <c r="E165" s="42"/>
      <c r="F165" s="42"/>
      <c r="G165" s="42"/>
      <c r="H165" s="42"/>
      <c r="I165" s="42"/>
      <c r="J165" s="42"/>
      <c r="K165" s="42"/>
      <c r="L165" s="32"/>
    </row>
  </sheetData>
  <sheetProtection algorithmName="SHA-512" hashValue="un6nLb097lposK9kQ3UyELWSMTZXb0VvCUQwOW3OZqE3qI1GtKC+M1BQS0q/GgQTmryMkkOBuGMmbjvog7yIOQ==" saltValue="jCCUtWNaaLveqpVjO7jC7MzfKvMqltWPrVQB7wdMBxcFlQ7XFQfk8XXy/mvRFSoIGAmpaY22ATE3Kl7f5T3HXw==" spinCount="100000" sheet="1" objects="1" scenarios="1" formatColumns="0" formatRows="0" autoFilter="0"/>
  <autoFilter ref="C86:K164" xr:uid="{00000000-0009-0000-0000-000016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1600-000000000000}"/>
    <hyperlink ref="F96" r:id="rId2" xr:uid="{00000000-0004-0000-1600-000001000000}"/>
    <hyperlink ref="F98" r:id="rId3" xr:uid="{00000000-0004-0000-1600-000002000000}"/>
    <hyperlink ref="F101" r:id="rId4" xr:uid="{00000000-0004-0000-1600-000003000000}"/>
    <hyperlink ref="F104" r:id="rId5" xr:uid="{00000000-0004-0000-1600-000004000000}"/>
    <hyperlink ref="F107" r:id="rId6" xr:uid="{00000000-0004-0000-1600-000005000000}"/>
    <hyperlink ref="F111" r:id="rId7" xr:uid="{00000000-0004-0000-1600-000006000000}"/>
    <hyperlink ref="F114" r:id="rId8" xr:uid="{00000000-0004-0000-1600-000007000000}"/>
    <hyperlink ref="F117" r:id="rId9" xr:uid="{00000000-0004-0000-1600-000008000000}"/>
    <hyperlink ref="F120" r:id="rId10" xr:uid="{00000000-0004-0000-1600-000009000000}"/>
    <hyperlink ref="F124" r:id="rId11" xr:uid="{00000000-0004-0000-1600-00000A000000}"/>
    <hyperlink ref="F127" r:id="rId12" xr:uid="{00000000-0004-0000-1600-00000B000000}"/>
    <hyperlink ref="F131" r:id="rId13" xr:uid="{00000000-0004-0000-1600-00000C000000}"/>
    <hyperlink ref="F134" r:id="rId14" xr:uid="{00000000-0004-0000-1600-00000D000000}"/>
    <hyperlink ref="F137" r:id="rId15" xr:uid="{00000000-0004-0000-1600-00000E000000}"/>
    <hyperlink ref="F140" r:id="rId16" xr:uid="{00000000-0004-0000-1600-00000F000000}"/>
    <hyperlink ref="F143" r:id="rId17" xr:uid="{00000000-0004-0000-1600-000010000000}"/>
    <hyperlink ref="F146" r:id="rId18" xr:uid="{00000000-0004-0000-1600-000011000000}"/>
    <hyperlink ref="F148" r:id="rId19" xr:uid="{00000000-0004-0000-1600-000012000000}"/>
    <hyperlink ref="F150" r:id="rId20" xr:uid="{00000000-0004-0000-1600-000013000000}"/>
    <hyperlink ref="F153" r:id="rId21" xr:uid="{00000000-0004-0000-1600-000014000000}"/>
    <hyperlink ref="F156" r:id="rId22" xr:uid="{00000000-0004-0000-1600-000015000000}"/>
    <hyperlink ref="F158" r:id="rId23" xr:uid="{00000000-0004-0000-1600-000016000000}"/>
    <hyperlink ref="F161" r:id="rId24" xr:uid="{00000000-0004-0000-1600-000017000000}"/>
    <hyperlink ref="F163" r:id="rId25" xr:uid="{00000000-0004-0000-16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2"/>
  <sheetViews>
    <sheetView showGridLines="0" workbookViewId="0">
      <selection activeCell="F115" sqref="F11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89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150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371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ROUND(J92,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ROUND((SUM(BE92:BE191)),  2)</f>
        <v>0</v>
      </c>
      <c r="I35" s="93">
        <v>0.21</v>
      </c>
      <c r="J35" s="83">
        <f>ROUND(((SUM(BE92:BE191))*I35),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ROUND((SUM(BF92:BF191)),  2)</f>
        <v>0</v>
      </c>
      <c r="I36" s="93">
        <v>0.12</v>
      </c>
      <c r="J36" s="83">
        <f>ROUND(((SUM(BF92:BF191))*I36),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ROUND((SUM(BG92:BG191)),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ROUND((SUM(BH92:BH191)),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ROUND((SUM(BI92:BI191)),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150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">
        <v>4005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J92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J93</f>
        <v>0</v>
      </c>
      <c r="L64" s="103"/>
    </row>
    <row r="65" spans="2:12" s="9" customFormat="1" ht="19.899999999999999" customHeight="1">
      <c r="B65" s="107"/>
      <c r="D65" s="108" t="s">
        <v>159</v>
      </c>
      <c r="E65" s="109"/>
      <c r="F65" s="109"/>
      <c r="G65" s="109"/>
      <c r="H65" s="109"/>
      <c r="I65" s="109"/>
      <c r="J65" s="110">
        <f>J94</f>
        <v>0</v>
      </c>
      <c r="L65" s="107"/>
    </row>
    <row r="66" spans="2:12" s="9" customFormat="1" ht="19.899999999999999" customHeight="1">
      <c r="B66" s="107"/>
      <c r="D66" s="108" t="s">
        <v>160</v>
      </c>
      <c r="E66" s="109"/>
      <c r="F66" s="109"/>
      <c r="G66" s="109"/>
      <c r="H66" s="109"/>
      <c r="I66" s="109"/>
      <c r="J66" s="110">
        <f>J103</f>
        <v>0</v>
      </c>
      <c r="L66" s="107"/>
    </row>
    <row r="67" spans="2:12" s="9" customFormat="1" ht="19.899999999999999" customHeight="1">
      <c r="B67" s="107"/>
      <c r="D67" s="108" t="s">
        <v>161</v>
      </c>
      <c r="E67" s="109"/>
      <c r="F67" s="109"/>
      <c r="G67" s="109"/>
      <c r="H67" s="109"/>
      <c r="I67" s="109"/>
      <c r="J67" s="110">
        <f>J152</f>
        <v>0</v>
      </c>
      <c r="L67" s="107"/>
    </row>
    <row r="68" spans="2:12" s="9" customFormat="1" ht="19.899999999999999" customHeight="1">
      <c r="B68" s="107"/>
      <c r="D68" s="108" t="s">
        <v>162</v>
      </c>
      <c r="E68" s="109"/>
      <c r="F68" s="109"/>
      <c r="G68" s="109"/>
      <c r="H68" s="109"/>
      <c r="I68" s="109"/>
      <c r="J68" s="110">
        <f>J176</f>
        <v>0</v>
      </c>
      <c r="L68" s="107"/>
    </row>
    <row r="69" spans="2:12" s="8" customFormat="1" ht="24.95" customHeight="1">
      <c r="B69" s="103"/>
      <c r="D69" s="104" t="s">
        <v>163</v>
      </c>
      <c r="E69" s="105"/>
      <c r="F69" s="105"/>
      <c r="G69" s="105"/>
      <c r="H69" s="105"/>
      <c r="I69" s="105"/>
      <c r="J69" s="106">
        <f>J179</f>
        <v>0</v>
      </c>
      <c r="L69" s="103"/>
    </row>
    <row r="70" spans="2:12" s="9" customFormat="1" ht="19.899999999999999" customHeight="1">
      <c r="B70" s="107"/>
      <c r="D70" s="108" t="s">
        <v>164</v>
      </c>
      <c r="E70" s="109"/>
      <c r="F70" s="109"/>
      <c r="G70" s="109"/>
      <c r="H70" s="109"/>
      <c r="I70" s="109"/>
      <c r="J70" s="110">
        <f>J180</f>
        <v>0</v>
      </c>
      <c r="L70" s="107"/>
    </row>
    <row r="71" spans="2:12" s="1" customFormat="1" ht="21.75" customHeight="1">
      <c r="B71" s="32"/>
      <c r="L71" s="32"/>
    </row>
    <row r="72" spans="2:12" s="1" customFormat="1" ht="6.95" customHeight="1"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32"/>
    </row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32"/>
    </row>
    <row r="77" spans="2:12" s="1" customFormat="1" ht="24.95" customHeight="1">
      <c r="B77" s="32"/>
      <c r="C77" s="21" t="s">
        <v>165</v>
      </c>
      <c r="L77" s="32"/>
    </row>
    <row r="78" spans="2:12" s="1" customFormat="1" ht="6.95" customHeight="1">
      <c r="B78" s="32"/>
      <c r="L78" s="32"/>
    </row>
    <row r="79" spans="2:12" s="1" customFormat="1" ht="12" customHeight="1">
      <c r="B79" s="32"/>
      <c r="C79" s="27" t="s">
        <v>16</v>
      </c>
      <c r="L79" s="32"/>
    </row>
    <row r="80" spans="2:12" s="1" customFormat="1" ht="26.25" customHeight="1">
      <c r="B80" s="32"/>
      <c r="E80" s="236" t="str">
        <f>E7</f>
        <v>Soubor staveb a stavebních úprav v areálu VOP CZ, s.p. Šenov u Nového Jičína</v>
      </c>
      <c r="F80" s="237"/>
      <c r="G80" s="237"/>
      <c r="H80" s="237"/>
      <c r="L80" s="32"/>
    </row>
    <row r="81" spans="2:65" ht="12" customHeight="1">
      <c r="B81" s="20"/>
      <c r="C81" s="27" t="s">
        <v>149</v>
      </c>
      <c r="L81" s="20"/>
    </row>
    <row r="82" spans="2:65" s="1" customFormat="1" ht="16.5" customHeight="1">
      <c r="B82" s="32"/>
      <c r="E82" s="236" t="s">
        <v>150</v>
      </c>
      <c r="F82" s="235"/>
      <c r="G82" s="235"/>
      <c r="H82" s="235"/>
      <c r="L82" s="32"/>
    </row>
    <row r="83" spans="2:65" s="1" customFormat="1" ht="12" customHeight="1">
      <c r="B83" s="32"/>
      <c r="C83" s="27" t="s">
        <v>151</v>
      </c>
      <c r="L83" s="32"/>
    </row>
    <row r="84" spans="2:65" s="1" customFormat="1" ht="16.5" customHeight="1">
      <c r="B84" s="32"/>
      <c r="E84" s="201" t="s">
        <v>4005</v>
      </c>
      <c r="F84" s="235"/>
      <c r="G84" s="235"/>
      <c r="H84" s="235"/>
      <c r="L84" s="32"/>
    </row>
    <row r="85" spans="2:65" s="1" customFormat="1" ht="6.95" customHeight="1">
      <c r="B85" s="32"/>
      <c r="L85" s="32"/>
    </row>
    <row r="86" spans="2:65" s="1" customFormat="1" ht="12" customHeight="1">
      <c r="B86" s="32"/>
      <c r="C86" s="27" t="s">
        <v>21</v>
      </c>
      <c r="F86" s="25" t="str">
        <f>F14</f>
        <v>Šenov u Nového Jičína</v>
      </c>
      <c r="I86" s="27" t="s">
        <v>23</v>
      </c>
      <c r="J86" s="49" t="str">
        <f>IF(J14="","",J14)</f>
        <v>16. 7. 2025</v>
      </c>
      <c r="L86" s="32"/>
    </row>
    <row r="87" spans="2:65" s="1" customFormat="1" ht="6.95" customHeight="1">
      <c r="B87" s="32"/>
      <c r="L87" s="32"/>
    </row>
    <row r="88" spans="2:65" s="1" customFormat="1" ht="25.7" customHeight="1">
      <c r="B88" s="32"/>
      <c r="C88" s="27" t="s">
        <v>25</v>
      </c>
      <c r="F88" s="25" t="str">
        <f>E17</f>
        <v>VOP CZ, s.p., Dukelská 102, Šenov u Nového Jičína</v>
      </c>
      <c r="I88" s="27" t="s">
        <v>31</v>
      </c>
      <c r="J88" s="30" t="str">
        <f>E23</f>
        <v>ing. Dušan Glogar - UNIPROJEKT</v>
      </c>
      <c r="L88" s="32"/>
    </row>
    <row r="89" spans="2:65" s="1" customFormat="1" ht="15.2" customHeight="1">
      <c r="B89" s="32"/>
      <c r="C89" s="27" t="s">
        <v>29</v>
      </c>
      <c r="F89" s="25" t="str">
        <f>IF(E20="","",E20)</f>
        <v>Vyplň údaj</v>
      </c>
      <c r="I89" s="27" t="s">
        <v>34</v>
      </c>
      <c r="J89" s="30" t="str">
        <f>E26</f>
        <v xml:space="preserve"> </v>
      </c>
      <c r="L89" s="32"/>
    </row>
    <row r="90" spans="2:65" s="1" customFormat="1" ht="10.35" customHeight="1">
      <c r="B90" s="32"/>
      <c r="L90" s="32"/>
    </row>
    <row r="91" spans="2:65" s="10" customFormat="1" ht="29.25" customHeight="1">
      <c r="B91" s="111"/>
      <c r="C91" s="112" t="s">
        <v>166</v>
      </c>
      <c r="D91" s="113" t="s">
        <v>57</v>
      </c>
      <c r="E91" s="113" t="s">
        <v>53</v>
      </c>
      <c r="F91" s="113" t="s">
        <v>54</v>
      </c>
      <c r="G91" s="113" t="s">
        <v>167</v>
      </c>
      <c r="H91" s="113" t="s">
        <v>168</v>
      </c>
      <c r="I91" s="113" t="s">
        <v>169</v>
      </c>
      <c r="J91" s="113" t="s">
        <v>155</v>
      </c>
      <c r="K91" s="114" t="s">
        <v>170</v>
      </c>
      <c r="L91" s="111"/>
      <c r="M91" s="56" t="s">
        <v>19</v>
      </c>
      <c r="N91" s="57" t="s">
        <v>42</v>
      </c>
      <c r="O91" s="57" t="s">
        <v>171</v>
      </c>
      <c r="P91" s="57" t="s">
        <v>172</v>
      </c>
      <c r="Q91" s="57" t="s">
        <v>173</v>
      </c>
      <c r="R91" s="57" t="s">
        <v>174</v>
      </c>
      <c r="S91" s="57" t="s">
        <v>175</v>
      </c>
      <c r="T91" s="58" t="s">
        <v>176</v>
      </c>
    </row>
    <row r="92" spans="2:65" s="1" customFormat="1" ht="22.9" customHeight="1">
      <c r="B92" s="32"/>
      <c r="C92" s="61" t="s">
        <v>177</v>
      </c>
      <c r="J92" s="115">
        <f>BK92</f>
        <v>0</v>
      </c>
      <c r="L92" s="32"/>
      <c r="M92" s="59"/>
      <c r="N92" s="50"/>
      <c r="O92" s="50"/>
      <c r="P92" s="116">
        <f>P93+P179</f>
        <v>0</v>
      </c>
      <c r="Q92" s="50"/>
      <c r="R92" s="116">
        <f>R93+R179</f>
        <v>9.9199145499999997</v>
      </c>
      <c r="S92" s="50"/>
      <c r="T92" s="117">
        <f>T93+T179</f>
        <v>50.794901999999986</v>
      </c>
      <c r="AT92" s="17" t="s">
        <v>71</v>
      </c>
      <c r="AU92" s="17" t="s">
        <v>156</v>
      </c>
      <c r="BK92" s="118">
        <f>BK93+BK179</f>
        <v>0</v>
      </c>
    </row>
    <row r="93" spans="2:65" s="11" customFormat="1" ht="25.9" customHeight="1">
      <c r="B93" s="119"/>
      <c r="D93" s="120" t="s">
        <v>71</v>
      </c>
      <c r="E93" s="121" t="s">
        <v>178</v>
      </c>
      <c r="F93" s="121" t="s">
        <v>179</v>
      </c>
      <c r="I93" s="122"/>
      <c r="J93" s="123">
        <f>BK93</f>
        <v>0</v>
      </c>
      <c r="L93" s="119"/>
      <c r="M93" s="124"/>
      <c r="P93" s="125">
        <f>P94+P103+P152+P176</f>
        <v>0</v>
      </c>
      <c r="R93" s="125">
        <f>R94+R103+R152+R176</f>
        <v>9.9199145499999997</v>
      </c>
      <c r="T93" s="126">
        <f>T94+T103+T152+T176</f>
        <v>46.528201999999986</v>
      </c>
      <c r="AR93" s="120" t="s">
        <v>79</v>
      </c>
      <c r="AT93" s="127" t="s">
        <v>71</v>
      </c>
      <c r="AU93" s="127" t="s">
        <v>72</v>
      </c>
      <c r="AY93" s="120" t="s">
        <v>180</v>
      </c>
      <c r="BK93" s="128">
        <f>BK94+BK103+BK152+BK176</f>
        <v>0</v>
      </c>
    </row>
    <row r="94" spans="2:65" s="11" customFormat="1" ht="22.9" customHeight="1">
      <c r="B94" s="119"/>
      <c r="D94" s="120" t="s">
        <v>71</v>
      </c>
      <c r="E94" s="129" t="s">
        <v>205</v>
      </c>
      <c r="F94" s="129" t="s">
        <v>206</v>
      </c>
      <c r="I94" s="122"/>
      <c r="J94" s="130">
        <f>BK94</f>
        <v>0</v>
      </c>
      <c r="L94" s="119"/>
      <c r="M94" s="124"/>
      <c r="P94" s="125">
        <f>SUM(P95:P102)</f>
        <v>0</v>
      </c>
      <c r="R94" s="125">
        <f>SUM(R95:R102)</f>
        <v>9.9199145499999997</v>
      </c>
      <c r="T94" s="126">
        <f>SUM(T95:T102)</f>
        <v>0</v>
      </c>
      <c r="AR94" s="120" t="s">
        <v>79</v>
      </c>
      <c r="AT94" s="127" t="s">
        <v>71</v>
      </c>
      <c r="AU94" s="127" t="s">
        <v>79</v>
      </c>
      <c r="AY94" s="120" t="s">
        <v>180</v>
      </c>
      <c r="BK94" s="128">
        <f>SUM(BK95:BK102)</f>
        <v>0</v>
      </c>
    </row>
    <row r="95" spans="2:65" s="1" customFormat="1" ht="37.9" customHeight="1">
      <c r="B95" s="32"/>
      <c r="C95" s="131" t="s">
        <v>79</v>
      </c>
      <c r="D95" s="131" t="s">
        <v>182</v>
      </c>
      <c r="E95" s="132" t="s">
        <v>207</v>
      </c>
      <c r="F95" s="133" t="s">
        <v>208</v>
      </c>
      <c r="G95" s="134" t="s">
        <v>209</v>
      </c>
      <c r="H95" s="135">
        <v>3.9649999999999999</v>
      </c>
      <c r="I95" s="136"/>
      <c r="J95" s="137">
        <f>ROUND(I95*H95,2)</f>
        <v>0</v>
      </c>
      <c r="K95" s="133" t="s">
        <v>186</v>
      </c>
      <c r="L95" s="32"/>
      <c r="M95" s="138" t="s">
        <v>19</v>
      </c>
      <c r="N95" s="139" t="s">
        <v>43</v>
      </c>
      <c r="P95" s="140">
        <f>O95*H95</f>
        <v>0</v>
      </c>
      <c r="Q95" s="140">
        <v>2.5018699999999998</v>
      </c>
      <c r="R95" s="140">
        <f>Q95*H95</f>
        <v>9.9199145499999997</v>
      </c>
      <c r="S95" s="140">
        <v>0</v>
      </c>
      <c r="T95" s="141">
        <f>S95*H95</f>
        <v>0</v>
      </c>
      <c r="AR95" s="142" t="s">
        <v>187</v>
      </c>
      <c r="AT95" s="142" t="s">
        <v>182</v>
      </c>
      <c r="AU95" s="142" t="s">
        <v>81</v>
      </c>
      <c r="AY95" s="17" t="s">
        <v>180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7" t="s">
        <v>79</v>
      </c>
      <c r="BK95" s="143">
        <f>ROUND(I95*H95,2)</f>
        <v>0</v>
      </c>
      <c r="BL95" s="17" t="s">
        <v>187</v>
      </c>
      <c r="BM95" s="142" t="s">
        <v>372</v>
      </c>
    </row>
    <row r="96" spans="2:65" s="1" customFormat="1">
      <c r="B96" s="32"/>
      <c r="D96" s="144" t="s">
        <v>189</v>
      </c>
      <c r="F96" s="145" t="s">
        <v>211</v>
      </c>
      <c r="I96" s="146"/>
      <c r="L96" s="32"/>
      <c r="M96" s="147"/>
      <c r="T96" s="53"/>
      <c r="AT96" s="17" t="s">
        <v>189</v>
      </c>
      <c r="AU96" s="17" t="s">
        <v>81</v>
      </c>
    </row>
    <row r="97" spans="2:65" s="13" customFormat="1">
      <c r="B97" s="156"/>
      <c r="D97" s="149" t="s">
        <v>191</v>
      </c>
      <c r="E97" s="157" t="s">
        <v>19</v>
      </c>
      <c r="F97" s="158" t="s">
        <v>373</v>
      </c>
      <c r="H97" s="157" t="s">
        <v>19</v>
      </c>
      <c r="I97" s="159"/>
      <c r="L97" s="156"/>
      <c r="M97" s="160"/>
      <c r="T97" s="161"/>
      <c r="AT97" s="157" t="s">
        <v>191</v>
      </c>
      <c r="AU97" s="157" t="s">
        <v>81</v>
      </c>
      <c r="AV97" s="13" t="s">
        <v>79</v>
      </c>
      <c r="AW97" s="13" t="s">
        <v>33</v>
      </c>
      <c r="AX97" s="13" t="s">
        <v>72</v>
      </c>
      <c r="AY97" s="157" t="s">
        <v>180</v>
      </c>
    </row>
    <row r="98" spans="2:65" s="12" customFormat="1">
      <c r="B98" s="148"/>
      <c r="D98" s="149" t="s">
        <v>191</v>
      </c>
      <c r="E98" s="150" t="s">
        <v>19</v>
      </c>
      <c r="F98" s="151" t="s">
        <v>374</v>
      </c>
      <c r="H98" s="152">
        <v>3.3039999999999998</v>
      </c>
      <c r="I98" s="153"/>
      <c r="L98" s="148"/>
      <c r="M98" s="154"/>
      <c r="T98" s="155"/>
      <c r="AT98" s="150" t="s">
        <v>191</v>
      </c>
      <c r="AU98" s="150" t="s">
        <v>81</v>
      </c>
      <c r="AV98" s="12" t="s">
        <v>81</v>
      </c>
      <c r="AW98" s="12" t="s">
        <v>33</v>
      </c>
      <c r="AX98" s="12" t="s">
        <v>72</v>
      </c>
      <c r="AY98" s="150" t="s">
        <v>180</v>
      </c>
    </row>
    <row r="99" spans="2:65" s="15" customFormat="1">
      <c r="B99" s="170"/>
      <c r="D99" s="149" t="s">
        <v>191</v>
      </c>
      <c r="E99" s="171" t="s">
        <v>19</v>
      </c>
      <c r="F99" s="172" t="s">
        <v>274</v>
      </c>
      <c r="H99" s="173">
        <v>3.3039999999999998</v>
      </c>
      <c r="I99" s="174"/>
      <c r="L99" s="170"/>
      <c r="M99" s="175"/>
      <c r="T99" s="176"/>
      <c r="AT99" s="171" t="s">
        <v>191</v>
      </c>
      <c r="AU99" s="171" t="s">
        <v>81</v>
      </c>
      <c r="AV99" s="15" t="s">
        <v>198</v>
      </c>
      <c r="AW99" s="15" t="s">
        <v>33</v>
      </c>
      <c r="AX99" s="15" t="s">
        <v>72</v>
      </c>
      <c r="AY99" s="171" t="s">
        <v>180</v>
      </c>
    </row>
    <row r="100" spans="2:65" s="13" customFormat="1" ht="22.5">
      <c r="B100" s="156"/>
      <c r="D100" s="149" t="s">
        <v>191</v>
      </c>
      <c r="E100" s="157" t="s">
        <v>19</v>
      </c>
      <c r="F100" s="158" t="s">
        <v>213</v>
      </c>
      <c r="H100" s="157" t="s">
        <v>19</v>
      </c>
      <c r="I100" s="159"/>
      <c r="L100" s="156"/>
      <c r="M100" s="160"/>
      <c r="T100" s="161"/>
      <c r="AT100" s="157" t="s">
        <v>191</v>
      </c>
      <c r="AU100" s="157" t="s">
        <v>81</v>
      </c>
      <c r="AV100" s="13" t="s">
        <v>79</v>
      </c>
      <c r="AW100" s="13" t="s">
        <v>33</v>
      </c>
      <c r="AX100" s="13" t="s">
        <v>72</v>
      </c>
      <c r="AY100" s="157" t="s">
        <v>180</v>
      </c>
    </row>
    <row r="101" spans="2:65" s="12" customFormat="1">
      <c r="B101" s="148"/>
      <c r="D101" s="149" t="s">
        <v>191</v>
      </c>
      <c r="E101" s="150" t="s">
        <v>19</v>
      </c>
      <c r="F101" s="151" t="s">
        <v>375</v>
      </c>
      <c r="H101" s="152">
        <v>0.66100000000000003</v>
      </c>
      <c r="I101" s="153"/>
      <c r="L101" s="148"/>
      <c r="M101" s="154"/>
      <c r="T101" s="155"/>
      <c r="AT101" s="150" t="s">
        <v>191</v>
      </c>
      <c r="AU101" s="150" t="s">
        <v>81</v>
      </c>
      <c r="AV101" s="12" t="s">
        <v>81</v>
      </c>
      <c r="AW101" s="12" t="s">
        <v>33</v>
      </c>
      <c r="AX101" s="12" t="s">
        <v>72</v>
      </c>
      <c r="AY101" s="150" t="s">
        <v>180</v>
      </c>
    </row>
    <row r="102" spans="2:65" s="14" customFormat="1">
      <c r="B102" s="162"/>
      <c r="D102" s="149" t="s">
        <v>191</v>
      </c>
      <c r="E102" s="163" t="s">
        <v>19</v>
      </c>
      <c r="F102" s="164" t="s">
        <v>215</v>
      </c>
      <c r="H102" s="165">
        <v>3.9649999999999999</v>
      </c>
      <c r="I102" s="166"/>
      <c r="L102" s="162"/>
      <c r="M102" s="167"/>
      <c r="T102" s="168"/>
      <c r="AT102" s="163" t="s">
        <v>191</v>
      </c>
      <c r="AU102" s="163" t="s">
        <v>81</v>
      </c>
      <c r="AV102" s="14" t="s">
        <v>187</v>
      </c>
      <c r="AW102" s="14" t="s">
        <v>33</v>
      </c>
      <c r="AX102" s="14" t="s">
        <v>79</v>
      </c>
      <c r="AY102" s="163" t="s">
        <v>180</v>
      </c>
    </row>
    <row r="103" spans="2:65" s="11" customFormat="1" ht="22.9" customHeight="1">
      <c r="B103" s="119"/>
      <c r="D103" s="120" t="s">
        <v>71</v>
      </c>
      <c r="E103" s="129" t="s">
        <v>216</v>
      </c>
      <c r="F103" s="129" t="s">
        <v>217</v>
      </c>
      <c r="I103" s="122"/>
      <c r="J103" s="130">
        <f>BK103</f>
        <v>0</v>
      </c>
      <c r="L103" s="119"/>
      <c r="M103" s="124"/>
      <c r="P103" s="125">
        <f>SUM(P104:P151)</f>
        <v>0</v>
      </c>
      <c r="R103" s="125">
        <f>SUM(R104:R151)</f>
        <v>0</v>
      </c>
      <c r="T103" s="126">
        <f>SUM(T104:T151)</f>
        <v>46.528201999999986</v>
      </c>
      <c r="AR103" s="120" t="s">
        <v>79</v>
      </c>
      <c r="AT103" s="127" t="s">
        <v>71</v>
      </c>
      <c r="AU103" s="127" t="s">
        <v>79</v>
      </c>
      <c r="AY103" s="120" t="s">
        <v>180</v>
      </c>
      <c r="BK103" s="128">
        <f>SUM(BK104:BK151)</f>
        <v>0</v>
      </c>
    </row>
    <row r="104" spans="2:65" s="1" customFormat="1" ht="37.9" customHeight="1">
      <c r="B104" s="32"/>
      <c r="C104" s="131" t="s">
        <v>81</v>
      </c>
      <c r="D104" s="131" t="s">
        <v>182</v>
      </c>
      <c r="E104" s="132" t="s">
        <v>219</v>
      </c>
      <c r="F104" s="133" t="s">
        <v>220</v>
      </c>
      <c r="G104" s="134" t="s">
        <v>221</v>
      </c>
      <c r="H104" s="135">
        <v>5</v>
      </c>
      <c r="I104" s="136"/>
      <c r="J104" s="137">
        <f>ROUND(I104*H104,2)</f>
        <v>0</v>
      </c>
      <c r="K104" s="133" t="s">
        <v>186</v>
      </c>
      <c r="L104" s="32"/>
      <c r="M104" s="138" t="s">
        <v>19</v>
      </c>
      <c r="N104" s="139" t="s">
        <v>43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AR104" s="142" t="s">
        <v>187</v>
      </c>
      <c r="AT104" s="142" t="s">
        <v>182</v>
      </c>
      <c r="AU104" s="142" t="s">
        <v>81</v>
      </c>
      <c r="AY104" s="17" t="s">
        <v>180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187</v>
      </c>
      <c r="BM104" s="142" t="s">
        <v>376</v>
      </c>
    </row>
    <row r="105" spans="2:65" s="1" customFormat="1">
      <c r="B105" s="32"/>
      <c r="D105" s="144" t="s">
        <v>189</v>
      </c>
      <c r="F105" s="145" t="s">
        <v>223</v>
      </c>
      <c r="I105" s="146"/>
      <c r="L105" s="32"/>
      <c r="M105" s="147"/>
      <c r="T105" s="53"/>
      <c r="AT105" s="17" t="s">
        <v>189</v>
      </c>
      <c r="AU105" s="17" t="s">
        <v>81</v>
      </c>
    </row>
    <row r="106" spans="2:65" s="1" customFormat="1" ht="44.25" customHeight="1">
      <c r="B106" s="32"/>
      <c r="C106" s="131" t="s">
        <v>198</v>
      </c>
      <c r="D106" s="131" t="s">
        <v>182</v>
      </c>
      <c r="E106" s="132" t="s">
        <v>224</v>
      </c>
      <c r="F106" s="133" t="s">
        <v>225</v>
      </c>
      <c r="G106" s="134" t="s">
        <v>226</v>
      </c>
      <c r="H106" s="135">
        <v>2</v>
      </c>
      <c r="I106" s="136"/>
      <c r="J106" s="137">
        <f>ROUND(I106*H106,2)</f>
        <v>0</v>
      </c>
      <c r="K106" s="133" t="s">
        <v>186</v>
      </c>
      <c r="L106" s="32"/>
      <c r="M106" s="138" t="s">
        <v>19</v>
      </c>
      <c r="N106" s="139" t="s">
        <v>43</v>
      </c>
      <c r="P106" s="140">
        <f>O106*H106</f>
        <v>0</v>
      </c>
      <c r="Q106" s="140">
        <v>0</v>
      </c>
      <c r="R106" s="140">
        <f>Q106*H106</f>
        <v>0</v>
      </c>
      <c r="S106" s="140">
        <v>0</v>
      </c>
      <c r="T106" s="141">
        <f>S106*H106</f>
        <v>0</v>
      </c>
      <c r="AR106" s="142" t="s">
        <v>187</v>
      </c>
      <c r="AT106" s="142" t="s">
        <v>182</v>
      </c>
      <c r="AU106" s="142" t="s">
        <v>81</v>
      </c>
      <c r="AY106" s="17" t="s">
        <v>180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7" t="s">
        <v>79</v>
      </c>
      <c r="BK106" s="143">
        <f>ROUND(I106*H106,2)</f>
        <v>0</v>
      </c>
      <c r="BL106" s="17" t="s">
        <v>187</v>
      </c>
      <c r="BM106" s="142" t="s">
        <v>377</v>
      </c>
    </row>
    <row r="107" spans="2:65" s="1" customFormat="1">
      <c r="B107" s="32"/>
      <c r="D107" s="144" t="s">
        <v>189</v>
      </c>
      <c r="F107" s="145" t="s">
        <v>228</v>
      </c>
      <c r="I107" s="146"/>
      <c r="L107" s="32"/>
      <c r="M107" s="147"/>
      <c r="T107" s="53"/>
      <c r="AT107" s="17" t="s">
        <v>189</v>
      </c>
      <c r="AU107" s="17" t="s">
        <v>81</v>
      </c>
    </row>
    <row r="108" spans="2:65" s="1" customFormat="1" ht="55.5" customHeight="1">
      <c r="B108" s="32"/>
      <c r="C108" s="131" t="s">
        <v>187</v>
      </c>
      <c r="D108" s="131" t="s">
        <v>182</v>
      </c>
      <c r="E108" s="132" t="s">
        <v>230</v>
      </c>
      <c r="F108" s="133" t="s">
        <v>231</v>
      </c>
      <c r="G108" s="134" t="s">
        <v>226</v>
      </c>
      <c r="H108" s="135">
        <v>20</v>
      </c>
      <c r="I108" s="136"/>
      <c r="J108" s="137">
        <f>ROUND(I108*H108,2)</f>
        <v>0</v>
      </c>
      <c r="K108" s="133" t="s">
        <v>186</v>
      </c>
      <c r="L108" s="32"/>
      <c r="M108" s="138" t="s">
        <v>19</v>
      </c>
      <c r="N108" s="139" t="s">
        <v>43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187</v>
      </c>
      <c r="AT108" s="142" t="s">
        <v>182</v>
      </c>
      <c r="AU108" s="142" t="s">
        <v>81</v>
      </c>
      <c r="AY108" s="17" t="s">
        <v>180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79</v>
      </c>
      <c r="BK108" s="143">
        <f>ROUND(I108*H108,2)</f>
        <v>0</v>
      </c>
      <c r="BL108" s="17" t="s">
        <v>187</v>
      </c>
      <c r="BM108" s="142" t="s">
        <v>378</v>
      </c>
    </row>
    <row r="109" spans="2:65" s="1" customFormat="1">
      <c r="B109" s="32"/>
      <c r="D109" s="144" t="s">
        <v>189</v>
      </c>
      <c r="F109" s="145" t="s">
        <v>233</v>
      </c>
      <c r="I109" s="146"/>
      <c r="L109" s="32"/>
      <c r="M109" s="147"/>
      <c r="T109" s="53"/>
      <c r="AT109" s="17" t="s">
        <v>189</v>
      </c>
      <c r="AU109" s="17" t="s">
        <v>81</v>
      </c>
    </row>
    <row r="110" spans="2:65" s="12" customFormat="1">
      <c r="B110" s="148"/>
      <c r="D110" s="149" t="s">
        <v>191</v>
      </c>
      <c r="E110" s="150" t="s">
        <v>19</v>
      </c>
      <c r="F110" s="151" t="s">
        <v>379</v>
      </c>
      <c r="H110" s="152">
        <v>20</v>
      </c>
      <c r="I110" s="153"/>
      <c r="L110" s="148"/>
      <c r="M110" s="154"/>
      <c r="T110" s="155"/>
      <c r="AT110" s="150" t="s">
        <v>191</v>
      </c>
      <c r="AU110" s="150" t="s">
        <v>81</v>
      </c>
      <c r="AV110" s="12" t="s">
        <v>81</v>
      </c>
      <c r="AW110" s="12" t="s">
        <v>33</v>
      </c>
      <c r="AX110" s="12" t="s">
        <v>79</v>
      </c>
      <c r="AY110" s="150" t="s">
        <v>180</v>
      </c>
    </row>
    <row r="111" spans="2:65" s="1" customFormat="1" ht="44.25" customHeight="1">
      <c r="B111" s="32"/>
      <c r="C111" s="131" t="s">
        <v>218</v>
      </c>
      <c r="D111" s="131" t="s">
        <v>182</v>
      </c>
      <c r="E111" s="132" t="s">
        <v>236</v>
      </c>
      <c r="F111" s="133" t="s">
        <v>237</v>
      </c>
      <c r="G111" s="134" t="s">
        <v>226</v>
      </c>
      <c r="H111" s="135">
        <v>2</v>
      </c>
      <c r="I111" s="136"/>
      <c r="J111" s="137">
        <f>ROUND(I111*H111,2)</f>
        <v>0</v>
      </c>
      <c r="K111" s="133" t="s">
        <v>186</v>
      </c>
      <c r="L111" s="32"/>
      <c r="M111" s="138" t="s">
        <v>19</v>
      </c>
      <c r="N111" s="139" t="s">
        <v>43</v>
      </c>
      <c r="P111" s="140">
        <f>O111*H111</f>
        <v>0</v>
      </c>
      <c r="Q111" s="140">
        <v>0</v>
      </c>
      <c r="R111" s="140">
        <f>Q111*H111</f>
        <v>0</v>
      </c>
      <c r="S111" s="140">
        <v>0</v>
      </c>
      <c r="T111" s="141">
        <f>S111*H111</f>
        <v>0</v>
      </c>
      <c r="AR111" s="142" t="s">
        <v>187</v>
      </c>
      <c r="AT111" s="142" t="s">
        <v>182</v>
      </c>
      <c r="AU111" s="142" t="s">
        <v>81</v>
      </c>
      <c r="AY111" s="17" t="s">
        <v>180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7" t="s">
        <v>79</v>
      </c>
      <c r="BK111" s="143">
        <f>ROUND(I111*H111,2)</f>
        <v>0</v>
      </c>
      <c r="BL111" s="17" t="s">
        <v>187</v>
      </c>
      <c r="BM111" s="142" t="s">
        <v>380</v>
      </c>
    </row>
    <row r="112" spans="2:65" s="1" customFormat="1">
      <c r="B112" s="32"/>
      <c r="D112" s="144" t="s">
        <v>189</v>
      </c>
      <c r="F112" s="145" t="s">
        <v>239</v>
      </c>
      <c r="I112" s="146"/>
      <c r="L112" s="32"/>
      <c r="M112" s="147"/>
      <c r="T112" s="53"/>
      <c r="AT112" s="17" t="s">
        <v>189</v>
      </c>
      <c r="AU112" s="17" t="s">
        <v>81</v>
      </c>
    </row>
    <row r="113" spans="2:65" s="1" customFormat="1" ht="24.2" customHeight="1">
      <c r="B113" s="32"/>
      <c r="C113" s="131" t="s">
        <v>205</v>
      </c>
      <c r="D113" s="131" t="s">
        <v>182</v>
      </c>
      <c r="E113" s="132" t="s">
        <v>246</v>
      </c>
      <c r="F113" s="133" t="s">
        <v>247</v>
      </c>
      <c r="G113" s="134" t="s">
        <v>209</v>
      </c>
      <c r="H113" s="135">
        <v>13.215999999999999</v>
      </c>
      <c r="I113" s="136"/>
      <c r="J113" s="137">
        <f>ROUND(I113*H113,2)</f>
        <v>0</v>
      </c>
      <c r="K113" s="133" t="s">
        <v>186</v>
      </c>
      <c r="L113" s="32"/>
      <c r="M113" s="138" t="s">
        <v>19</v>
      </c>
      <c r="N113" s="139" t="s">
        <v>43</v>
      </c>
      <c r="P113" s="140">
        <f>O113*H113</f>
        <v>0</v>
      </c>
      <c r="Q113" s="140">
        <v>0</v>
      </c>
      <c r="R113" s="140">
        <f>Q113*H113</f>
        <v>0</v>
      </c>
      <c r="S113" s="140">
        <v>2.4</v>
      </c>
      <c r="T113" s="141">
        <f>S113*H113</f>
        <v>31.718399999999995</v>
      </c>
      <c r="AR113" s="142" t="s">
        <v>187</v>
      </c>
      <c r="AT113" s="142" t="s">
        <v>182</v>
      </c>
      <c r="AU113" s="142" t="s">
        <v>81</v>
      </c>
      <c r="AY113" s="17" t="s">
        <v>180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7" t="s">
        <v>79</v>
      </c>
      <c r="BK113" s="143">
        <f>ROUND(I113*H113,2)</f>
        <v>0</v>
      </c>
      <c r="BL113" s="17" t="s">
        <v>187</v>
      </c>
      <c r="BM113" s="142" t="s">
        <v>381</v>
      </c>
    </row>
    <row r="114" spans="2:65" s="1" customFormat="1">
      <c r="B114" s="32"/>
      <c r="D114" s="144" t="s">
        <v>189</v>
      </c>
      <c r="F114" s="145" t="s">
        <v>249</v>
      </c>
      <c r="I114" s="146"/>
      <c r="L114" s="32"/>
      <c r="M114" s="147"/>
      <c r="T114" s="53"/>
      <c r="AT114" s="17" t="s">
        <v>189</v>
      </c>
      <c r="AU114" s="17" t="s">
        <v>81</v>
      </c>
    </row>
    <row r="115" spans="2:65" s="1" customFormat="1" ht="29.25">
      <c r="B115" s="32"/>
      <c r="D115" s="149" t="s">
        <v>250</v>
      </c>
      <c r="F115" s="169" t="s">
        <v>251</v>
      </c>
      <c r="I115" s="146"/>
      <c r="L115" s="32"/>
      <c r="M115" s="147"/>
      <c r="T115" s="53"/>
      <c r="AT115" s="17" t="s">
        <v>250</v>
      </c>
      <c r="AU115" s="17" t="s">
        <v>81</v>
      </c>
    </row>
    <row r="116" spans="2:65" s="13" customFormat="1">
      <c r="B116" s="156"/>
      <c r="D116" s="149" t="s">
        <v>191</v>
      </c>
      <c r="E116" s="157" t="s">
        <v>19</v>
      </c>
      <c r="F116" s="158" t="s">
        <v>382</v>
      </c>
      <c r="H116" s="157" t="s">
        <v>19</v>
      </c>
      <c r="I116" s="159"/>
      <c r="L116" s="156"/>
      <c r="M116" s="160"/>
      <c r="T116" s="161"/>
      <c r="AT116" s="157" t="s">
        <v>191</v>
      </c>
      <c r="AU116" s="157" t="s">
        <v>81</v>
      </c>
      <c r="AV116" s="13" t="s">
        <v>79</v>
      </c>
      <c r="AW116" s="13" t="s">
        <v>33</v>
      </c>
      <c r="AX116" s="13" t="s">
        <v>72</v>
      </c>
      <c r="AY116" s="157" t="s">
        <v>180</v>
      </c>
    </row>
    <row r="117" spans="2:65" s="12" customFormat="1">
      <c r="B117" s="148"/>
      <c r="D117" s="149" t="s">
        <v>191</v>
      </c>
      <c r="E117" s="150" t="s">
        <v>19</v>
      </c>
      <c r="F117" s="151" t="s">
        <v>383</v>
      </c>
      <c r="H117" s="152">
        <v>13.215999999999999</v>
      </c>
      <c r="I117" s="153"/>
      <c r="L117" s="148"/>
      <c r="M117" s="154"/>
      <c r="T117" s="155"/>
      <c r="AT117" s="150" t="s">
        <v>191</v>
      </c>
      <c r="AU117" s="150" t="s">
        <v>81</v>
      </c>
      <c r="AV117" s="12" t="s">
        <v>81</v>
      </c>
      <c r="AW117" s="12" t="s">
        <v>33</v>
      </c>
      <c r="AX117" s="12" t="s">
        <v>72</v>
      </c>
      <c r="AY117" s="150" t="s">
        <v>180</v>
      </c>
    </row>
    <row r="118" spans="2:65" s="14" customFormat="1">
      <c r="B118" s="162"/>
      <c r="D118" s="149" t="s">
        <v>191</v>
      </c>
      <c r="E118" s="163" t="s">
        <v>19</v>
      </c>
      <c r="F118" s="164" t="s">
        <v>215</v>
      </c>
      <c r="H118" s="165">
        <v>13.215999999999999</v>
      </c>
      <c r="I118" s="166"/>
      <c r="L118" s="162"/>
      <c r="M118" s="167"/>
      <c r="T118" s="168"/>
      <c r="AT118" s="163" t="s">
        <v>191</v>
      </c>
      <c r="AU118" s="163" t="s">
        <v>81</v>
      </c>
      <c r="AV118" s="14" t="s">
        <v>187</v>
      </c>
      <c r="AW118" s="14" t="s">
        <v>33</v>
      </c>
      <c r="AX118" s="14" t="s">
        <v>79</v>
      </c>
      <c r="AY118" s="163" t="s">
        <v>180</v>
      </c>
    </row>
    <row r="119" spans="2:65" s="1" customFormat="1" ht="33" customHeight="1">
      <c r="B119" s="32"/>
      <c r="C119" s="131" t="s">
        <v>229</v>
      </c>
      <c r="D119" s="131" t="s">
        <v>182</v>
      </c>
      <c r="E119" s="132" t="s">
        <v>255</v>
      </c>
      <c r="F119" s="133" t="s">
        <v>256</v>
      </c>
      <c r="G119" s="134" t="s">
        <v>257</v>
      </c>
      <c r="H119" s="135">
        <v>7.8239999999999998</v>
      </c>
      <c r="I119" s="136"/>
      <c r="J119" s="137">
        <f>ROUND(I119*H119,2)</f>
        <v>0</v>
      </c>
      <c r="K119" s="133" t="s">
        <v>186</v>
      </c>
      <c r="L119" s="32"/>
      <c r="M119" s="138" t="s">
        <v>19</v>
      </c>
      <c r="N119" s="139" t="s">
        <v>43</v>
      </c>
      <c r="P119" s="140">
        <f>O119*H119</f>
        <v>0</v>
      </c>
      <c r="Q119" s="140">
        <v>0</v>
      </c>
      <c r="R119" s="140">
        <f>Q119*H119</f>
        <v>0</v>
      </c>
      <c r="S119" s="140">
        <v>1</v>
      </c>
      <c r="T119" s="141">
        <f>S119*H119</f>
        <v>7.8239999999999998</v>
      </c>
      <c r="AR119" s="142" t="s">
        <v>187</v>
      </c>
      <c r="AT119" s="142" t="s">
        <v>182</v>
      </c>
      <c r="AU119" s="142" t="s">
        <v>81</v>
      </c>
      <c r="AY119" s="17" t="s">
        <v>180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7" t="s">
        <v>79</v>
      </c>
      <c r="BK119" s="143">
        <f>ROUND(I119*H119,2)</f>
        <v>0</v>
      </c>
      <c r="BL119" s="17" t="s">
        <v>187</v>
      </c>
      <c r="BM119" s="142" t="s">
        <v>384</v>
      </c>
    </row>
    <row r="120" spans="2:65" s="1" customFormat="1">
      <c r="B120" s="32"/>
      <c r="D120" s="144" t="s">
        <v>189</v>
      </c>
      <c r="F120" s="145" t="s">
        <v>259</v>
      </c>
      <c r="I120" s="146"/>
      <c r="L120" s="32"/>
      <c r="M120" s="147"/>
      <c r="T120" s="53"/>
      <c r="AT120" s="17" t="s">
        <v>189</v>
      </c>
      <c r="AU120" s="17" t="s">
        <v>81</v>
      </c>
    </row>
    <row r="121" spans="2:65" s="13" customFormat="1">
      <c r="B121" s="156"/>
      <c r="D121" s="149" t="s">
        <v>191</v>
      </c>
      <c r="E121" s="157" t="s">
        <v>19</v>
      </c>
      <c r="F121" s="158" t="s">
        <v>260</v>
      </c>
      <c r="H121" s="157" t="s">
        <v>19</v>
      </c>
      <c r="I121" s="159"/>
      <c r="L121" s="156"/>
      <c r="M121" s="160"/>
      <c r="T121" s="161"/>
      <c r="AT121" s="157" t="s">
        <v>191</v>
      </c>
      <c r="AU121" s="157" t="s">
        <v>81</v>
      </c>
      <c r="AV121" s="13" t="s">
        <v>79</v>
      </c>
      <c r="AW121" s="13" t="s">
        <v>33</v>
      </c>
      <c r="AX121" s="13" t="s">
        <v>72</v>
      </c>
      <c r="AY121" s="157" t="s">
        <v>180</v>
      </c>
    </row>
    <row r="122" spans="2:65" s="12" customFormat="1">
      <c r="B122" s="148"/>
      <c r="D122" s="149" t="s">
        <v>191</v>
      </c>
      <c r="E122" s="150" t="s">
        <v>19</v>
      </c>
      <c r="F122" s="151" t="s">
        <v>385</v>
      </c>
      <c r="H122" s="152">
        <v>1757.056</v>
      </c>
      <c r="I122" s="153"/>
      <c r="L122" s="148"/>
      <c r="M122" s="154"/>
      <c r="T122" s="155"/>
      <c r="AT122" s="150" t="s">
        <v>191</v>
      </c>
      <c r="AU122" s="150" t="s">
        <v>81</v>
      </c>
      <c r="AV122" s="12" t="s">
        <v>81</v>
      </c>
      <c r="AW122" s="12" t="s">
        <v>33</v>
      </c>
      <c r="AX122" s="12" t="s">
        <v>72</v>
      </c>
      <c r="AY122" s="150" t="s">
        <v>180</v>
      </c>
    </row>
    <row r="123" spans="2:65" s="12" customFormat="1">
      <c r="B123" s="148"/>
      <c r="D123" s="149" t="s">
        <v>191</v>
      </c>
      <c r="E123" s="150" t="s">
        <v>19</v>
      </c>
      <c r="F123" s="151" t="s">
        <v>262</v>
      </c>
      <c r="H123" s="152">
        <v>1554</v>
      </c>
      <c r="I123" s="153"/>
      <c r="L123" s="148"/>
      <c r="M123" s="154"/>
      <c r="T123" s="155"/>
      <c r="AT123" s="150" t="s">
        <v>191</v>
      </c>
      <c r="AU123" s="150" t="s">
        <v>81</v>
      </c>
      <c r="AV123" s="12" t="s">
        <v>81</v>
      </c>
      <c r="AW123" s="12" t="s">
        <v>33</v>
      </c>
      <c r="AX123" s="12" t="s">
        <v>72</v>
      </c>
      <c r="AY123" s="150" t="s">
        <v>180</v>
      </c>
    </row>
    <row r="124" spans="2:65" s="13" customFormat="1">
      <c r="B124" s="156"/>
      <c r="D124" s="149" t="s">
        <v>191</v>
      </c>
      <c r="E124" s="157" t="s">
        <v>19</v>
      </c>
      <c r="F124" s="158" t="s">
        <v>263</v>
      </c>
      <c r="H124" s="157" t="s">
        <v>19</v>
      </c>
      <c r="I124" s="159"/>
      <c r="L124" s="156"/>
      <c r="M124" s="160"/>
      <c r="T124" s="161"/>
      <c r="AT124" s="157" t="s">
        <v>191</v>
      </c>
      <c r="AU124" s="157" t="s">
        <v>81</v>
      </c>
      <c r="AV124" s="13" t="s">
        <v>79</v>
      </c>
      <c r="AW124" s="13" t="s">
        <v>33</v>
      </c>
      <c r="AX124" s="13" t="s">
        <v>72</v>
      </c>
      <c r="AY124" s="157" t="s">
        <v>180</v>
      </c>
    </row>
    <row r="125" spans="2:65" s="12" customFormat="1">
      <c r="B125" s="148"/>
      <c r="D125" s="149" t="s">
        <v>191</v>
      </c>
      <c r="E125" s="150" t="s">
        <v>19</v>
      </c>
      <c r="F125" s="151" t="s">
        <v>264</v>
      </c>
      <c r="H125" s="152">
        <v>495.36</v>
      </c>
      <c r="I125" s="153"/>
      <c r="L125" s="148"/>
      <c r="M125" s="154"/>
      <c r="T125" s="155"/>
      <c r="AT125" s="150" t="s">
        <v>191</v>
      </c>
      <c r="AU125" s="150" t="s">
        <v>81</v>
      </c>
      <c r="AV125" s="12" t="s">
        <v>81</v>
      </c>
      <c r="AW125" s="12" t="s">
        <v>33</v>
      </c>
      <c r="AX125" s="12" t="s">
        <v>72</v>
      </c>
      <c r="AY125" s="150" t="s">
        <v>180</v>
      </c>
    </row>
    <row r="126" spans="2:65" s="12" customFormat="1">
      <c r="B126" s="148"/>
      <c r="D126" s="149" t="s">
        <v>191</v>
      </c>
      <c r="E126" s="150" t="s">
        <v>19</v>
      </c>
      <c r="F126" s="151" t="s">
        <v>265</v>
      </c>
      <c r="H126" s="152">
        <v>838.5</v>
      </c>
      <c r="I126" s="153"/>
      <c r="L126" s="148"/>
      <c r="M126" s="154"/>
      <c r="T126" s="155"/>
      <c r="AT126" s="150" t="s">
        <v>191</v>
      </c>
      <c r="AU126" s="150" t="s">
        <v>81</v>
      </c>
      <c r="AV126" s="12" t="s">
        <v>81</v>
      </c>
      <c r="AW126" s="12" t="s">
        <v>33</v>
      </c>
      <c r="AX126" s="12" t="s">
        <v>72</v>
      </c>
      <c r="AY126" s="150" t="s">
        <v>180</v>
      </c>
    </row>
    <row r="127" spans="2:65" s="13" customFormat="1">
      <c r="B127" s="156"/>
      <c r="D127" s="149" t="s">
        <v>191</v>
      </c>
      <c r="E127" s="157" t="s">
        <v>19</v>
      </c>
      <c r="F127" s="158" t="s">
        <v>266</v>
      </c>
      <c r="H127" s="157" t="s">
        <v>19</v>
      </c>
      <c r="I127" s="159"/>
      <c r="L127" s="156"/>
      <c r="M127" s="160"/>
      <c r="T127" s="161"/>
      <c r="AT127" s="157" t="s">
        <v>191</v>
      </c>
      <c r="AU127" s="157" t="s">
        <v>81</v>
      </c>
      <c r="AV127" s="13" t="s">
        <v>79</v>
      </c>
      <c r="AW127" s="13" t="s">
        <v>33</v>
      </c>
      <c r="AX127" s="13" t="s">
        <v>72</v>
      </c>
      <c r="AY127" s="157" t="s">
        <v>180</v>
      </c>
    </row>
    <row r="128" spans="2:65" s="12" customFormat="1">
      <c r="B128" s="148"/>
      <c r="D128" s="149" t="s">
        <v>191</v>
      </c>
      <c r="E128" s="150" t="s">
        <v>19</v>
      </c>
      <c r="F128" s="151" t="s">
        <v>267</v>
      </c>
      <c r="H128" s="152">
        <v>134.4</v>
      </c>
      <c r="I128" s="153"/>
      <c r="L128" s="148"/>
      <c r="M128" s="154"/>
      <c r="T128" s="155"/>
      <c r="AT128" s="150" t="s">
        <v>191</v>
      </c>
      <c r="AU128" s="150" t="s">
        <v>81</v>
      </c>
      <c r="AV128" s="12" t="s">
        <v>81</v>
      </c>
      <c r="AW128" s="12" t="s">
        <v>33</v>
      </c>
      <c r="AX128" s="12" t="s">
        <v>72</v>
      </c>
      <c r="AY128" s="150" t="s">
        <v>180</v>
      </c>
    </row>
    <row r="129" spans="2:65" s="12" customFormat="1">
      <c r="B129" s="148"/>
      <c r="D129" s="149" t="s">
        <v>191</v>
      </c>
      <c r="E129" s="150" t="s">
        <v>19</v>
      </c>
      <c r="F129" s="151" t="s">
        <v>268</v>
      </c>
      <c r="H129" s="152">
        <v>134.4</v>
      </c>
      <c r="I129" s="153"/>
      <c r="L129" s="148"/>
      <c r="M129" s="154"/>
      <c r="T129" s="155"/>
      <c r="AT129" s="150" t="s">
        <v>191</v>
      </c>
      <c r="AU129" s="150" t="s">
        <v>81</v>
      </c>
      <c r="AV129" s="12" t="s">
        <v>81</v>
      </c>
      <c r="AW129" s="12" t="s">
        <v>33</v>
      </c>
      <c r="AX129" s="12" t="s">
        <v>72</v>
      </c>
      <c r="AY129" s="150" t="s">
        <v>180</v>
      </c>
    </row>
    <row r="130" spans="2:65" s="12" customFormat="1">
      <c r="B130" s="148"/>
      <c r="D130" s="149" t="s">
        <v>191</v>
      </c>
      <c r="E130" s="150" t="s">
        <v>19</v>
      </c>
      <c r="F130" s="151" t="s">
        <v>269</v>
      </c>
      <c r="H130" s="152">
        <v>425.88</v>
      </c>
      <c r="I130" s="153"/>
      <c r="L130" s="148"/>
      <c r="M130" s="154"/>
      <c r="T130" s="155"/>
      <c r="AT130" s="150" t="s">
        <v>191</v>
      </c>
      <c r="AU130" s="150" t="s">
        <v>81</v>
      </c>
      <c r="AV130" s="12" t="s">
        <v>81</v>
      </c>
      <c r="AW130" s="12" t="s">
        <v>33</v>
      </c>
      <c r="AX130" s="12" t="s">
        <v>72</v>
      </c>
      <c r="AY130" s="150" t="s">
        <v>180</v>
      </c>
    </row>
    <row r="131" spans="2:65" s="13" customFormat="1">
      <c r="B131" s="156"/>
      <c r="D131" s="149" t="s">
        <v>191</v>
      </c>
      <c r="E131" s="157" t="s">
        <v>19</v>
      </c>
      <c r="F131" s="158" t="s">
        <v>270</v>
      </c>
      <c r="H131" s="157" t="s">
        <v>19</v>
      </c>
      <c r="I131" s="159"/>
      <c r="L131" s="156"/>
      <c r="M131" s="160"/>
      <c r="T131" s="161"/>
      <c r="AT131" s="157" t="s">
        <v>191</v>
      </c>
      <c r="AU131" s="157" t="s">
        <v>81</v>
      </c>
      <c r="AV131" s="13" t="s">
        <v>79</v>
      </c>
      <c r="AW131" s="13" t="s">
        <v>33</v>
      </c>
      <c r="AX131" s="13" t="s">
        <v>72</v>
      </c>
      <c r="AY131" s="157" t="s">
        <v>180</v>
      </c>
    </row>
    <row r="132" spans="2:65" s="12" customFormat="1">
      <c r="B132" s="148"/>
      <c r="D132" s="149" t="s">
        <v>191</v>
      </c>
      <c r="E132" s="150" t="s">
        <v>19</v>
      </c>
      <c r="F132" s="151" t="s">
        <v>271</v>
      </c>
      <c r="H132" s="152">
        <v>700.36599999999999</v>
      </c>
      <c r="I132" s="153"/>
      <c r="L132" s="148"/>
      <c r="M132" s="154"/>
      <c r="T132" s="155"/>
      <c r="AT132" s="150" t="s">
        <v>191</v>
      </c>
      <c r="AU132" s="150" t="s">
        <v>81</v>
      </c>
      <c r="AV132" s="12" t="s">
        <v>81</v>
      </c>
      <c r="AW132" s="12" t="s">
        <v>33</v>
      </c>
      <c r="AX132" s="12" t="s">
        <v>72</v>
      </c>
      <c r="AY132" s="150" t="s">
        <v>180</v>
      </c>
    </row>
    <row r="133" spans="2:65" s="13" customFormat="1">
      <c r="B133" s="156"/>
      <c r="D133" s="149" t="s">
        <v>191</v>
      </c>
      <c r="E133" s="157" t="s">
        <v>19</v>
      </c>
      <c r="F133" s="158" t="s">
        <v>272</v>
      </c>
      <c r="H133" s="157" t="s">
        <v>19</v>
      </c>
      <c r="I133" s="159"/>
      <c r="L133" s="156"/>
      <c r="M133" s="160"/>
      <c r="T133" s="161"/>
      <c r="AT133" s="157" t="s">
        <v>191</v>
      </c>
      <c r="AU133" s="157" t="s">
        <v>81</v>
      </c>
      <c r="AV133" s="13" t="s">
        <v>79</v>
      </c>
      <c r="AW133" s="13" t="s">
        <v>33</v>
      </c>
      <c r="AX133" s="13" t="s">
        <v>72</v>
      </c>
      <c r="AY133" s="157" t="s">
        <v>180</v>
      </c>
    </row>
    <row r="134" spans="2:65" s="12" customFormat="1">
      <c r="B134" s="148"/>
      <c r="D134" s="149" t="s">
        <v>191</v>
      </c>
      <c r="E134" s="150" t="s">
        <v>19</v>
      </c>
      <c r="F134" s="151" t="s">
        <v>273</v>
      </c>
      <c r="H134" s="152">
        <v>480</v>
      </c>
      <c r="I134" s="153"/>
      <c r="L134" s="148"/>
      <c r="M134" s="154"/>
      <c r="T134" s="155"/>
      <c r="AT134" s="150" t="s">
        <v>191</v>
      </c>
      <c r="AU134" s="150" t="s">
        <v>81</v>
      </c>
      <c r="AV134" s="12" t="s">
        <v>81</v>
      </c>
      <c r="AW134" s="12" t="s">
        <v>33</v>
      </c>
      <c r="AX134" s="12" t="s">
        <v>72</v>
      </c>
      <c r="AY134" s="150" t="s">
        <v>180</v>
      </c>
    </row>
    <row r="135" spans="2:65" s="15" customFormat="1">
      <c r="B135" s="170"/>
      <c r="D135" s="149" t="s">
        <v>191</v>
      </c>
      <c r="E135" s="171" t="s">
        <v>19</v>
      </c>
      <c r="F135" s="172" t="s">
        <v>274</v>
      </c>
      <c r="H135" s="173">
        <v>6519.9620000000004</v>
      </c>
      <c r="I135" s="174"/>
      <c r="L135" s="170"/>
      <c r="M135" s="175"/>
      <c r="T135" s="176"/>
      <c r="AT135" s="171" t="s">
        <v>191</v>
      </c>
      <c r="AU135" s="171" t="s">
        <v>81</v>
      </c>
      <c r="AV135" s="15" t="s">
        <v>198</v>
      </c>
      <c r="AW135" s="15" t="s">
        <v>33</v>
      </c>
      <c r="AX135" s="15" t="s">
        <v>72</v>
      </c>
      <c r="AY135" s="171" t="s">
        <v>180</v>
      </c>
    </row>
    <row r="136" spans="2:65" s="13" customFormat="1">
      <c r="B136" s="156"/>
      <c r="D136" s="149" t="s">
        <v>191</v>
      </c>
      <c r="E136" s="157" t="s">
        <v>19</v>
      </c>
      <c r="F136" s="158" t="s">
        <v>275</v>
      </c>
      <c r="H136" s="157" t="s">
        <v>19</v>
      </c>
      <c r="I136" s="159"/>
      <c r="L136" s="156"/>
      <c r="M136" s="160"/>
      <c r="T136" s="161"/>
      <c r="AT136" s="157" t="s">
        <v>191</v>
      </c>
      <c r="AU136" s="157" t="s">
        <v>81</v>
      </c>
      <c r="AV136" s="13" t="s">
        <v>79</v>
      </c>
      <c r="AW136" s="13" t="s">
        <v>33</v>
      </c>
      <c r="AX136" s="13" t="s">
        <v>72</v>
      </c>
      <c r="AY136" s="157" t="s">
        <v>180</v>
      </c>
    </row>
    <row r="137" spans="2:65" s="12" customFormat="1">
      <c r="B137" s="148"/>
      <c r="D137" s="149" t="s">
        <v>191</v>
      </c>
      <c r="E137" s="150" t="s">
        <v>19</v>
      </c>
      <c r="F137" s="151" t="s">
        <v>386</v>
      </c>
      <c r="H137" s="152">
        <v>1303.992</v>
      </c>
      <c r="I137" s="153"/>
      <c r="L137" s="148"/>
      <c r="M137" s="154"/>
      <c r="T137" s="155"/>
      <c r="AT137" s="150" t="s">
        <v>191</v>
      </c>
      <c r="AU137" s="150" t="s">
        <v>81</v>
      </c>
      <c r="AV137" s="12" t="s">
        <v>81</v>
      </c>
      <c r="AW137" s="12" t="s">
        <v>33</v>
      </c>
      <c r="AX137" s="12" t="s">
        <v>72</v>
      </c>
      <c r="AY137" s="150" t="s">
        <v>180</v>
      </c>
    </row>
    <row r="138" spans="2:65" s="15" customFormat="1">
      <c r="B138" s="170"/>
      <c r="D138" s="149" t="s">
        <v>191</v>
      </c>
      <c r="E138" s="171" t="s">
        <v>19</v>
      </c>
      <c r="F138" s="172" t="s">
        <v>274</v>
      </c>
      <c r="H138" s="173">
        <v>1303.992</v>
      </c>
      <c r="I138" s="174"/>
      <c r="L138" s="170"/>
      <c r="M138" s="175"/>
      <c r="T138" s="176"/>
      <c r="AT138" s="171" t="s">
        <v>191</v>
      </c>
      <c r="AU138" s="171" t="s">
        <v>81</v>
      </c>
      <c r="AV138" s="15" t="s">
        <v>198</v>
      </c>
      <c r="AW138" s="15" t="s">
        <v>33</v>
      </c>
      <c r="AX138" s="15" t="s">
        <v>72</v>
      </c>
      <c r="AY138" s="171" t="s">
        <v>180</v>
      </c>
    </row>
    <row r="139" spans="2:65" s="13" customFormat="1">
      <c r="B139" s="156"/>
      <c r="D139" s="149" t="s">
        <v>191</v>
      </c>
      <c r="E139" s="157" t="s">
        <v>19</v>
      </c>
      <c r="F139" s="158" t="s">
        <v>277</v>
      </c>
      <c r="H139" s="157" t="s">
        <v>19</v>
      </c>
      <c r="I139" s="159"/>
      <c r="L139" s="156"/>
      <c r="M139" s="160"/>
      <c r="T139" s="161"/>
      <c r="AT139" s="157" t="s">
        <v>191</v>
      </c>
      <c r="AU139" s="157" t="s">
        <v>81</v>
      </c>
      <c r="AV139" s="13" t="s">
        <v>79</v>
      </c>
      <c r="AW139" s="13" t="s">
        <v>33</v>
      </c>
      <c r="AX139" s="13" t="s">
        <v>72</v>
      </c>
      <c r="AY139" s="157" t="s">
        <v>180</v>
      </c>
    </row>
    <row r="140" spans="2:65" s="12" customFormat="1">
      <c r="B140" s="148"/>
      <c r="D140" s="149" t="s">
        <v>191</v>
      </c>
      <c r="E140" s="150" t="s">
        <v>19</v>
      </c>
      <c r="F140" s="151" t="s">
        <v>387</v>
      </c>
      <c r="H140" s="152">
        <v>-7823.9539999999997</v>
      </c>
      <c r="I140" s="153"/>
      <c r="L140" s="148"/>
      <c r="M140" s="154"/>
      <c r="T140" s="155"/>
      <c r="AT140" s="150" t="s">
        <v>191</v>
      </c>
      <c r="AU140" s="150" t="s">
        <v>81</v>
      </c>
      <c r="AV140" s="12" t="s">
        <v>81</v>
      </c>
      <c r="AW140" s="12" t="s">
        <v>33</v>
      </c>
      <c r="AX140" s="12" t="s">
        <v>72</v>
      </c>
      <c r="AY140" s="150" t="s">
        <v>180</v>
      </c>
    </row>
    <row r="141" spans="2:65" s="12" customFormat="1">
      <c r="B141" s="148"/>
      <c r="D141" s="149" t="s">
        <v>191</v>
      </c>
      <c r="E141" s="150" t="s">
        <v>19</v>
      </c>
      <c r="F141" s="151" t="s">
        <v>388</v>
      </c>
      <c r="H141" s="152">
        <v>7.8239999999999998</v>
      </c>
      <c r="I141" s="153"/>
      <c r="L141" s="148"/>
      <c r="M141" s="154"/>
      <c r="T141" s="155"/>
      <c r="AT141" s="150" t="s">
        <v>191</v>
      </c>
      <c r="AU141" s="150" t="s">
        <v>81</v>
      </c>
      <c r="AV141" s="12" t="s">
        <v>81</v>
      </c>
      <c r="AW141" s="12" t="s">
        <v>33</v>
      </c>
      <c r="AX141" s="12" t="s">
        <v>72</v>
      </c>
      <c r="AY141" s="150" t="s">
        <v>180</v>
      </c>
    </row>
    <row r="142" spans="2:65" s="14" customFormat="1">
      <c r="B142" s="162"/>
      <c r="D142" s="149" t="s">
        <v>191</v>
      </c>
      <c r="E142" s="163" t="s">
        <v>19</v>
      </c>
      <c r="F142" s="164" t="s">
        <v>215</v>
      </c>
      <c r="H142" s="165">
        <v>7.8239999999999998</v>
      </c>
      <c r="I142" s="166"/>
      <c r="L142" s="162"/>
      <c r="M142" s="167"/>
      <c r="T142" s="168"/>
      <c r="AT142" s="163" t="s">
        <v>191</v>
      </c>
      <c r="AU142" s="163" t="s">
        <v>81</v>
      </c>
      <c r="AV142" s="14" t="s">
        <v>187</v>
      </c>
      <c r="AW142" s="14" t="s">
        <v>33</v>
      </c>
      <c r="AX142" s="14" t="s">
        <v>79</v>
      </c>
      <c r="AY142" s="163" t="s">
        <v>180</v>
      </c>
    </row>
    <row r="143" spans="2:65" s="1" customFormat="1" ht="33" customHeight="1">
      <c r="B143" s="32"/>
      <c r="C143" s="131" t="s">
        <v>235</v>
      </c>
      <c r="D143" s="131" t="s">
        <v>182</v>
      </c>
      <c r="E143" s="132" t="s">
        <v>280</v>
      </c>
      <c r="F143" s="133" t="s">
        <v>281</v>
      </c>
      <c r="G143" s="134" t="s">
        <v>185</v>
      </c>
      <c r="H143" s="135">
        <v>636.69799999999998</v>
      </c>
      <c r="I143" s="136"/>
      <c r="J143" s="137">
        <f>ROUND(I143*H143,2)</f>
        <v>0</v>
      </c>
      <c r="K143" s="133" t="s">
        <v>186</v>
      </c>
      <c r="L143" s="32"/>
      <c r="M143" s="138" t="s">
        <v>19</v>
      </c>
      <c r="N143" s="13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8.9999999999999993E-3</v>
      </c>
      <c r="T143" s="141">
        <f>S143*H143</f>
        <v>5.730281999999999</v>
      </c>
      <c r="AR143" s="142" t="s">
        <v>187</v>
      </c>
      <c r="AT143" s="142" t="s">
        <v>182</v>
      </c>
      <c r="AU143" s="142" t="s">
        <v>81</v>
      </c>
      <c r="AY143" s="17" t="s">
        <v>180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187</v>
      </c>
      <c r="BM143" s="142" t="s">
        <v>389</v>
      </c>
    </row>
    <row r="144" spans="2:65" s="1" customFormat="1">
      <c r="B144" s="32"/>
      <c r="D144" s="144" t="s">
        <v>189</v>
      </c>
      <c r="F144" s="145" t="s">
        <v>283</v>
      </c>
      <c r="I144" s="146"/>
      <c r="L144" s="32"/>
      <c r="M144" s="147"/>
      <c r="T144" s="53"/>
      <c r="AT144" s="17" t="s">
        <v>189</v>
      </c>
      <c r="AU144" s="17" t="s">
        <v>81</v>
      </c>
    </row>
    <row r="145" spans="2:65" s="12" customFormat="1">
      <c r="B145" s="148"/>
      <c r="D145" s="149" t="s">
        <v>191</v>
      </c>
      <c r="E145" s="150" t="s">
        <v>19</v>
      </c>
      <c r="F145" s="151" t="s">
        <v>390</v>
      </c>
      <c r="H145" s="152">
        <v>570</v>
      </c>
      <c r="I145" s="153"/>
      <c r="L145" s="148"/>
      <c r="M145" s="154"/>
      <c r="T145" s="155"/>
      <c r="AT145" s="150" t="s">
        <v>191</v>
      </c>
      <c r="AU145" s="150" t="s">
        <v>81</v>
      </c>
      <c r="AV145" s="12" t="s">
        <v>81</v>
      </c>
      <c r="AW145" s="12" t="s">
        <v>33</v>
      </c>
      <c r="AX145" s="12" t="s">
        <v>72</v>
      </c>
      <c r="AY145" s="150" t="s">
        <v>180</v>
      </c>
    </row>
    <row r="146" spans="2:65" s="12" customFormat="1">
      <c r="B146" s="148"/>
      <c r="D146" s="149" t="s">
        <v>191</v>
      </c>
      <c r="E146" s="150" t="s">
        <v>19</v>
      </c>
      <c r="F146" s="151" t="s">
        <v>285</v>
      </c>
      <c r="H146" s="152">
        <v>66.697999999999993</v>
      </c>
      <c r="I146" s="153"/>
      <c r="L146" s="148"/>
      <c r="M146" s="154"/>
      <c r="T146" s="155"/>
      <c r="AT146" s="150" t="s">
        <v>191</v>
      </c>
      <c r="AU146" s="150" t="s">
        <v>81</v>
      </c>
      <c r="AV146" s="12" t="s">
        <v>81</v>
      </c>
      <c r="AW146" s="12" t="s">
        <v>33</v>
      </c>
      <c r="AX146" s="12" t="s">
        <v>72</v>
      </c>
      <c r="AY146" s="150" t="s">
        <v>180</v>
      </c>
    </row>
    <row r="147" spans="2:65" s="14" customFormat="1">
      <c r="B147" s="162"/>
      <c r="D147" s="149" t="s">
        <v>191</v>
      </c>
      <c r="E147" s="163" t="s">
        <v>19</v>
      </c>
      <c r="F147" s="164" t="s">
        <v>215</v>
      </c>
      <c r="H147" s="165">
        <v>636.69799999999998</v>
      </c>
      <c r="I147" s="166"/>
      <c r="L147" s="162"/>
      <c r="M147" s="167"/>
      <c r="T147" s="168"/>
      <c r="AT147" s="163" t="s">
        <v>191</v>
      </c>
      <c r="AU147" s="163" t="s">
        <v>81</v>
      </c>
      <c r="AV147" s="14" t="s">
        <v>187</v>
      </c>
      <c r="AW147" s="14" t="s">
        <v>33</v>
      </c>
      <c r="AX147" s="14" t="s">
        <v>79</v>
      </c>
      <c r="AY147" s="163" t="s">
        <v>180</v>
      </c>
    </row>
    <row r="148" spans="2:65" s="1" customFormat="1" ht="37.9" customHeight="1">
      <c r="B148" s="32"/>
      <c r="C148" s="131" t="s">
        <v>216</v>
      </c>
      <c r="D148" s="131" t="s">
        <v>182</v>
      </c>
      <c r="E148" s="132" t="s">
        <v>287</v>
      </c>
      <c r="F148" s="133" t="s">
        <v>288</v>
      </c>
      <c r="G148" s="134" t="s">
        <v>185</v>
      </c>
      <c r="H148" s="135">
        <v>33.04</v>
      </c>
      <c r="I148" s="136"/>
      <c r="J148" s="137">
        <f>ROUND(I148*H148,2)</f>
        <v>0</v>
      </c>
      <c r="K148" s="133" t="s">
        <v>186</v>
      </c>
      <c r="L148" s="32"/>
      <c r="M148" s="138" t="s">
        <v>19</v>
      </c>
      <c r="N148" s="139" t="s">
        <v>43</v>
      </c>
      <c r="P148" s="140">
        <f>O148*H148</f>
        <v>0</v>
      </c>
      <c r="Q148" s="140">
        <v>0</v>
      </c>
      <c r="R148" s="140">
        <f>Q148*H148</f>
        <v>0</v>
      </c>
      <c r="S148" s="140">
        <v>3.7999999999999999E-2</v>
      </c>
      <c r="T148" s="141">
        <f>S148*H148</f>
        <v>1.25552</v>
      </c>
      <c r="AR148" s="142" t="s">
        <v>187</v>
      </c>
      <c r="AT148" s="142" t="s">
        <v>182</v>
      </c>
      <c r="AU148" s="142" t="s">
        <v>81</v>
      </c>
      <c r="AY148" s="17" t="s">
        <v>180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79</v>
      </c>
      <c r="BK148" s="143">
        <f>ROUND(I148*H148,2)</f>
        <v>0</v>
      </c>
      <c r="BL148" s="17" t="s">
        <v>187</v>
      </c>
      <c r="BM148" s="142" t="s">
        <v>391</v>
      </c>
    </row>
    <row r="149" spans="2:65" s="1" customFormat="1">
      <c r="B149" s="32"/>
      <c r="D149" s="144" t="s">
        <v>189</v>
      </c>
      <c r="F149" s="145" t="s">
        <v>290</v>
      </c>
      <c r="I149" s="146"/>
      <c r="L149" s="32"/>
      <c r="M149" s="147"/>
      <c r="T149" s="53"/>
      <c r="AT149" s="17" t="s">
        <v>189</v>
      </c>
      <c r="AU149" s="17" t="s">
        <v>81</v>
      </c>
    </row>
    <row r="150" spans="2:65" s="13" customFormat="1">
      <c r="B150" s="156"/>
      <c r="D150" s="149" t="s">
        <v>191</v>
      </c>
      <c r="E150" s="157" t="s">
        <v>19</v>
      </c>
      <c r="F150" s="158" t="s">
        <v>392</v>
      </c>
      <c r="H150" s="157" t="s">
        <v>19</v>
      </c>
      <c r="I150" s="159"/>
      <c r="L150" s="156"/>
      <c r="M150" s="160"/>
      <c r="T150" s="161"/>
      <c r="AT150" s="157" t="s">
        <v>191</v>
      </c>
      <c r="AU150" s="157" t="s">
        <v>81</v>
      </c>
      <c r="AV150" s="13" t="s">
        <v>79</v>
      </c>
      <c r="AW150" s="13" t="s">
        <v>33</v>
      </c>
      <c r="AX150" s="13" t="s">
        <v>72</v>
      </c>
      <c r="AY150" s="157" t="s">
        <v>180</v>
      </c>
    </row>
    <row r="151" spans="2:65" s="12" customFormat="1">
      <c r="B151" s="148"/>
      <c r="D151" s="149" t="s">
        <v>191</v>
      </c>
      <c r="E151" s="150" t="s">
        <v>19</v>
      </c>
      <c r="F151" s="151" t="s">
        <v>393</v>
      </c>
      <c r="H151" s="152">
        <v>33.04</v>
      </c>
      <c r="I151" s="153"/>
      <c r="L151" s="148"/>
      <c r="M151" s="154"/>
      <c r="T151" s="155"/>
      <c r="AT151" s="150" t="s">
        <v>191</v>
      </c>
      <c r="AU151" s="150" t="s">
        <v>81</v>
      </c>
      <c r="AV151" s="12" t="s">
        <v>81</v>
      </c>
      <c r="AW151" s="12" t="s">
        <v>33</v>
      </c>
      <c r="AX151" s="12" t="s">
        <v>79</v>
      </c>
      <c r="AY151" s="150" t="s">
        <v>180</v>
      </c>
    </row>
    <row r="152" spans="2:65" s="11" customFormat="1" ht="22.9" customHeight="1">
      <c r="B152" s="119"/>
      <c r="D152" s="120" t="s">
        <v>71</v>
      </c>
      <c r="E152" s="129" t="s">
        <v>292</v>
      </c>
      <c r="F152" s="129" t="s">
        <v>293</v>
      </c>
      <c r="I152" s="122"/>
      <c r="J152" s="130">
        <f>BK152</f>
        <v>0</v>
      </c>
      <c r="L152" s="119"/>
      <c r="M152" s="124"/>
      <c r="P152" s="125">
        <f>SUM(P153:P175)</f>
        <v>0</v>
      </c>
      <c r="R152" s="125">
        <f>SUM(R153:R175)</f>
        <v>0</v>
      </c>
      <c r="T152" s="126">
        <f>SUM(T153:T175)</f>
        <v>0</v>
      </c>
      <c r="AR152" s="120" t="s">
        <v>79</v>
      </c>
      <c r="AT152" s="127" t="s">
        <v>71</v>
      </c>
      <c r="AU152" s="127" t="s">
        <v>79</v>
      </c>
      <c r="AY152" s="120" t="s">
        <v>180</v>
      </c>
      <c r="BK152" s="128">
        <f>SUM(BK153:BK175)</f>
        <v>0</v>
      </c>
    </row>
    <row r="153" spans="2:65" s="1" customFormat="1" ht="33" customHeight="1">
      <c r="B153" s="32"/>
      <c r="C153" s="131" t="s">
        <v>245</v>
      </c>
      <c r="D153" s="131" t="s">
        <v>182</v>
      </c>
      <c r="E153" s="132" t="s">
        <v>295</v>
      </c>
      <c r="F153" s="133" t="s">
        <v>296</v>
      </c>
      <c r="G153" s="134" t="s">
        <v>257</v>
      </c>
      <c r="H153" s="135">
        <v>17.821000000000002</v>
      </c>
      <c r="I153" s="136"/>
      <c r="J153" s="137">
        <f>ROUND(I153*H153,2)</f>
        <v>0</v>
      </c>
      <c r="K153" s="133" t="s">
        <v>186</v>
      </c>
      <c r="L153" s="32"/>
      <c r="M153" s="138" t="s">
        <v>19</v>
      </c>
      <c r="N153" s="139" t="s">
        <v>43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187</v>
      </c>
      <c r="AT153" s="142" t="s">
        <v>182</v>
      </c>
      <c r="AU153" s="142" t="s">
        <v>81</v>
      </c>
      <c r="AY153" s="17" t="s">
        <v>180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79</v>
      </c>
      <c r="BK153" s="143">
        <f>ROUND(I153*H153,2)</f>
        <v>0</v>
      </c>
      <c r="BL153" s="17" t="s">
        <v>187</v>
      </c>
      <c r="BM153" s="142" t="s">
        <v>394</v>
      </c>
    </row>
    <row r="154" spans="2:65" s="1" customFormat="1">
      <c r="B154" s="32"/>
      <c r="D154" s="144" t="s">
        <v>189</v>
      </c>
      <c r="F154" s="145" t="s">
        <v>298</v>
      </c>
      <c r="I154" s="146"/>
      <c r="L154" s="32"/>
      <c r="M154" s="147"/>
      <c r="T154" s="53"/>
      <c r="AT154" s="17" t="s">
        <v>189</v>
      </c>
      <c r="AU154" s="17" t="s">
        <v>81</v>
      </c>
    </row>
    <row r="155" spans="2:65" s="13" customFormat="1" ht="22.5">
      <c r="B155" s="156"/>
      <c r="D155" s="149" t="s">
        <v>191</v>
      </c>
      <c r="E155" s="157" t="s">
        <v>19</v>
      </c>
      <c r="F155" s="158" t="s">
        <v>395</v>
      </c>
      <c r="H155" s="157" t="s">
        <v>19</v>
      </c>
      <c r="I155" s="159"/>
      <c r="L155" s="156"/>
      <c r="M155" s="160"/>
      <c r="T155" s="161"/>
      <c r="AT155" s="157" t="s">
        <v>191</v>
      </c>
      <c r="AU155" s="157" t="s">
        <v>81</v>
      </c>
      <c r="AV155" s="13" t="s">
        <v>79</v>
      </c>
      <c r="AW155" s="13" t="s">
        <v>33</v>
      </c>
      <c r="AX155" s="13" t="s">
        <v>72</v>
      </c>
      <c r="AY155" s="157" t="s">
        <v>180</v>
      </c>
    </row>
    <row r="156" spans="2:65" s="12" customFormat="1">
      <c r="B156" s="148"/>
      <c r="D156" s="149" t="s">
        <v>191</v>
      </c>
      <c r="E156" s="150" t="s">
        <v>19</v>
      </c>
      <c r="F156" s="151" t="s">
        <v>396</v>
      </c>
      <c r="H156" s="152">
        <v>17.821000000000002</v>
      </c>
      <c r="I156" s="153"/>
      <c r="L156" s="148"/>
      <c r="M156" s="154"/>
      <c r="T156" s="155"/>
      <c r="AT156" s="150" t="s">
        <v>191</v>
      </c>
      <c r="AU156" s="150" t="s">
        <v>81</v>
      </c>
      <c r="AV156" s="12" t="s">
        <v>81</v>
      </c>
      <c r="AW156" s="12" t="s">
        <v>33</v>
      </c>
      <c r="AX156" s="12" t="s">
        <v>79</v>
      </c>
      <c r="AY156" s="150" t="s">
        <v>180</v>
      </c>
    </row>
    <row r="157" spans="2:65" s="1" customFormat="1" ht="24.2" customHeight="1">
      <c r="B157" s="32"/>
      <c r="C157" s="131" t="s">
        <v>254</v>
      </c>
      <c r="D157" s="131" t="s">
        <v>182</v>
      </c>
      <c r="E157" s="132" t="s">
        <v>304</v>
      </c>
      <c r="F157" s="133" t="s">
        <v>305</v>
      </c>
      <c r="G157" s="134" t="s">
        <v>257</v>
      </c>
      <c r="H157" s="135">
        <v>17.821000000000002</v>
      </c>
      <c r="I157" s="136"/>
      <c r="J157" s="137">
        <f>ROUND(I157*H157,2)</f>
        <v>0</v>
      </c>
      <c r="K157" s="133" t="s">
        <v>186</v>
      </c>
      <c r="L157" s="32"/>
      <c r="M157" s="138" t="s">
        <v>19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187</v>
      </c>
      <c r="AT157" s="142" t="s">
        <v>182</v>
      </c>
      <c r="AU157" s="142" t="s">
        <v>81</v>
      </c>
      <c r="AY157" s="17" t="s">
        <v>180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79</v>
      </c>
      <c r="BK157" s="143">
        <f>ROUND(I157*H157,2)</f>
        <v>0</v>
      </c>
      <c r="BL157" s="17" t="s">
        <v>187</v>
      </c>
      <c r="BM157" s="142" t="s">
        <v>397</v>
      </c>
    </row>
    <row r="158" spans="2:65" s="1" customFormat="1">
      <c r="B158" s="32"/>
      <c r="D158" s="144" t="s">
        <v>189</v>
      </c>
      <c r="F158" s="145" t="s">
        <v>307</v>
      </c>
      <c r="I158" s="146"/>
      <c r="L158" s="32"/>
      <c r="M158" s="147"/>
      <c r="T158" s="53"/>
      <c r="AT158" s="17" t="s">
        <v>189</v>
      </c>
      <c r="AU158" s="17" t="s">
        <v>81</v>
      </c>
    </row>
    <row r="159" spans="2:65" s="1" customFormat="1" ht="19.5">
      <c r="B159" s="32"/>
      <c r="D159" s="149" t="s">
        <v>250</v>
      </c>
      <c r="F159" s="169" t="s">
        <v>308</v>
      </c>
      <c r="I159" s="146"/>
      <c r="L159" s="32"/>
      <c r="M159" s="147"/>
      <c r="T159" s="53"/>
      <c r="AT159" s="17" t="s">
        <v>250</v>
      </c>
      <c r="AU159" s="17" t="s">
        <v>81</v>
      </c>
    </row>
    <row r="160" spans="2:65" s="1" customFormat="1" ht="33" customHeight="1">
      <c r="B160" s="32"/>
      <c r="C160" s="131" t="s">
        <v>8</v>
      </c>
      <c r="D160" s="131" t="s">
        <v>182</v>
      </c>
      <c r="E160" s="132" t="s">
        <v>295</v>
      </c>
      <c r="F160" s="133" t="s">
        <v>296</v>
      </c>
      <c r="G160" s="134" t="s">
        <v>257</v>
      </c>
      <c r="H160" s="135">
        <v>32.814</v>
      </c>
      <c r="I160" s="136"/>
      <c r="J160" s="137">
        <f>ROUND(I160*H160,2)</f>
        <v>0</v>
      </c>
      <c r="K160" s="133" t="s">
        <v>186</v>
      </c>
      <c r="L160" s="32"/>
      <c r="M160" s="138" t="s">
        <v>19</v>
      </c>
      <c r="N160" s="139" t="s">
        <v>43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187</v>
      </c>
      <c r="AT160" s="142" t="s">
        <v>182</v>
      </c>
      <c r="AU160" s="142" t="s">
        <v>81</v>
      </c>
      <c r="AY160" s="17" t="s">
        <v>180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7" t="s">
        <v>79</v>
      </c>
      <c r="BK160" s="143">
        <f>ROUND(I160*H160,2)</f>
        <v>0</v>
      </c>
      <c r="BL160" s="17" t="s">
        <v>187</v>
      </c>
      <c r="BM160" s="142" t="s">
        <v>398</v>
      </c>
    </row>
    <row r="161" spans="2:65" s="1" customFormat="1">
      <c r="B161" s="32"/>
      <c r="D161" s="144" t="s">
        <v>189</v>
      </c>
      <c r="F161" s="145" t="s">
        <v>298</v>
      </c>
      <c r="I161" s="146"/>
      <c r="L161" s="32"/>
      <c r="M161" s="147"/>
      <c r="T161" s="53"/>
      <c r="AT161" s="17" t="s">
        <v>189</v>
      </c>
      <c r="AU161" s="17" t="s">
        <v>81</v>
      </c>
    </row>
    <row r="162" spans="2:65" s="13" customFormat="1">
      <c r="B162" s="156"/>
      <c r="D162" s="149" t="s">
        <v>191</v>
      </c>
      <c r="E162" s="157" t="s">
        <v>19</v>
      </c>
      <c r="F162" s="158" t="s">
        <v>313</v>
      </c>
      <c r="H162" s="157" t="s">
        <v>19</v>
      </c>
      <c r="I162" s="159"/>
      <c r="L162" s="156"/>
      <c r="M162" s="160"/>
      <c r="T162" s="161"/>
      <c r="AT162" s="157" t="s">
        <v>191</v>
      </c>
      <c r="AU162" s="157" t="s">
        <v>81</v>
      </c>
      <c r="AV162" s="13" t="s">
        <v>79</v>
      </c>
      <c r="AW162" s="13" t="s">
        <v>33</v>
      </c>
      <c r="AX162" s="13" t="s">
        <v>72</v>
      </c>
      <c r="AY162" s="157" t="s">
        <v>180</v>
      </c>
    </row>
    <row r="163" spans="2:65" s="12" customFormat="1">
      <c r="B163" s="148"/>
      <c r="D163" s="149" t="s">
        <v>191</v>
      </c>
      <c r="E163" s="150" t="s">
        <v>19</v>
      </c>
      <c r="F163" s="151" t="s">
        <v>399</v>
      </c>
      <c r="H163" s="152">
        <v>32.814</v>
      </c>
      <c r="I163" s="153"/>
      <c r="L163" s="148"/>
      <c r="M163" s="154"/>
      <c r="T163" s="155"/>
      <c r="AT163" s="150" t="s">
        <v>191</v>
      </c>
      <c r="AU163" s="150" t="s">
        <v>81</v>
      </c>
      <c r="AV163" s="12" t="s">
        <v>81</v>
      </c>
      <c r="AW163" s="12" t="s">
        <v>33</v>
      </c>
      <c r="AX163" s="12" t="s">
        <v>79</v>
      </c>
      <c r="AY163" s="150" t="s">
        <v>180</v>
      </c>
    </row>
    <row r="164" spans="2:65" s="1" customFormat="1" ht="24.2" customHeight="1">
      <c r="B164" s="32"/>
      <c r="C164" s="131" t="s">
        <v>286</v>
      </c>
      <c r="D164" s="131" t="s">
        <v>182</v>
      </c>
      <c r="E164" s="132" t="s">
        <v>320</v>
      </c>
      <c r="F164" s="133" t="s">
        <v>321</v>
      </c>
      <c r="G164" s="134" t="s">
        <v>257</v>
      </c>
      <c r="H164" s="135">
        <v>623.46600000000001</v>
      </c>
      <c r="I164" s="136"/>
      <c r="J164" s="137">
        <f>ROUND(I164*H164,2)</f>
        <v>0</v>
      </c>
      <c r="K164" s="133" t="s">
        <v>186</v>
      </c>
      <c r="L164" s="32"/>
      <c r="M164" s="138" t="s">
        <v>19</v>
      </c>
      <c r="N164" s="139" t="s">
        <v>43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187</v>
      </c>
      <c r="AT164" s="142" t="s">
        <v>182</v>
      </c>
      <c r="AU164" s="142" t="s">
        <v>81</v>
      </c>
      <c r="AY164" s="17" t="s">
        <v>180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79</v>
      </c>
      <c r="BK164" s="143">
        <f>ROUND(I164*H164,2)</f>
        <v>0</v>
      </c>
      <c r="BL164" s="17" t="s">
        <v>187</v>
      </c>
      <c r="BM164" s="142" t="s">
        <v>400</v>
      </c>
    </row>
    <row r="165" spans="2:65" s="1" customFormat="1">
      <c r="B165" s="32"/>
      <c r="D165" s="144" t="s">
        <v>189</v>
      </c>
      <c r="F165" s="145" t="s">
        <v>323</v>
      </c>
      <c r="I165" s="146"/>
      <c r="L165" s="32"/>
      <c r="M165" s="147"/>
      <c r="T165" s="53"/>
      <c r="AT165" s="17" t="s">
        <v>189</v>
      </c>
      <c r="AU165" s="17" t="s">
        <v>81</v>
      </c>
    </row>
    <row r="166" spans="2:65" s="13" customFormat="1">
      <c r="B166" s="156"/>
      <c r="D166" s="149" t="s">
        <v>191</v>
      </c>
      <c r="E166" s="157" t="s">
        <v>19</v>
      </c>
      <c r="F166" s="158" t="s">
        <v>324</v>
      </c>
      <c r="H166" s="157" t="s">
        <v>19</v>
      </c>
      <c r="I166" s="159"/>
      <c r="L166" s="156"/>
      <c r="M166" s="160"/>
      <c r="T166" s="161"/>
      <c r="AT166" s="157" t="s">
        <v>191</v>
      </c>
      <c r="AU166" s="157" t="s">
        <v>81</v>
      </c>
      <c r="AV166" s="13" t="s">
        <v>79</v>
      </c>
      <c r="AW166" s="13" t="s">
        <v>33</v>
      </c>
      <c r="AX166" s="13" t="s">
        <v>72</v>
      </c>
      <c r="AY166" s="157" t="s">
        <v>180</v>
      </c>
    </row>
    <row r="167" spans="2:65" s="12" customFormat="1">
      <c r="B167" s="148"/>
      <c r="D167" s="149" t="s">
        <v>191</v>
      </c>
      <c r="E167" s="150" t="s">
        <v>19</v>
      </c>
      <c r="F167" s="151" t="s">
        <v>401</v>
      </c>
      <c r="H167" s="152">
        <v>623.46600000000001</v>
      </c>
      <c r="I167" s="153"/>
      <c r="L167" s="148"/>
      <c r="M167" s="154"/>
      <c r="T167" s="155"/>
      <c r="AT167" s="150" t="s">
        <v>191</v>
      </c>
      <c r="AU167" s="150" t="s">
        <v>81</v>
      </c>
      <c r="AV167" s="12" t="s">
        <v>81</v>
      </c>
      <c r="AW167" s="12" t="s">
        <v>33</v>
      </c>
      <c r="AX167" s="12" t="s">
        <v>72</v>
      </c>
      <c r="AY167" s="150" t="s">
        <v>180</v>
      </c>
    </row>
    <row r="168" spans="2:65" s="14" customFormat="1">
      <c r="B168" s="162"/>
      <c r="D168" s="149" t="s">
        <v>191</v>
      </c>
      <c r="E168" s="163" t="s">
        <v>19</v>
      </c>
      <c r="F168" s="164" t="s">
        <v>215</v>
      </c>
      <c r="H168" s="165">
        <v>623.46600000000001</v>
      </c>
      <c r="I168" s="166"/>
      <c r="L168" s="162"/>
      <c r="M168" s="167"/>
      <c r="T168" s="168"/>
      <c r="AT168" s="163" t="s">
        <v>191</v>
      </c>
      <c r="AU168" s="163" t="s">
        <v>81</v>
      </c>
      <c r="AV168" s="14" t="s">
        <v>187</v>
      </c>
      <c r="AW168" s="14" t="s">
        <v>33</v>
      </c>
      <c r="AX168" s="14" t="s">
        <v>79</v>
      </c>
      <c r="AY168" s="163" t="s">
        <v>180</v>
      </c>
    </row>
    <row r="169" spans="2:65" s="1" customFormat="1" ht="44.25" customHeight="1">
      <c r="B169" s="32"/>
      <c r="C169" s="131" t="s">
        <v>294</v>
      </c>
      <c r="D169" s="131" t="s">
        <v>182</v>
      </c>
      <c r="E169" s="132" t="s">
        <v>327</v>
      </c>
      <c r="F169" s="133" t="s">
        <v>328</v>
      </c>
      <c r="G169" s="134" t="s">
        <v>257</v>
      </c>
      <c r="H169" s="135">
        <v>32.814</v>
      </c>
      <c r="I169" s="136"/>
      <c r="J169" s="137">
        <f>ROUND(I169*H169,2)</f>
        <v>0</v>
      </c>
      <c r="K169" s="133" t="s">
        <v>186</v>
      </c>
      <c r="L169" s="32"/>
      <c r="M169" s="138" t="s">
        <v>19</v>
      </c>
      <c r="N169" s="139" t="s">
        <v>43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187</v>
      </c>
      <c r="AT169" s="142" t="s">
        <v>182</v>
      </c>
      <c r="AU169" s="142" t="s">
        <v>81</v>
      </c>
      <c r="AY169" s="17" t="s">
        <v>180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7" t="s">
        <v>79</v>
      </c>
      <c r="BK169" s="143">
        <f>ROUND(I169*H169,2)</f>
        <v>0</v>
      </c>
      <c r="BL169" s="17" t="s">
        <v>187</v>
      </c>
      <c r="BM169" s="142" t="s">
        <v>402</v>
      </c>
    </row>
    <row r="170" spans="2:65" s="1" customFormat="1">
      <c r="B170" s="32"/>
      <c r="D170" s="144" t="s">
        <v>189</v>
      </c>
      <c r="F170" s="145" t="s">
        <v>330</v>
      </c>
      <c r="I170" s="146"/>
      <c r="L170" s="32"/>
      <c r="M170" s="147"/>
      <c r="T170" s="53"/>
      <c r="AT170" s="17" t="s">
        <v>189</v>
      </c>
      <c r="AU170" s="17" t="s">
        <v>81</v>
      </c>
    </row>
    <row r="171" spans="2:65" s="1" customFormat="1" ht="19.5">
      <c r="B171" s="32"/>
      <c r="D171" s="149" t="s">
        <v>250</v>
      </c>
      <c r="F171" s="169" t="s">
        <v>331</v>
      </c>
      <c r="I171" s="146"/>
      <c r="L171" s="32"/>
      <c r="M171" s="147"/>
      <c r="T171" s="53"/>
      <c r="AT171" s="17" t="s">
        <v>250</v>
      </c>
      <c r="AU171" s="17" t="s">
        <v>81</v>
      </c>
    </row>
    <row r="172" spans="2:65" s="12" customFormat="1">
      <c r="B172" s="148"/>
      <c r="D172" s="149" t="s">
        <v>191</v>
      </c>
      <c r="E172" s="150" t="s">
        <v>19</v>
      </c>
      <c r="F172" s="151" t="s">
        <v>399</v>
      </c>
      <c r="H172" s="152">
        <v>32.814</v>
      </c>
      <c r="I172" s="153"/>
      <c r="L172" s="148"/>
      <c r="M172" s="154"/>
      <c r="T172" s="155"/>
      <c r="AT172" s="150" t="s">
        <v>191</v>
      </c>
      <c r="AU172" s="150" t="s">
        <v>81</v>
      </c>
      <c r="AV172" s="12" t="s">
        <v>81</v>
      </c>
      <c r="AW172" s="12" t="s">
        <v>33</v>
      </c>
      <c r="AX172" s="12" t="s">
        <v>79</v>
      </c>
      <c r="AY172" s="150" t="s">
        <v>180</v>
      </c>
    </row>
    <row r="173" spans="2:65" s="1" customFormat="1" ht="24.2" customHeight="1">
      <c r="B173" s="32"/>
      <c r="C173" s="131" t="s">
        <v>303</v>
      </c>
      <c r="D173" s="131" t="s">
        <v>182</v>
      </c>
      <c r="E173" s="132" t="s">
        <v>304</v>
      </c>
      <c r="F173" s="133" t="s">
        <v>305</v>
      </c>
      <c r="G173" s="134" t="s">
        <v>257</v>
      </c>
      <c r="H173" s="135">
        <v>50.634999999999998</v>
      </c>
      <c r="I173" s="136"/>
      <c r="J173" s="137">
        <f>ROUND(I173*H173,2)</f>
        <v>0</v>
      </c>
      <c r="K173" s="133" t="s">
        <v>186</v>
      </c>
      <c r="L173" s="32"/>
      <c r="M173" s="138" t="s">
        <v>19</v>
      </c>
      <c r="N173" s="139" t="s">
        <v>43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187</v>
      </c>
      <c r="AT173" s="142" t="s">
        <v>182</v>
      </c>
      <c r="AU173" s="142" t="s">
        <v>81</v>
      </c>
      <c r="AY173" s="17" t="s">
        <v>180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7" t="s">
        <v>79</v>
      </c>
      <c r="BK173" s="143">
        <f>ROUND(I173*H173,2)</f>
        <v>0</v>
      </c>
      <c r="BL173" s="17" t="s">
        <v>187</v>
      </c>
      <c r="BM173" s="142" t="s">
        <v>403</v>
      </c>
    </row>
    <row r="174" spans="2:65" s="1" customFormat="1">
      <c r="B174" s="32"/>
      <c r="D174" s="144" t="s">
        <v>189</v>
      </c>
      <c r="F174" s="145" t="s">
        <v>307</v>
      </c>
      <c r="I174" s="146"/>
      <c r="L174" s="32"/>
      <c r="M174" s="147"/>
      <c r="T174" s="53"/>
      <c r="AT174" s="17" t="s">
        <v>189</v>
      </c>
      <c r="AU174" s="17" t="s">
        <v>81</v>
      </c>
    </row>
    <row r="175" spans="2:65" s="1" customFormat="1" ht="19.5">
      <c r="B175" s="32"/>
      <c r="D175" s="149" t="s">
        <v>250</v>
      </c>
      <c r="F175" s="169" t="s">
        <v>404</v>
      </c>
      <c r="I175" s="146"/>
      <c r="L175" s="32"/>
      <c r="M175" s="147"/>
      <c r="T175" s="53"/>
      <c r="AT175" s="17" t="s">
        <v>250</v>
      </c>
      <c r="AU175" s="17" t="s">
        <v>81</v>
      </c>
    </row>
    <row r="176" spans="2:65" s="11" customFormat="1" ht="22.9" customHeight="1">
      <c r="B176" s="119"/>
      <c r="D176" s="120" t="s">
        <v>71</v>
      </c>
      <c r="E176" s="129" t="s">
        <v>341</v>
      </c>
      <c r="F176" s="129" t="s">
        <v>342</v>
      </c>
      <c r="I176" s="122"/>
      <c r="J176" s="130">
        <f>BK176</f>
        <v>0</v>
      </c>
      <c r="L176" s="119"/>
      <c r="M176" s="124"/>
      <c r="P176" s="125">
        <f>SUM(P177:P178)</f>
        <v>0</v>
      </c>
      <c r="R176" s="125">
        <f>SUM(R177:R178)</f>
        <v>0</v>
      </c>
      <c r="T176" s="126">
        <f>SUM(T177:T178)</f>
        <v>0</v>
      </c>
      <c r="AR176" s="120" t="s">
        <v>79</v>
      </c>
      <c r="AT176" s="127" t="s">
        <v>71</v>
      </c>
      <c r="AU176" s="127" t="s">
        <v>79</v>
      </c>
      <c r="AY176" s="120" t="s">
        <v>180</v>
      </c>
      <c r="BK176" s="128">
        <f>SUM(BK177:BK178)</f>
        <v>0</v>
      </c>
    </row>
    <row r="177" spans="2:65" s="1" customFormat="1" ht="44.25" customHeight="1">
      <c r="B177" s="32"/>
      <c r="C177" s="131" t="s">
        <v>311</v>
      </c>
      <c r="D177" s="131" t="s">
        <v>182</v>
      </c>
      <c r="E177" s="132" t="s">
        <v>343</v>
      </c>
      <c r="F177" s="133" t="s">
        <v>344</v>
      </c>
      <c r="G177" s="134" t="s">
        <v>257</v>
      </c>
      <c r="H177" s="135">
        <v>9.92</v>
      </c>
      <c r="I177" s="136"/>
      <c r="J177" s="137">
        <f>ROUND(I177*H177,2)</f>
        <v>0</v>
      </c>
      <c r="K177" s="133" t="s">
        <v>186</v>
      </c>
      <c r="L177" s="32"/>
      <c r="M177" s="138" t="s">
        <v>19</v>
      </c>
      <c r="N177" s="139" t="s">
        <v>43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187</v>
      </c>
      <c r="AT177" s="142" t="s">
        <v>182</v>
      </c>
      <c r="AU177" s="142" t="s">
        <v>81</v>
      </c>
      <c r="AY177" s="17" t="s">
        <v>180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79</v>
      </c>
      <c r="BK177" s="143">
        <f>ROUND(I177*H177,2)</f>
        <v>0</v>
      </c>
      <c r="BL177" s="17" t="s">
        <v>187</v>
      </c>
      <c r="BM177" s="142" t="s">
        <v>405</v>
      </c>
    </row>
    <row r="178" spans="2:65" s="1" customFormat="1">
      <c r="B178" s="32"/>
      <c r="D178" s="144" t="s">
        <v>189</v>
      </c>
      <c r="F178" s="145" t="s">
        <v>346</v>
      </c>
      <c r="I178" s="146"/>
      <c r="L178" s="32"/>
      <c r="M178" s="147"/>
      <c r="T178" s="53"/>
      <c r="AT178" s="17" t="s">
        <v>189</v>
      </c>
      <c r="AU178" s="17" t="s">
        <v>81</v>
      </c>
    </row>
    <row r="179" spans="2:65" s="11" customFormat="1" ht="25.9" customHeight="1">
      <c r="B179" s="119"/>
      <c r="D179" s="120" t="s">
        <v>71</v>
      </c>
      <c r="E179" s="121" t="s">
        <v>347</v>
      </c>
      <c r="F179" s="121" t="s">
        <v>348</v>
      </c>
      <c r="I179" s="122"/>
      <c r="J179" s="123">
        <f>BK179</f>
        <v>0</v>
      </c>
      <c r="L179" s="119"/>
      <c r="M179" s="124"/>
      <c r="P179" s="125">
        <f>P180</f>
        <v>0</v>
      </c>
      <c r="R179" s="125">
        <f>R180</f>
        <v>0</v>
      </c>
      <c r="T179" s="126">
        <f>T180</f>
        <v>4.266700000000001</v>
      </c>
      <c r="AR179" s="120" t="s">
        <v>81</v>
      </c>
      <c r="AT179" s="127" t="s">
        <v>71</v>
      </c>
      <c r="AU179" s="127" t="s">
        <v>72</v>
      </c>
      <c r="AY179" s="120" t="s">
        <v>180</v>
      </c>
      <c r="BK179" s="128">
        <f>BK180</f>
        <v>0</v>
      </c>
    </row>
    <row r="180" spans="2:65" s="11" customFormat="1" ht="22.9" customHeight="1">
      <c r="B180" s="119"/>
      <c r="D180" s="120" t="s">
        <v>71</v>
      </c>
      <c r="E180" s="129" t="s">
        <v>349</v>
      </c>
      <c r="F180" s="129" t="s">
        <v>350</v>
      </c>
      <c r="I180" s="122"/>
      <c r="J180" s="130">
        <f>BK180</f>
        <v>0</v>
      </c>
      <c r="L180" s="119"/>
      <c r="M180" s="124"/>
      <c r="P180" s="125">
        <f>SUM(P181:P191)</f>
        <v>0</v>
      </c>
      <c r="R180" s="125">
        <f>SUM(R181:R191)</f>
        <v>0</v>
      </c>
      <c r="T180" s="126">
        <f>SUM(T181:T191)</f>
        <v>4.266700000000001</v>
      </c>
      <c r="AR180" s="120" t="s">
        <v>81</v>
      </c>
      <c r="AT180" s="127" t="s">
        <v>71</v>
      </c>
      <c r="AU180" s="127" t="s">
        <v>79</v>
      </c>
      <c r="AY180" s="120" t="s">
        <v>180</v>
      </c>
      <c r="BK180" s="128">
        <f>SUM(BK181:BK191)</f>
        <v>0</v>
      </c>
    </row>
    <row r="181" spans="2:65" s="1" customFormat="1" ht="24.2" customHeight="1">
      <c r="B181" s="32"/>
      <c r="C181" s="131" t="s">
        <v>319</v>
      </c>
      <c r="D181" s="131" t="s">
        <v>182</v>
      </c>
      <c r="E181" s="132" t="s">
        <v>352</v>
      </c>
      <c r="F181" s="133" t="s">
        <v>353</v>
      </c>
      <c r="G181" s="134" t="s">
        <v>226</v>
      </c>
      <c r="H181" s="135">
        <v>15.21</v>
      </c>
      <c r="I181" s="136"/>
      <c r="J181" s="137">
        <f>ROUND(I181*H181,2)</f>
        <v>0</v>
      </c>
      <c r="K181" s="133" t="s">
        <v>186</v>
      </c>
      <c r="L181" s="32"/>
      <c r="M181" s="138" t="s">
        <v>19</v>
      </c>
      <c r="N181" s="139" t="s">
        <v>43</v>
      </c>
      <c r="P181" s="140">
        <f>O181*H181</f>
        <v>0</v>
      </c>
      <c r="Q181" s="140">
        <v>0</v>
      </c>
      <c r="R181" s="140">
        <f>Q181*H181</f>
        <v>0</v>
      </c>
      <c r="S181" s="140">
        <v>0.27</v>
      </c>
      <c r="T181" s="141">
        <f>S181*H181</f>
        <v>4.1067000000000009</v>
      </c>
      <c r="AR181" s="142" t="s">
        <v>311</v>
      </c>
      <c r="AT181" s="142" t="s">
        <v>182</v>
      </c>
      <c r="AU181" s="142" t="s">
        <v>81</v>
      </c>
      <c r="AY181" s="17" t="s">
        <v>180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7" t="s">
        <v>79</v>
      </c>
      <c r="BK181" s="143">
        <f>ROUND(I181*H181,2)</f>
        <v>0</v>
      </c>
      <c r="BL181" s="17" t="s">
        <v>311</v>
      </c>
      <c r="BM181" s="142" t="s">
        <v>406</v>
      </c>
    </row>
    <row r="182" spans="2:65" s="1" customFormat="1">
      <c r="B182" s="32"/>
      <c r="D182" s="144" t="s">
        <v>189</v>
      </c>
      <c r="F182" s="145" t="s">
        <v>355</v>
      </c>
      <c r="I182" s="146"/>
      <c r="L182" s="32"/>
      <c r="M182" s="147"/>
      <c r="T182" s="53"/>
      <c r="AT182" s="17" t="s">
        <v>189</v>
      </c>
      <c r="AU182" s="17" t="s">
        <v>81</v>
      </c>
    </row>
    <row r="183" spans="2:65" s="12" customFormat="1">
      <c r="B183" s="148"/>
      <c r="D183" s="149" t="s">
        <v>191</v>
      </c>
      <c r="E183" s="150" t="s">
        <v>19</v>
      </c>
      <c r="F183" s="151" t="s">
        <v>356</v>
      </c>
      <c r="H183" s="152">
        <v>15.21</v>
      </c>
      <c r="I183" s="153"/>
      <c r="L183" s="148"/>
      <c r="M183" s="154"/>
      <c r="T183" s="155"/>
      <c r="AT183" s="150" t="s">
        <v>191</v>
      </c>
      <c r="AU183" s="150" t="s">
        <v>81</v>
      </c>
      <c r="AV183" s="12" t="s">
        <v>81</v>
      </c>
      <c r="AW183" s="12" t="s">
        <v>33</v>
      </c>
      <c r="AX183" s="12" t="s">
        <v>79</v>
      </c>
      <c r="AY183" s="150" t="s">
        <v>180</v>
      </c>
    </row>
    <row r="184" spans="2:65" s="1" customFormat="1" ht="33" customHeight="1">
      <c r="B184" s="32"/>
      <c r="C184" s="131" t="s">
        <v>326</v>
      </c>
      <c r="D184" s="131" t="s">
        <v>182</v>
      </c>
      <c r="E184" s="132" t="s">
        <v>358</v>
      </c>
      <c r="F184" s="133" t="s">
        <v>359</v>
      </c>
      <c r="G184" s="134" t="s">
        <v>226</v>
      </c>
      <c r="H184" s="135">
        <v>160</v>
      </c>
      <c r="I184" s="136"/>
      <c r="J184" s="137">
        <f>ROUND(I184*H184,2)</f>
        <v>0</v>
      </c>
      <c r="K184" s="133" t="s">
        <v>186</v>
      </c>
      <c r="L184" s="32"/>
      <c r="M184" s="138" t="s">
        <v>19</v>
      </c>
      <c r="N184" s="139" t="s">
        <v>43</v>
      </c>
      <c r="P184" s="140">
        <f>O184*H184</f>
        <v>0</v>
      </c>
      <c r="Q184" s="140">
        <v>0</v>
      </c>
      <c r="R184" s="140">
        <f>Q184*H184</f>
        <v>0</v>
      </c>
      <c r="S184" s="140">
        <v>1E-3</v>
      </c>
      <c r="T184" s="141">
        <f>S184*H184</f>
        <v>0.16</v>
      </c>
      <c r="AR184" s="142" t="s">
        <v>360</v>
      </c>
      <c r="AT184" s="142" t="s">
        <v>182</v>
      </c>
      <c r="AU184" s="142" t="s">
        <v>81</v>
      </c>
      <c r="AY184" s="17" t="s">
        <v>180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7" t="s">
        <v>79</v>
      </c>
      <c r="BK184" s="143">
        <f>ROUND(I184*H184,2)</f>
        <v>0</v>
      </c>
      <c r="BL184" s="17" t="s">
        <v>360</v>
      </c>
      <c r="BM184" s="142" t="s">
        <v>407</v>
      </c>
    </row>
    <row r="185" spans="2:65" s="1" customFormat="1">
      <c r="B185" s="32"/>
      <c r="D185" s="144" t="s">
        <v>189</v>
      </c>
      <c r="F185" s="145" t="s">
        <v>408</v>
      </c>
      <c r="I185" s="146"/>
      <c r="L185" s="32"/>
      <c r="M185" s="147"/>
      <c r="T185" s="53"/>
      <c r="AT185" s="17" t="s">
        <v>189</v>
      </c>
      <c r="AU185" s="17" t="s">
        <v>81</v>
      </c>
    </row>
    <row r="186" spans="2:65" s="1" customFormat="1" ht="19.5">
      <c r="B186" s="32"/>
      <c r="D186" s="149" t="s">
        <v>250</v>
      </c>
      <c r="F186" s="169" t="s">
        <v>362</v>
      </c>
      <c r="I186" s="146"/>
      <c r="L186" s="32"/>
      <c r="M186" s="147"/>
      <c r="T186" s="53"/>
      <c r="AT186" s="17" t="s">
        <v>250</v>
      </c>
      <c r="AU186" s="17" t="s">
        <v>81</v>
      </c>
    </row>
    <row r="187" spans="2:65" s="13" customFormat="1">
      <c r="B187" s="156"/>
      <c r="D187" s="149" t="s">
        <v>191</v>
      </c>
      <c r="E187" s="157" t="s">
        <v>19</v>
      </c>
      <c r="F187" s="158" t="s">
        <v>363</v>
      </c>
      <c r="H187" s="157" t="s">
        <v>19</v>
      </c>
      <c r="I187" s="159"/>
      <c r="L187" s="156"/>
      <c r="M187" s="160"/>
      <c r="T187" s="161"/>
      <c r="AT187" s="157" t="s">
        <v>191</v>
      </c>
      <c r="AU187" s="157" t="s">
        <v>81</v>
      </c>
      <c r="AV187" s="13" t="s">
        <v>79</v>
      </c>
      <c r="AW187" s="13" t="s">
        <v>33</v>
      </c>
      <c r="AX187" s="13" t="s">
        <v>72</v>
      </c>
      <c r="AY187" s="157" t="s">
        <v>180</v>
      </c>
    </row>
    <row r="188" spans="2:65" s="12" customFormat="1">
      <c r="B188" s="148"/>
      <c r="D188" s="149" t="s">
        <v>191</v>
      </c>
      <c r="E188" s="150" t="s">
        <v>19</v>
      </c>
      <c r="F188" s="151" t="s">
        <v>364</v>
      </c>
      <c r="H188" s="152">
        <v>160</v>
      </c>
      <c r="I188" s="153"/>
      <c r="L188" s="148"/>
      <c r="M188" s="154"/>
      <c r="T188" s="155"/>
      <c r="AT188" s="150" t="s">
        <v>191</v>
      </c>
      <c r="AU188" s="150" t="s">
        <v>81</v>
      </c>
      <c r="AV188" s="12" t="s">
        <v>81</v>
      </c>
      <c r="AW188" s="12" t="s">
        <v>33</v>
      </c>
      <c r="AX188" s="12" t="s">
        <v>72</v>
      </c>
      <c r="AY188" s="150" t="s">
        <v>180</v>
      </c>
    </row>
    <row r="189" spans="2:65" s="14" customFormat="1">
      <c r="B189" s="162"/>
      <c r="D189" s="149" t="s">
        <v>191</v>
      </c>
      <c r="E189" s="163" t="s">
        <v>19</v>
      </c>
      <c r="F189" s="164" t="s">
        <v>215</v>
      </c>
      <c r="H189" s="165">
        <v>160</v>
      </c>
      <c r="I189" s="166"/>
      <c r="L189" s="162"/>
      <c r="M189" s="167"/>
      <c r="T189" s="168"/>
      <c r="AT189" s="163" t="s">
        <v>191</v>
      </c>
      <c r="AU189" s="163" t="s">
        <v>81</v>
      </c>
      <c r="AV189" s="14" t="s">
        <v>187</v>
      </c>
      <c r="AW189" s="14" t="s">
        <v>33</v>
      </c>
      <c r="AX189" s="14" t="s">
        <v>79</v>
      </c>
      <c r="AY189" s="163" t="s">
        <v>180</v>
      </c>
    </row>
    <row r="190" spans="2:65" s="1" customFormat="1" ht="44.25" customHeight="1">
      <c r="B190" s="32"/>
      <c r="C190" s="131" t="s">
        <v>333</v>
      </c>
      <c r="D190" s="131" t="s">
        <v>182</v>
      </c>
      <c r="E190" s="132" t="s">
        <v>366</v>
      </c>
      <c r="F190" s="133" t="s">
        <v>367</v>
      </c>
      <c r="G190" s="134" t="s">
        <v>368</v>
      </c>
      <c r="H190" s="177"/>
      <c r="I190" s="136"/>
      <c r="J190" s="137">
        <f>ROUND(I190*H190,2)</f>
        <v>0</v>
      </c>
      <c r="K190" s="133" t="s">
        <v>186</v>
      </c>
      <c r="L190" s="32"/>
      <c r="M190" s="138" t="s">
        <v>19</v>
      </c>
      <c r="N190" s="139" t="s">
        <v>43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360</v>
      </c>
      <c r="AT190" s="142" t="s">
        <v>182</v>
      </c>
      <c r="AU190" s="142" t="s">
        <v>81</v>
      </c>
      <c r="AY190" s="17" t="s">
        <v>180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7" t="s">
        <v>79</v>
      </c>
      <c r="BK190" s="143">
        <f>ROUND(I190*H190,2)</f>
        <v>0</v>
      </c>
      <c r="BL190" s="17" t="s">
        <v>360</v>
      </c>
      <c r="BM190" s="142" t="s">
        <v>409</v>
      </c>
    </row>
    <row r="191" spans="2:65" s="1" customFormat="1">
      <c r="B191" s="32"/>
      <c r="D191" s="144" t="s">
        <v>189</v>
      </c>
      <c r="F191" s="145" t="s">
        <v>370</v>
      </c>
      <c r="I191" s="146"/>
      <c r="L191" s="32"/>
      <c r="M191" s="178"/>
      <c r="N191" s="179"/>
      <c r="O191" s="179"/>
      <c r="P191" s="179"/>
      <c r="Q191" s="179"/>
      <c r="R191" s="179"/>
      <c r="S191" s="179"/>
      <c r="T191" s="180"/>
      <c r="AT191" s="17" t="s">
        <v>189</v>
      </c>
      <c r="AU191" s="17" t="s">
        <v>81</v>
      </c>
    </row>
    <row r="192" spans="2:65" s="1" customFormat="1" ht="6.95" customHeight="1">
      <c r="B192" s="41"/>
      <c r="C192" s="42"/>
      <c r="D192" s="42"/>
      <c r="E192" s="42"/>
      <c r="F192" s="42"/>
      <c r="G192" s="42"/>
      <c r="H192" s="42"/>
      <c r="I192" s="42"/>
      <c r="J192" s="42"/>
      <c r="K192" s="42"/>
      <c r="L192" s="32"/>
    </row>
  </sheetData>
  <sheetProtection formatColumns="0" formatRows="0" autoFilter="0"/>
  <autoFilter ref="C91:K191" xr:uid="{00000000-0009-0000-0000-000002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 xr:uid="{00000000-0004-0000-0200-000000000000}"/>
    <hyperlink ref="F105" r:id="rId2" xr:uid="{00000000-0004-0000-0200-000001000000}"/>
    <hyperlink ref="F107" r:id="rId3" xr:uid="{00000000-0004-0000-0200-000002000000}"/>
    <hyperlink ref="F109" r:id="rId4" xr:uid="{00000000-0004-0000-0200-000003000000}"/>
    <hyperlink ref="F112" r:id="rId5" xr:uid="{00000000-0004-0000-0200-000004000000}"/>
    <hyperlink ref="F114" r:id="rId6" xr:uid="{00000000-0004-0000-0200-000005000000}"/>
    <hyperlink ref="F120" r:id="rId7" xr:uid="{00000000-0004-0000-0200-000006000000}"/>
    <hyperlink ref="F144" r:id="rId8" xr:uid="{00000000-0004-0000-0200-000007000000}"/>
    <hyperlink ref="F149" r:id="rId9" xr:uid="{00000000-0004-0000-0200-000008000000}"/>
    <hyperlink ref="F154" r:id="rId10" xr:uid="{00000000-0004-0000-0200-000009000000}"/>
    <hyperlink ref="F158" r:id="rId11" xr:uid="{00000000-0004-0000-0200-00000A000000}"/>
    <hyperlink ref="F161" r:id="rId12" xr:uid="{00000000-0004-0000-0200-00000B000000}"/>
    <hyperlink ref="F165" r:id="rId13" xr:uid="{00000000-0004-0000-0200-00000C000000}"/>
    <hyperlink ref="F170" r:id="rId14" xr:uid="{00000000-0004-0000-0200-00000D000000}"/>
    <hyperlink ref="F174" r:id="rId15" xr:uid="{00000000-0004-0000-0200-00000E000000}"/>
    <hyperlink ref="F178" r:id="rId16" xr:uid="{00000000-0004-0000-0200-00000F000000}"/>
    <hyperlink ref="F182" r:id="rId17" xr:uid="{00000000-0004-0000-0200-000010000000}"/>
    <hyperlink ref="F185" r:id="rId18" xr:uid="{00000000-0004-0000-0200-000011000000}"/>
    <hyperlink ref="F191" r:id="rId19" xr:uid="{00000000-0004-0000-0200-00001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11"/>
  <sheetViews>
    <sheetView showGridLines="0" topLeftCell="A111" workbookViewId="0">
      <selection activeCell="E88" sqref="E88:H8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91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150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410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ROUND(J96,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ROUND((SUM(BE96:BE210)),  2)</f>
        <v>0</v>
      </c>
      <c r="I35" s="93">
        <v>0.21</v>
      </c>
      <c r="J35" s="83">
        <f>ROUND(((SUM(BE96:BE210))*I35),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ROUND((SUM(BF96:BF210)),  2)</f>
        <v>0</v>
      </c>
      <c r="I36" s="93">
        <v>0.12</v>
      </c>
      <c r="J36" s="83">
        <f>ROUND(((SUM(BF96:BF210))*I36),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ROUND((SUM(BG96:BG210)),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ROUND((SUM(BH96:BH210)),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ROUND((SUM(BI96:BI210)),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150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">
        <v>4006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J96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J97</f>
        <v>0</v>
      </c>
      <c r="L64" s="103"/>
    </row>
    <row r="65" spans="2:12" s="9" customFormat="1" ht="19.899999999999999" customHeight="1">
      <c r="B65" s="107"/>
      <c r="D65" s="108" t="s">
        <v>158</v>
      </c>
      <c r="E65" s="109"/>
      <c r="F65" s="109"/>
      <c r="G65" s="109"/>
      <c r="H65" s="109"/>
      <c r="I65" s="109"/>
      <c r="J65" s="110">
        <f>J98</f>
        <v>0</v>
      </c>
      <c r="L65" s="107"/>
    </row>
    <row r="66" spans="2:12" s="9" customFormat="1" ht="19.899999999999999" customHeight="1">
      <c r="B66" s="107"/>
      <c r="D66" s="108" t="s">
        <v>159</v>
      </c>
      <c r="E66" s="109"/>
      <c r="F66" s="109"/>
      <c r="G66" s="109"/>
      <c r="H66" s="109"/>
      <c r="I66" s="109"/>
      <c r="J66" s="110">
        <f>J103</f>
        <v>0</v>
      </c>
      <c r="L66" s="107"/>
    </row>
    <row r="67" spans="2:12" s="9" customFormat="1" ht="19.899999999999999" customHeight="1">
      <c r="B67" s="107"/>
      <c r="D67" s="108" t="s">
        <v>160</v>
      </c>
      <c r="E67" s="109"/>
      <c r="F67" s="109"/>
      <c r="G67" s="109"/>
      <c r="H67" s="109"/>
      <c r="I67" s="109"/>
      <c r="J67" s="110">
        <f>J114</f>
        <v>0</v>
      </c>
      <c r="L67" s="107"/>
    </row>
    <row r="68" spans="2:12" s="9" customFormat="1" ht="19.899999999999999" customHeight="1">
      <c r="B68" s="107"/>
      <c r="D68" s="108" t="s">
        <v>161</v>
      </c>
      <c r="E68" s="109"/>
      <c r="F68" s="109"/>
      <c r="G68" s="109"/>
      <c r="H68" s="109"/>
      <c r="I68" s="109"/>
      <c r="J68" s="110">
        <f>J159</f>
        <v>0</v>
      </c>
      <c r="L68" s="107"/>
    </row>
    <row r="69" spans="2:12" s="9" customFormat="1" ht="19.899999999999999" customHeight="1">
      <c r="B69" s="107"/>
      <c r="D69" s="108" t="s">
        <v>162</v>
      </c>
      <c r="E69" s="109"/>
      <c r="F69" s="109"/>
      <c r="G69" s="109"/>
      <c r="H69" s="109"/>
      <c r="I69" s="109"/>
      <c r="J69" s="110">
        <f>J182</f>
        <v>0</v>
      </c>
      <c r="L69" s="107"/>
    </row>
    <row r="70" spans="2:12" s="8" customFormat="1" ht="24.95" customHeight="1">
      <c r="B70" s="103"/>
      <c r="D70" s="104" t="s">
        <v>163</v>
      </c>
      <c r="E70" s="105"/>
      <c r="F70" s="105"/>
      <c r="G70" s="105"/>
      <c r="H70" s="105"/>
      <c r="I70" s="105"/>
      <c r="J70" s="106">
        <f>J185</f>
        <v>0</v>
      </c>
      <c r="L70" s="103"/>
    </row>
    <row r="71" spans="2:12" s="9" customFormat="1" ht="19.899999999999999" customHeight="1">
      <c r="B71" s="107"/>
      <c r="D71" s="108" t="s">
        <v>411</v>
      </c>
      <c r="E71" s="109"/>
      <c r="F71" s="109"/>
      <c r="G71" s="109"/>
      <c r="H71" s="109"/>
      <c r="I71" s="109"/>
      <c r="J71" s="110">
        <f>J186</f>
        <v>0</v>
      </c>
      <c r="L71" s="107"/>
    </row>
    <row r="72" spans="2:12" s="9" customFormat="1" ht="19.899999999999999" customHeight="1">
      <c r="B72" s="107"/>
      <c r="D72" s="108" t="s">
        <v>164</v>
      </c>
      <c r="E72" s="109"/>
      <c r="F72" s="109"/>
      <c r="G72" s="109"/>
      <c r="H72" s="109"/>
      <c r="I72" s="109"/>
      <c r="J72" s="110">
        <f>J198</f>
        <v>0</v>
      </c>
      <c r="L72" s="107"/>
    </row>
    <row r="73" spans="2:12" s="8" customFormat="1" ht="24.95" customHeight="1">
      <c r="B73" s="103"/>
      <c r="D73" s="104" t="s">
        <v>412</v>
      </c>
      <c r="E73" s="105"/>
      <c r="F73" s="105"/>
      <c r="G73" s="105"/>
      <c r="H73" s="105"/>
      <c r="I73" s="105"/>
      <c r="J73" s="106">
        <f>J207</f>
        <v>0</v>
      </c>
      <c r="L73" s="103"/>
    </row>
    <row r="74" spans="2:12" s="9" customFormat="1" ht="19.899999999999999" customHeight="1">
      <c r="B74" s="107"/>
      <c r="D74" s="108" t="s">
        <v>413</v>
      </c>
      <c r="E74" s="109"/>
      <c r="F74" s="109"/>
      <c r="G74" s="109"/>
      <c r="H74" s="109"/>
      <c r="I74" s="109"/>
      <c r="J74" s="110">
        <f>J208</f>
        <v>0</v>
      </c>
      <c r="L74" s="107"/>
    </row>
    <row r="75" spans="2:12" s="1" customFormat="1" ht="21.75" customHeight="1">
      <c r="B75" s="32"/>
      <c r="L75" s="32"/>
    </row>
    <row r="76" spans="2:12" s="1" customFormat="1" ht="6.95" customHeight="1"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32"/>
    </row>
    <row r="80" spans="2:12" s="1" customFormat="1" ht="6.95" customHeight="1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32"/>
    </row>
    <row r="81" spans="2:63" s="1" customFormat="1" ht="24.95" customHeight="1">
      <c r="B81" s="32"/>
      <c r="C81" s="21" t="s">
        <v>165</v>
      </c>
      <c r="L81" s="32"/>
    </row>
    <row r="82" spans="2:63" s="1" customFormat="1" ht="6.95" customHeight="1">
      <c r="B82" s="32"/>
      <c r="L82" s="32"/>
    </row>
    <row r="83" spans="2:63" s="1" customFormat="1" ht="12" customHeight="1">
      <c r="B83" s="32"/>
      <c r="C83" s="27" t="s">
        <v>16</v>
      </c>
      <c r="L83" s="32"/>
    </row>
    <row r="84" spans="2:63" s="1" customFormat="1" ht="26.25" customHeight="1">
      <c r="B84" s="32"/>
      <c r="E84" s="236" t="str">
        <f>E7</f>
        <v>Soubor staveb a stavebních úprav v areálu VOP CZ, s.p. Šenov u Nového Jičína</v>
      </c>
      <c r="F84" s="237"/>
      <c r="G84" s="237"/>
      <c r="H84" s="237"/>
      <c r="L84" s="32"/>
    </row>
    <row r="85" spans="2:63" ht="12" customHeight="1">
      <c r="B85" s="20"/>
      <c r="C85" s="27" t="s">
        <v>149</v>
      </c>
      <c r="L85" s="20"/>
    </row>
    <row r="86" spans="2:63" s="1" customFormat="1" ht="16.5" customHeight="1">
      <c r="B86" s="32"/>
      <c r="E86" s="236" t="s">
        <v>150</v>
      </c>
      <c r="F86" s="235"/>
      <c r="G86" s="235"/>
      <c r="H86" s="235"/>
      <c r="L86" s="32"/>
    </row>
    <row r="87" spans="2:63" s="1" customFormat="1" ht="12" customHeight="1">
      <c r="B87" s="32"/>
      <c r="C87" s="27" t="s">
        <v>151</v>
      </c>
      <c r="L87" s="32"/>
    </row>
    <row r="88" spans="2:63" s="1" customFormat="1" ht="16.5" customHeight="1">
      <c r="B88" s="32"/>
      <c r="E88" s="201" t="s">
        <v>4006</v>
      </c>
      <c r="F88" s="235"/>
      <c r="G88" s="235"/>
      <c r="H88" s="235"/>
      <c r="L88" s="32"/>
    </row>
    <row r="89" spans="2:63" s="1" customFormat="1" ht="6.95" customHeight="1">
      <c r="B89" s="32"/>
      <c r="L89" s="32"/>
    </row>
    <row r="90" spans="2:63" s="1" customFormat="1" ht="12" customHeight="1">
      <c r="B90" s="32"/>
      <c r="C90" s="27" t="s">
        <v>21</v>
      </c>
      <c r="F90" s="25" t="str">
        <f>F14</f>
        <v>Šenov u Nového Jičína</v>
      </c>
      <c r="I90" s="27" t="s">
        <v>23</v>
      </c>
      <c r="J90" s="49" t="str">
        <f>IF(J14="","",J14)</f>
        <v>16. 7. 2025</v>
      </c>
      <c r="L90" s="32"/>
    </row>
    <row r="91" spans="2:63" s="1" customFormat="1" ht="6.95" customHeight="1">
      <c r="B91" s="32"/>
      <c r="L91" s="32"/>
    </row>
    <row r="92" spans="2:63" s="1" customFormat="1" ht="25.7" customHeight="1">
      <c r="B92" s="32"/>
      <c r="C92" s="27" t="s">
        <v>25</v>
      </c>
      <c r="F92" s="25" t="str">
        <f>E17</f>
        <v>VOP CZ, s.p., Dukelská 102, Šenov u Nového Jičína</v>
      </c>
      <c r="I92" s="27" t="s">
        <v>31</v>
      </c>
      <c r="J92" s="30" t="str">
        <f>E23</f>
        <v>ing. Dušan Glogar - UNIPROJEKT</v>
      </c>
      <c r="L92" s="32"/>
    </row>
    <row r="93" spans="2:63" s="1" customFormat="1" ht="15.2" customHeight="1">
      <c r="B93" s="32"/>
      <c r="C93" s="27" t="s">
        <v>29</v>
      </c>
      <c r="F93" s="25" t="str">
        <f>IF(E20="","",E20)</f>
        <v>Vyplň údaj</v>
      </c>
      <c r="I93" s="27" t="s">
        <v>34</v>
      </c>
      <c r="J93" s="30" t="str">
        <f>E26</f>
        <v xml:space="preserve"> </v>
      </c>
      <c r="L93" s="32"/>
    </row>
    <row r="94" spans="2:63" s="1" customFormat="1" ht="10.35" customHeight="1">
      <c r="B94" s="32"/>
      <c r="L94" s="32"/>
    </row>
    <row r="95" spans="2:63" s="10" customFormat="1" ht="29.25" customHeight="1">
      <c r="B95" s="111"/>
      <c r="C95" s="112" t="s">
        <v>166</v>
      </c>
      <c r="D95" s="113" t="s">
        <v>57</v>
      </c>
      <c r="E95" s="113" t="s">
        <v>53</v>
      </c>
      <c r="F95" s="113" t="s">
        <v>54</v>
      </c>
      <c r="G95" s="113" t="s">
        <v>167</v>
      </c>
      <c r="H95" s="113" t="s">
        <v>168</v>
      </c>
      <c r="I95" s="113" t="s">
        <v>169</v>
      </c>
      <c r="J95" s="113" t="s">
        <v>155</v>
      </c>
      <c r="K95" s="114" t="s">
        <v>170</v>
      </c>
      <c r="L95" s="111"/>
      <c r="M95" s="56" t="s">
        <v>19</v>
      </c>
      <c r="N95" s="57" t="s">
        <v>42</v>
      </c>
      <c r="O95" s="57" t="s">
        <v>171</v>
      </c>
      <c r="P95" s="57" t="s">
        <v>172</v>
      </c>
      <c r="Q95" s="57" t="s">
        <v>173</v>
      </c>
      <c r="R95" s="57" t="s">
        <v>174</v>
      </c>
      <c r="S95" s="57" t="s">
        <v>175</v>
      </c>
      <c r="T95" s="58" t="s">
        <v>176</v>
      </c>
    </row>
    <row r="96" spans="2:63" s="1" customFormat="1" ht="22.9" customHeight="1">
      <c r="B96" s="32"/>
      <c r="C96" s="61" t="s">
        <v>177</v>
      </c>
      <c r="J96" s="115">
        <f>BK96</f>
        <v>0</v>
      </c>
      <c r="L96" s="32"/>
      <c r="M96" s="59"/>
      <c r="N96" s="50"/>
      <c r="O96" s="50"/>
      <c r="P96" s="116">
        <f>P97+P185+P207</f>
        <v>0</v>
      </c>
      <c r="Q96" s="50"/>
      <c r="R96" s="116">
        <f>R97+R185+R207</f>
        <v>13.45005312</v>
      </c>
      <c r="S96" s="50"/>
      <c r="T96" s="117">
        <f>T97+T185+T207</f>
        <v>80.252119999999977</v>
      </c>
      <c r="AT96" s="17" t="s">
        <v>71</v>
      </c>
      <c r="AU96" s="17" t="s">
        <v>156</v>
      </c>
      <c r="BK96" s="118">
        <f>BK97+BK185+BK207</f>
        <v>0</v>
      </c>
    </row>
    <row r="97" spans="2:65" s="11" customFormat="1" ht="25.9" customHeight="1">
      <c r="B97" s="119"/>
      <c r="D97" s="120" t="s">
        <v>71</v>
      </c>
      <c r="E97" s="121" t="s">
        <v>178</v>
      </c>
      <c r="F97" s="121" t="s">
        <v>179</v>
      </c>
      <c r="I97" s="122"/>
      <c r="J97" s="123">
        <f>BK97</f>
        <v>0</v>
      </c>
      <c r="L97" s="119"/>
      <c r="M97" s="124"/>
      <c r="P97" s="125">
        <f>P98+P103+P114+P159+P182</f>
        <v>0</v>
      </c>
      <c r="R97" s="125">
        <f>R98+R103+R114+R159+R182</f>
        <v>13.45005312</v>
      </c>
      <c r="T97" s="126">
        <f>T98+T103+T114+T159+T182</f>
        <v>79.403841999999983</v>
      </c>
      <c r="AR97" s="120" t="s">
        <v>79</v>
      </c>
      <c r="AT97" s="127" t="s">
        <v>71</v>
      </c>
      <c r="AU97" s="127" t="s">
        <v>72</v>
      </c>
      <c r="AY97" s="120" t="s">
        <v>180</v>
      </c>
      <c r="BK97" s="128">
        <f>BK98+BK103+BK114+BK159+BK182</f>
        <v>0</v>
      </c>
    </row>
    <row r="98" spans="2:65" s="11" customFormat="1" ht="22.9" customHeight="1">
      <c r="B98" s="119"/>
      <c r="D98" s="120" t="s">
        <v>71</v>
      </c>
      <c r="E98" s="129" t="s">
        <v>79</v>
      </c>
      <c r="F98" s="129" t="s">
        <v>181</v>
      </c>
      <c r="I98" s="122"/>
      <c r="J98" s="130">
        <f>BK98</f>
        <v>0</v>
      </c>
      <c r="L98" s="119"/>
      <c r="M98" s="124"/>
      <c r="P98" s="125">
        <f>SUM(P99:P102)</f>
        <v>0</v>
      </c>
      <c r="R98" s="125">
        <f>SUM(R99:R102)</f>
        <v>0</v>
      </c>
      <c r="T98" s="126">
        <f>SUM(T99:T102)</f>
        <v>3.4764800000000005</v>
      </c>
      <c r="AR98" s="120" t="s">
        <v>79</v>
      </c>
      <c r="AT98" s="127" t="s">
        <v>71</v>
      </c>
      <c r="AU98" s="127" t="s">
        <v>79</v>
      </c>
      <c r="AY98" s="120" t="s">
        <v>180</v>
      </c>
      <c r="BK98" s="128">
        <f>SUM(BK99:BK102)</f>
        <v>0</v>
      </c>
    </row>
    <row r="99" spans="2:65" s="1" customFormat="1" ht="66.75" customHeight="1">
      <c r="B99" s="32"/>
      <c r="C99" s="131" t="s">
        <v>79</v>
      </c>
      <c r="D99" s="131" t="s">
        <v>182</v>
      </c>
      <c r="E99" s="132" t="s">
        <v>414</v>
      </c>
      <c r="F99" s="133" t="s">
        <v>415</v>
      </c>
      <c r="G99" s="134" t="s">
        <v>185</v>
      </c>
      <c r="H99" s="135">
        <v>8.9600000000000009</v>
      </c>
      <c r="I99" s="136"/>
      <c r="J99" s="137">
        <f>ROUND(I99*H99,2)</f>
        <v>0</v>
      </c>
      <c r="K99" s="133" t="s">
        <v>186</v>
      </c>
      <c r="L99" s="32"/>
      <c r="M99" s="138" t="s">
        <v>19</v>
      </c>
      <c r="N99" s="139" t="s">
        <v>43</v>
      </c>
      <c r="P99" s="140">
        <f>O99*H99</f>
        <v>0</v>
      </c>
      <c r="Q99" s="140">
        <v>0</v>
      </c>
      <c r="R99" s="140">
        <f>Q99*H99</f>
        <v>0</v>
      </c>
      <c r="S99" s="140">
        <v>0.38800000000000001</v>
      </c>
      <c r="T99" s="141">
        <f>S99*H99</f>
        <v>3.4764800000000005</v>
      </c>
      <c r="AR99" s="142" t="s">
        <v>187</v>
      </c>
      <c r="AT99" s="142" t="s">
        <v>182</v>
      </c>
      <c r="AU99" s="142" t="s">
        <v>81</v>
      </c>
      <c r="AY99" s="17" t="s">
        <v>180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7" t="s">
        <v>79</v>
      </c>
      <c r="BK99" s="143">
        <f>ROUND(I99*H99,2)</f>
        <v>0</v>
      </c>
      <c r="BL99" s="17" t="s">
        <v>187</v>
      </c>
      <c r="BM99" s="142" t="s">
        <v>416</v>
      </c>
    </row>
    <row r="100" spans="2:65" s="1" customFormat="1">
      <c r="B100" s="32"/>
      <c r="D100" s="144" t="s">
        <v>189</v>
      </c>
      <c r="F100" s="145" t="s">
        <v>417</v>
      </c>
      <c r="I100" s="146"/>
      <c r="L100" s="32"/>
      <c r="M100" s="147"/>
      <c r="T100" s="53"/>
      <c r="AT100" s="17" t="s">
        <v>189</v>
      </c>
      <c r="AU100" s="17" t="s">
        <v>81</v>
      </c>
    </row>
    <row r="101" spans="2:65" s="13" customFormat="1">
      <c r="B101" s="156"/>
      <c r="D101" s="149" t="s">
        <v>191</v>
      </c>
      <c r="E101" s="157" t="s">
        <v>19</v>
      </c>
      <c r="F101" s="158" t="s">
        <v>418</v>
      </c>
      <c r="H101" s="157" t="s">
        <v>19</v>
      </c>
      <c r="I101" s="159"/>
      <c r="L101" s="156"/>
      <c r="M101" s="160"/>
      <c r="T101" s="161"/>
      <c r="AT101" s="157" t="s">
        <v>191</v>
      </c>
      <c r="AU101" s="157" t="s">
        <v>81</v>
      </c>
      <c r="AV101" s="13" t="s">
        <v>79</v>
      </c>
      <c r="AW101" s="13" t="s">
        <v>33</v>
      </c>
      <c r="AX101" s="13" t="s">
        <v>72</v>
      </c>
      <c r="AY101" s="157" t="s">
        <v>180</v>
      </c>
    </row>
    <row r="102" spans="2:65" s="12" customFormat="1">
      <c r="B102" s="148"/>
      <c r="D102" s="149" t="s">
        <v>191</v>
      </c>
      <c r="E102" s="150" t="s">
        <v>19</v>
      </c>
      <c r="F102" s="151" t="s">
        <v>419</v>
      </c>
      <c r="H102" s="152">
        <v>8.9600000000000009</v>
      </c>
      <c r="I102" s="153"/>
      <c r="L102" s="148"/>
      <c r="M102" s="154"/>
      <c r="T102" s="155"/>
      <c r="AT102" s="150" t="s">
        <v>191</v>
      </c>
      <c r="AU102" s="150" t="s">
        <v>81</v>
      </c>
      <c r="AV102" s="12" t="s">
        <v>81</v>
      </c>
      <c r="AW102" s="12" t="s">
        <v>33</v>
      </c>
      <c r="AX102" s="12" t="s">
        <v>79</v>
      </c>
      <c r="AY102" s="150" t="s">
        <v>180</v>
      </c>
    </row>
    <row r="103" spans="2:65" s="11" customFormat="1" ht="22.9" customHeight="1">
      <c r="B103" s="119"/>
      <c r="D103" s="120" t="s">
        <v>71</v>
      </c>
      <c r="E103" s="129" t="s">
        <v>205</v>
      </c>
      <c r="F103" s="129" t="s">
        <v>206</v>
      </c>
      <c r="I103" s="122"/>
      <c r="J103" s="130">
        <f>BK103</f>
        <v>0</v>
      </c>
      <c r="L103" s="119"/>
      <c r="M103" s="124"/>
      <c r="P103" s="125">
        <f>SUM(P104:P113)</f>
        <v>0</v>
      </c>
      <c r="R103" s="125">
        <f>SUM(R104:R113)</f>
        <v>13.45005312</v>
      </c>
      <c r="T103" s="126">
        <f>SUM(T104:T113)</f>
        <v>0</v>
      </c>
      <c r="AR103" s="120" t="s">
        <v>79</v>
      </c>
      <c r="AT103" s="127" t="s">
        <v>71</v>
      </c>
      <c r="AU103" s="127" t="s">
        <v>79</v>
      </c>
      <c r="AY103" s="120" t="s">
        <v>180</v>
      </c>
      <c r="BK103" s="128">
        <f>SUM(BK104:BK113)</f>
        <v>0</v>
      </c>
    </row>
    <row r="104" spans="2:65" s="1" customFormat="1" ht="37.9" customHeight="1">
      <c r="B104" s="32"/>
      <c r="C104" s="131" t="s">
        <v>81</v>
      </c>
      <c r="D104" s="131" t="s">
        <v>182</v>
      </c>
      <c r="E104" s="132" t="s">
        <v>207</v>
      </c>
      <c r="F104" s="133" t="s">
        <v>208</v>
      </c>
      <c r="G104" s="134" t="s">
        <v>209</v>
      </c>
      <c r="H104" s="135">
        <v>5.3760000000000003</v>
      </c>
      <c r="I104" s="136"/>
      <c r="J104" s="137">
        <f>ROUND(I104*H104,2)</f>
        <v>0</v>
      </c>
      <c r="K104" s="133" t="s">
        <v>186</v>
      </c>
      <c r="L104" s="32"/>
      <c r="M104" s="138" t="s">
        <v>19</v>
      </c>
      <c r="N104" s="139" t="s">
        <v>43</v>
      </c>
      <c r="P104" s="140">
        <f>O104*H104</f>
        <v>0</v>
      </c>
      <c r="Q104" s="140">
        <v>2.5018699999999998</v>
      </c>
      <c r="R104" s="140">
        <f>Q104*H104</f>
        <v>13.45005312</v>
      </c>
      <c r="S104" s="140">
        <v>0</v>
      </c>
      <c r="T104" s="141">
        <f>S104*H104</f>
        <v>0</v>
      </c>
      <c r="AR104" s="142" t="s">
        <v>187</v>
      </c>
      <c r="AT104" s="142" t="s">
        <v>182</v>
      </c>
      <c r="AU104" s="142" t="s">
        <v>81</v>
      </c>
      <c r="AY104" s="17" t="s">
        <v>180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187</v>
      </c>
      <c r="BM104" s="142" t="s">
        <v>420</v>
      </c>
    </row>
    <row r="105" spans="2:65" s="1" customFormat="1">
      <c r="B105" s="32"/>
      <c r="D105" s="144" t="s">
        <v>189</v>
      </c>
      <c r="F105" s="145" t="s">
        <v>211</v>
      </c>
      <c r="I105" s="146"/>
      <c r="L105" s="32"/>
      <c r="M105" s="147"/>
      <c r="T105" s="53"/>
      <c r="AT105" s="17" t="s">
        <v>189</v>
      </c>
      <c r="AU105" s="17" t="s">
        <v>81</v>
      </c>
    </row>
    <row r="106" spans="2:65" s="13" customFormat="1">
      <c r="B106" s="156"/>
      <c r="D106" s="149" t="s">
        <v>191</v>
      </c>
      <c r="E106" s="157" t="s">
        <v>19</v>
      </c>
      <c r="F106" s="158" t="s">
        <v>373</v>
      </c>
      <c r="H106" s="157" t="s">
        <v>19</v>
      </c>
      <c r="I106" s="159"/>
      <c r="L106" s="156"/>
      <c r="M106" s="160"/>
      <c r="T106" s="161"/>
      <c r="AT106" s="157" t="s">
        <v>191</v>
      </c>
      <c r="AU106" s="157" t="s">
        <v>81</v>
      </c>
      <c r="AV106" s="13" t="s">
        <v>79</v>
      </c>
      <c r="AW106" s="13" t="s">
        <v>33</v>
      </c>
      <c r="AX106" s="13" t="s">
        <v>72</v>
      </c>
      <c r="AY106" s="157" t="s">
        <v>180</v>
      </c>
    </row>
    <row r="107" spans="2:65" s="12" customFormat="1">
      <c r="B107" s="148"/>
      <c r="D107" s="149" t="s">
        <v>191</v>
      </c>
      <c r="E107" s="150" t="s">
        <v>19</v>
      </c>
      <c r="F107" s="151" t="s">
        <v>421</v>
      </c>
      <c r="H107" s="152">
        <v>2.86</v>
      </c>
      <c r="I107" s="153"/>
      <c r="L107" s="148"/>
      <c r="M107" s="154"/>
      <c r="T107" s="155"/>
      <c r="AT107" s="150" t="s">
        <v>191</v>
      </c>
      <c r="AU107" s="150" t="s">
        <v>81</v>
      </c>
      <c r="AV107" s="12" t="s">
        <v>81</v>
      </c>
      <c r="AW107" s="12" t="s">
        <v>33</v>
      </c>
      <c r="AX107" s="12" t="s">
        <v>72</v>
      </c>
      <c r="AY107" s="150" t="s">
        <v>180</v>
      </c>
    </row>
    <row r="108" spans="2:65" s="12" customFormat="1">
      <c r="B108" s="148"/>
      <c r="D108" s="149" t="s">
        <v>191</v>
      </c>
      <c r="E108" s="150" t="s">
        <v>19</v>
      </c>
      <c r="F108" s="151" t="s">
        <v>422</v>
      </c>
      <c r="H108" s="152">
        <v>0.46800000000000003</v>
      </c>
      <c r="I108" s="153"/>
      <c r="L108" s="148"/>
      <c r="M108" s="154"/>
      <c r="T108" s="155"/>
      <c r="AT108" s="150" t="s">
        <v>191</v>
      </c>
      <c r="AU108" s="150" t="s">
        <v>81</v>
      </c>
      <c r="AV108" s="12" t="s">
        <v>81</v>
      </c>
      <c r="AW108" s="12" t="s">
        <v>33</v>
      </c>
      <c r="AX108" s="12" t="s">
        <v>72</v>
      </c>
      <c r="AY108" s="150" t="s">
        <v>180</v>
      </c>
    </row>
    <row r="109" spans="2:65" s="12" customFormat="1">
      <c r="B109" s="148"/>
      <c r="D109" s="149" t="s">
        <v>191</v>
      </c>
      <c r="E109" s="150" t="s">
        <v>19</v>
      </c>
      <c r="F109" s="151" t="s">
        <v>423</v>
      </c>
      <c r="H109" s="152">
        <v>1.1519999999999999</v>
      </c>
      <c r="I109" s="153"/>
      <c r="L109" s="148"/>
      <c r="M109" s="154"/>
      <c r="T109" s="155"/>
      <c r="AT109" s="150" t="s">
        <v>191</v>
      </c>
      <c r="AU109" s="150" t="s">
        <v>81</v>
      </c>
      <c r="AV109" s="12" t="s">
        <v>81</v>
      </c>
      <c r="AW109" s="12" t="s">
        <v>33</v>
      </c>
      <c r="AX109" s="12" t="s">
        <v>72</v>
      </c>
      <c r="AY109" s="150" t="s">
        <v>180</v>
      </c>
    </row>
    <row r="110" spans="2:65" s="15" customFormat="1">
      <c r="B110" s="170"/>
      <c r="D110" s="149" t="s">
        <v>191</v>
      </c>
      <c r="E110" s="171" t="s">
        <v>19</v>
      </c>
      <c r="F110" s="172" t="s">
        <v>274</v>
      </c>
      <c r="H110" s="173">
        <v>4.4800000000000004</v>
      </c>
      <c r="I110" s="174"/>
      <c r="L110" s="170"/>
      <c r="M110" s="175"/>
      <c r="T110" s="176"/>
      <c r="AT110" s="171" t="s">
        <v>191</v>
      </c>
      <c r="AU110" s="171" t="s">
        <v>81</v>
      </c>
      <c r="AV110" s="15" t="s">
        <v>198</v>
      </c>
      <c r="AW110" s="15" t="s">
        <v>33</v>
      </c>
      <c r="AX110" s="15" t="s">
        <v>72</v>
      </c>
      <c r="AY110" s="171" t="s">
        <v>180</v>
      </c>
    </row>
    <row r="111" spans="2:65" s="13" customFormat="1" ht="22.5">
      <c r="B111" s="156"/>
      <c r="D111" s="149" t="s">
        <v>191</v>
      </c>
      <c r="E111" s="157" t="s">
        <v>19</v>
      </c>
      <c r="F111" s="158" t="s">
        <v>424</v>
      </c>
      <c r="H111" s="157" t="s">
        <v>19</v>
      </c>
      <c r="I111" s="159"/>
      <c r="L111" s="156"/>
      <c r="M111" s="160"/>
      <c r="T111" s="161"/>
      <c r="AT111" s="157" t="s">
        <v>191</v>
      </c>
      <c r="AU111" s="157" t="s">
        <v>81</v>
      </c>
      <c r="AV111" s="13" t="s">
        <v>79</v>
      </c>
      <c r="AW111" s="13" t="s">
        <v>33</v>
      </c>
      <c r="AX111" s="13" t="s">
        <v>72</v>
      </c>
      <c r="AY111" s="157" t="s">
        <v>180</v>
      </c>
    </row>
    <row r="112" spans="2:65" s="12" customFormat="1">
      <c r="B112" s="148"/>
      <c r="D112" s="149" t="s">
        <v>191</v>
      </c>
      <c r="E112" s="150" t="s">
        <v>19</v>
      </c>
      <c r="F112" s="151" t="s">
        <v>425</v>
      </c>
      <c r="H112" s="152">
        <v>0.89600000000000002</v>
      </c>
      <c r="I112" s="153"/>
      <c r="L112" s="148"/>
      <c r="M112" s="154"/>
      <c r="T112" s="155"/>
      <c r="AT112" s="150" t="s">
        <v>191</v>
      </c>
      <c r="AU112" s="150" t="s">
        <v>81</v>
      </c>
      <c r="AV112" s="12" t="s">
        <v>81</v>
      </c>
      <c r="AW112" s="12" t="s">
        <v>33</v>
      </c>
      <c r="AX112" s="12" t="s">
        <v>72</v>
      </c>
      <c r="AY112" s="150" t="s">
        <v>180</v>
      </c>
    </row>
    <row r="113" spans="2:65" s="14" customFormat="1">
      <c r="B113" s="162"/>
      <c r="D113" s="149" t="s">
        <v>191</v>
      </c>
      <c r="E113" s="163" t="s">
        <v>19</v>
      </c>
      <c r="F113" s="164" t="s">
        <v>215</v>
      </c>
      <c r="H113" s="165">
        <v>5.3760000000000003</v>
      </c>
      <c r="I113" s="166"/>
      <c r="L113" s="162"/>
      <c r="M113" s="167"/>
      <c r="T113" s="168"/>
      <c r="AT113" s="163" t="s">
        <v>191</v>
      </c>
      <c r="AU113" s="163" t="s">
        <v>81</v>
      </c>
      <c r="AV113" s="14" t="s">
        <v>187</v>
      </c>
      <c r="AW113" s="14" t="s">
        <v>33</v>
      </c>
      <c r="AX113" s="14" t="s">
        <v>79</v>
      </c>
      <c r="AY113" s="163" t="s">
        <v>180</v>
      </c>
    </row>
    <row r="114" spans="2:65" s="11" customFormat="1" ht="22.9" customHeight="1">
      <c r="B114" s="119"/>
      <c r="D114" s="120" t="s">
        <v>71</v>
      </c>
      <c r="E114" s="129" t="s">
        <v>216</v>
      </c>
      <c r="F114" s="129" t="s">
        <v>217</v>
      </c>
      <c r="I114" s="122"/>
      <c r="J114" s="130">
        <f>BK114</f>
        <v>0</v>
      </c>
      <c r="L114" s="119"/>
      <c r="M114" s="124"/>
      <c r="P114" s="125">
        <f>SUM(P115:P158)</f>
        <v>0</v>
      </c>
      <c r="R114" s="125">
        <f>SUM(R115:R158)</f>
        <v>0</v>
      </c>
      <c r="T114" s="126">
        <f>SUM(T115:T158)</f>
        <v>75.927361999999988</v>
      </c>
      <c r="AR114" s="120" t="s">
        <v>79</v>
      </c>
      <c r="AT114" s="127" t="s">
        <v>71</v>
      </c>
      <c r="AU114" s="127" t="s">
        <v>79</v>
      </c>
      <c r="AY114" s="120" t="s">
        <v>180</v>
      </c>
      <c r="BK114" s="128">
        <f>SUM(BK115:BK158)</f>
        <v>0</v>
      </c>
    </row>
    <row r="115" spans="2:65" s="1" customFormat="1" ht="37.9" customHeight="1">
      <c r="B115" s="32"/>
      <c r="C115" s="131" t="s">
        <v>198</v>
      </c>
      <c r="D115" s="131" t="s">
        <v>182</v>
      </c>
      <c r="E115" s="132" t="s">
        <v>219</v>
      </c>
      <c r="F115" s="133" t="s">
        <v>220</v>
      </c>
      <c r="G115" s="134" t="s">
        <v>221</v>
      </c>
      <c r="H115" s="135">
        <v>5</v>
      </c>
      <c r="I115" s="136"/>
      <c r="J115" s="137">
        <f>ROUND(I115*H115,2)</f>
        <v>0</v>
      </c>
      <c r="K115" s="133" t="s">
        <v>186</v>
      </c>
      <c r="L115" s="32"/>
      <c r="M115" s="138" t="s">
        <v>19</v>
      </c>
      <c r="N115" s="139" t="s">
        <v>43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187</v>
      </c>
      <c r="AT115" s="142" t="s">
        <v>182</v>
      </c>
      <c r="AU115" s="142" t="s">
        <v>81</v>
      </c>
      <c r="AY115" s="17" t="s">
        <v>180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187</v>
      </c>
      <c r="BM115" s="142" t="s">
        <v>426</v>
      </c>
    </row>
    <row r="116" spans="2:65" s="1" customFormat="1">
      <c r="B116" s="32"/>
      <c r="D116" s="144" t="s">
        <v>189</v>
      </c>
      <c r="F116" s="145" t="s">
        <v>223</v>
      </c>
      <c r="I116" s="146"/>
      <c r="L116" s="32"/>
      <c r="M116" s="147"/>
      <c r="T116" s="53"/>
      <c r="AT116" s="17" t="s">
        <v>189</v>
      </c>
      <c r="AU116" s="17" t="s">
        <v>81</v>
      </c>
    </row>
    <row r="117" spans="2:65" s="1" customFormat="1" ht="44.25" customHeight="1">
      <c r="B117" s="32"/>
      <c r="C117" s="131" t="s">
        <v>187</v>
      </c>
      <c r="D117" s="131" t="s">
        <v>182</v>
      </c>
      <c r="E117" s="132" t="s">
        <v>224</v>
      </c>
      <c r="F117" s="133" t="s">
        <v>225</v>
      </c>
      <c r="G117" s="134" t="s">
        <v>226</v>
      </c>
      <c r="H117" s="135">
        <v>2</v>
      </c>
      <c r="I117" s="136"/>
      <c r="J117" s="137">
        <f>ROUND(I117*H117,2)</f>
        <v>0</v>
      </c>
      <c r="K117" s="133" t="s">
        <v>186</v>
      </c>
      <c r="L117" s="32"/>
      <c r="M117" s="138" t="s">
        <v>19</v>
      </c>
      <c r="N117" s="139" t="s">
        <v>43</v>
      </c>
      <c r="P117" s="140">
        <f>O117*H117</f>
        <v>0</v>
      </c>
      <c r="Q117" s="140">
        <v>0</v>
      </c>
      <c r="R117" s="140">
        <f>Q117*H117</f>
        <v>0</v>
      </c>
      <c r="S117" s="140">
        <v>0</v>
      </c>
      <c r="T117" s="141">
        <f>S117*H117</f>
        <v>0</v>
      </c>
      <c r="AR117" s="142" t="s">
        <v>187</v>
      </c>
      <c r="AT117" s="142" t="s">
        <v>182</v>
      </c>
      <c r="AU117" s="142" t="s">
        <v>81</v>
      </c>
      <c r="AY117" s="17" t="s">
        <v>180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7" t="s">
        <v>79</v>
      </c>
      <c r="BK117" s="143">
        <f>ROUND(I117*H117,2)</f>
        <v>0</v>
      </c>
      <c r="BL117" s="17" t="s">
        <v>187</v>
      </c>
      <c r="BM117" s="142" t="s">
        <v>427</v>
      </c>
    </row>
    <row r="118" spans="2:65" s="1" customFormat="1">
      <c r="B118" s="32"/>
      <c r="D118" s="144" t="s">
        <v>189</v>
      </c>
      <c r="F118" s="145" t="s">
        <v>228</v>
      </c>
      <c r="I118" s="146"/>
      <c r="L118" s="32"/>
      <c r="M118" s="147"/>
      <c r="T118" s="53"/>
      <c r="AT118" s="17" t="s">
        <v>189</v>
      </c>
      <c r="AU118" s="17" t="s">
        <v>81</v>
      </c>
    </row>
    <row r="119" spans="2:65" s="12" customFormat="1">
      <c r="B119" s="148"/>
      <c r="D119" s="149" t="s">
        <v>191</v>
      </c>
      <c r="E119" s="150" t="s">
        <v>19</v>
      </c>
      <c r="F119" s="151" t="s">
        <v>81</v>
      </c>
      <c r="H119" s="152">
        <v>2</v>
      </c>
      <c r="I119" s="153"/>
      <c r="L119" s="148"/>
      <c r="M119" s="154"/>
      <c r="T119" s="155"/>
      <c r="AT119" s="150" t="s">
        <v>191</v>
      </c>
      <c r="AU119" s="150" t="s">
        <v>81</v>
      </c>
      <c r="AV119" s="12" t="s">
        <v>81</v>
      </c>
      <c r="AW119" s="12" t="s">
        <v>33</v>
      </c>
      <c r="AX119" s="12" t="s">
        <v>79</v>
      </c>
      <c r="AY119" s="150" t="s">
        <v>180</v>
      </c>
    </row>
    <row r="120" spans="2:65" s="1" customFormat="1" ht="55.5" customHeight="1">
      <c r="B120" s="32"/>
      <c r="C120" s="131" t="s">
        <v>218</v>
      </c>
      <c r="D120" s="131" t="s">
        <v>182</v>
      </c>
      <c r="E120" s="132" t="s">
        <v>230</v>
      </c>
      <c r="F120" s="133" t="s">
        <v>231</v>
      </c>
      <c r="G120" s="134" t="s">
        <v>226</v>
      </c>
      <c r="H120" s="135">
        <v>30</v>
      </c>
      <c r="I120" s="136"/>
      <c r="J120" s="137">
        <f>ROUND(I120*H120,2)</f>
        <v>0</v>
      </c>
      <c r="K120" s="133" t="s">
        <v>186</v>
      </c>
      <c r="L120" s="32"/>
      <c r="M120" s="138" t="s">
        <v>19</v>
      </c>
      <c r="N120" s="139" t="s">
        <v>43</v>
      </c>
      <c r="P120" s="140">
        <f>O120*H120</f>
        <v>0</v>
      </c>
      <c r="Q120" s="140">
        <v>0</v>
      </c>
      <c r="R120" s="140">
        <f>Q120*H120</f>
        <v>0</v>
      </c>
      <c r="S120" s="140">
        <v>0</v>
      </c>
      <c r="T120" s="141">
        <f>S120*H120</f>
        <v>0</v>
      </c>
      <c r="AR120" s="142" t="s">
        <v>187</v>
      </c>
      <c r="AT120" s="142" t="s">
        <v>182</v>
      </c>
      <c r="AU120" s="142" t="s">
        <v>81</v>
      </c>
      <c r="AY120" s="17" t="s">
        <v>180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7" t="s">
        <v>79</v>
      </c>
      <c r="BK120" s="143">
        <f>ROUND(I120*H120,2)</f>
        <v>0</v>
      </c>
      <c r="BL120" s="17" t="s">
        <v>187</v>
      </c>
      <c r="BM120" s="142" t="s">
        <v>428</v>
      </c>
    </row>
    <row r="121" spans="2:65" s="1" customFormat="1">
      <c r="B121" s="32"/>
      <c r="D121" s="144" t="s">
        <v>189</v>
      </c>
      <c r="F121" s="145" t="s">
        <v>233</v>
      </c>
      <c r="I121" s="146"/>
      <c r="L121" s="32"/>
      <c r="M121" s="147"/>
      <c r="T121" s="53"/>
      <c r="AT121" s="17" t="s">
        <v>189</v>
      </c>
      <c r="AU121" s="17" t="s">
        <v>81</v>
      </c>
    </row>
    <row r="122" spans="2:65" s="12" customFormat="1">
      <c r="B122" s="148"/>
      <c r="D122" s="149" t="s">
        <v>191</v>
      </c>
      <c r="E122" s="150" t="s">
        <v>19</v>
      </c>
      <c r="F122" s="151" t="s">
        <v>429</v>
      </c>
      <c r="H122" s="152">
        <v>30</v>
      </c>
      <c r="I122" s="153"/>
      <c r="L122" s="148"/>
      <c r="M122" s="154"/>
      <c r="T122" s="155"/>
      <c r="AT122" s="150" t="s">
        <v>191</v>
      </c>
      <c r="AU122" s="150" t="s">
        <v>81</v>
      </c>
      <c r="AV122" s="12" t="s">
        <v>81</v>
      </c>
      <c r="AW122" s="12" t="s">
        <v>33</v>
      </c>
      <c r="AX122" s="12" t="s">
        <v>79</v>
      </c>
      <c r="AY122" s="150" t="s">
        <v>180</v>
      </c>
    </row>
    <row r="123" spans="2:65" s="1" customFormat="1" ht="44.25" customHeight="1">
      <c r="B123" s="32"/>
      <c r="C123" s="131" t="s">
        <v>205</v>
      </c>
      <c r="D123" s="131" t="s">
        <v>182</v>
      </c>
      <c r="E123" s="132" t="s">
        <v>236</v>
      </c>
      <c r="F123" s="133" t="s">
        <v>237</v>
      </c>
      <c r="G123" s="134" t="s">
        <v>226</v>
      </c>
      <c r="H123" s="135">
        <v>2</v>
      </c>
      <c r="I123" s="136"/>
      <c r="J123" s="137">
        <f>ROUND(I123*H123,2)</f>
        <v>0</v>
      </c>
      <c r="K123" s="133" t="s">
        <v>186</v>
      </c>
      <c r="L123" s="32"/>
      <c r="M123" s="138" t="s">
        <v>19</v>
      </c>
      <c r="N123" s="139" t="s">
        <v>43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187</v>
      </c>
      <c r="AT123" s="142" t="s">
        <v>182</v>
      </c>
      <c r="AU123" s="142" t="s">
        <v>81</v>
      </c>
      <c r="AY123" s="17" t="s">
        <v>180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7" t="s">
        <v>79</v>
      </c>
      <c r="BK123" s="143">
        <f>ROUND(I123*H123,2)</f>
        <v>0</v>
      </c>
      <c r="BL123" s="17" t="s">
        <v>187</v>
      </c>
      <c r="BM123" s="142" t="s">
        <v>430</v>
      </c>
    </row>
    <row r="124" spans="2:65" s="1" customFormat="1">
      <c r="B124" s="32"/>
      <c r="D124" s="144" t="s">
        <v>189</v>
      </c>
      <c r="F124" s="145" t="s">
        <v>239</v>
      </c>
      <c r="I124" s="146"/>
      <c r="L124" s="32"/>
      <c r="M124" s="147"/>
      <c r="T124" s="53"/>
      <c r="AT124" s="17" t="s">
        <v>189</v>
      </c>
      <c r="AU124" s="17" t="s">
        <v>81</v>
      </c>
    </row>
    <row r="125" spans="2:65" s="1" customFormat="1" ht="16.5" customHeight="1">
      <c r="B125" s="32"/>
      <c r="C125" s="131" t="s">
        <v>229</v>
      </c>
      <c r="D125" s="131" t="s">
        <v>182</v>
      </c>
      <c r="E125" s="132" t="s">
        <v>431</v>
      </c>
      <c r="F125" s="133" t="s">
        <v>432</v>
      </c>
      <c r="G125" s="134" t="s">
        <v>209</v>
      </c>
      <c r="H125" s="135">
        <v>18.16</v>
      </c>
      <c r="I125" s="136"/>
      <c r="J125" s="137">
        <f>ROUND(I125*H125,2)</f>
        <v>0</v>
      </c>
      <c r="K125" s="133" t="s">
        <v>186</v>
      </c>
      <c r="L125" s="32"/>
      <c r="M125" s="138" t="s">
        <v>19</v>
      </c>
      <c r="N125" s="139" t="s">
        <v>43</v>
      </c>
      <c r="P125" s="140">
        <f>O125*H125</f>
        <v>0</v>
      </c>
      <c r="Q125" s="140">
        <v>0</v>
      </c>
      <c r="R125" s="140">
        <f>Q125*H125</f>
        <v>0</v>
      </c>
      <c r="S125" s="140">
        <v>2.4</v>
      </c>
      <c r="T125" s="141">
        <f>S125*H125</f>
        <v>43.583999999999996</v>
      </c>
      <c r="AR125" s="142" t="s">
        <v>187</v>
      </c>
      <c r="AT125" s="142" t="s">
        <v>182</v>
      </c>
      <c r="AU125" s="142" t="s">
        <v>81</v>
      </c>
      <c r="AY125" s="17" t="s">
        <v>180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7" t="s">
        <v>79</v>
      </c>
      <c r="BK125" s="143">
        <f>ROUND(I125*H125,2)</f>
        <v>0</v>
      </c>
      <c r="BL125" s="17" t="s">
        <v>187</v>
      </c>
      <c r="BM125" s="142" t="s">
        <v>433</v>
      </c>
    </row>
    <row r="126" spans="2:65" s="1" customFormat="1">
      <c r="B126" s="32"/>
      <c r="D126" s="144" t="s">
        <v>189</v>
      </c>
      <c r="F126" s="145" t="s">
        <v>434</v>
      </c>
      <c r="I126" s="146"/>
      <c r="L126" s="32"/>
      <c r="M126" s="147"/>
      <c r="T126" s="53"/>
      <c r="AT126" s="17" t="s">
        <v>189</v>
      </c>
      <c r="AU126" s="17" t="s">
        <v>81</v>
      </c>
    </row>
    <row r="127" spans="2:65" s="13" customFormat="1">
      <c r="B127" s="156"/>
      <c r="D127" s="149" t="s">
        <v>191</v>
      </c>
      <c r="E127" s="157" t="s">
        <v>19</v>
      </c>
      <c r="F127" s="158" t="s">
        <v>435</v>
      </c>
      <c r="H127" s="157" t="s">
        <v>19</v>
      </c>
      <c r="I127" s="159"/>
      <c r="L127" s="156"/>
      <c r="M127" s="160"/>
      <c r="T127" s="161"/>
      <c r="AT127" s="157" t="s">
        <v>191</v>
      </c>
      <c r="AU127" s="157" t="s">
        <v>81</v>
      </c>
      <c r="AV127" s="13" t="s">
        <v>79</v>
      </c>
      <c r="AW127" s="13" t="s">
        <v>33</v>
      </c>
      <c r="AX127" s="13" t="s">
        <v>72</v>
      </c>
      <c r="AY127" s="157" t="s">
        <v>180</v>
      </c>
    </row>
    <row r="128" spans="2:65" s="13" customFormat="1">
      <c r="B128" s="156"/>
      <c r="D128" s="149" t="s">
        <v>191</v>
      </c>
      <c r="E128" s="157" t="s">
        <v>19</v>
      </c>
      <c r="F128" s="158" t="s">
        <v>436</v>
      </c>
      <c r="H128" s="157" t="s">
        <v>19</v>
      </c>
      <c r="I128" s="159"/>
      <c r="L128" s="156"/>
      <c r="M128" s="160"/>
      <c r="T128" s="161"/>
      <c r="AT128" s="157" t="s">
        <v>191</v>
      </c>
      <c r="AU128" s="157" t="s">
        <v>81</v>
      </c>
      <c r="AV128" s="13" t="s">
        <v>79</v>
      </c>
      <c r="AW128" s="13" t="s">
        <v>33</v>
      </c>
      <c r="AX128" s="13" t="s">
        <v>72</v>
      </c>
      <c r="AY128" s="157" t="s">
        <v>180</v>
      </c>
    </row>
    <row r="129" spans="2:65" s="12" customFormat="1">
      <c r="B129" s="148"/>
      <c r="D129" s="149" t="s">
        <v>191</v>
      </c>
      <c r="E129" s="150" t="s">
        <v>19</v>
      </c>
      <c r="F129" s="151" t="s">
        <v>437</v>
      </c>
      <c r="H129" s="152">
        <v>11.804</v>
      </c>
      <c r="I129" s="153"/>
      <c r="L129" s="148"/>
      <c r="M129" s="154"/>
      <c r="T129" s="155"/>
      <c r="AT129" s="150" t="s">
        <v>191</v>
      </c>
      <c r="AU129" s="150" t="s">
        <v>81</v>
      </c>
      <c r="AV129" s="12" t="s">
        <v>81</v>
      </c>
      <c r="AW129" s="12" t="s">
        <v>33</v>
      </c>
      <c r="AX129" s="12" t="s">
        <v>72</v>
      </c>
      <c r="AY129" s="150" t="s">
        <v>180</v>
      </c>
    </row>
    <row r="130" spans="2:65" s="12" customFormat="1">
      <c r="B130" s="148"/>
      <c r="D130" s="149" t="s">
        <v>191</v>
      </c>
      <c r="E130" s="150" t="s">
        <v>19</v>
      </c>
      <c r="F130" s="151" t="s">
        <v>438</v>
      </c>
      <c r="H130" s="152">
        <v>1.708</v>
      </c>
      <c r="I130" s="153"/>
      <c r="L130" s="148"/>
      <c r="M130" s="154"/>
      <c r="T130" s="155"/>
      <c r="AT130" s="150" t="s">
        <v>191</v>
      </c>
      <c r="AU130" s="150" t="s">
        <v>81</v>
      </c>
      <c r="AV130" s="12" t="s">
        <v>81</v>
      </c>
      <c r="AW130" s="12" t="s">
        <v>33</v>
      </c>
      <c r="AX130" s="12" t="s">
        <v>72</v>
      </c>
      <c r="AY130" s="150" t="s">
        <v>180</v>
      </c>
    </row>
    <row r="131" spans="2:65" s="12" customFormat="1" ht="22.5">
      <c r="B131" s="148"/>
      <c r="D131" s="149" t="s">
        <v>191</v>
      </c>
      <c r="E131" s="150" t="s">
        <v>19</v>
      </c>
      <c r="F131" s="151" t="s">
        <v>439</v>
      </c>
      <c r="H131" s="152">
        <v>4.6479999999999997</v>
      </c>
      <c r="I131" s="153"/>
      <c r="L131" s="148"/>
      <c r="M131" s="154"/>
      <c r="T131" s="155"/>
      <c r="AT131" s="150" t="s">
        <v>191</v>
      </c>
      <c r="AU131" s="150" t="s">
        <v>81</v>
      </c>
      <c r="AV131" s="12" t="s">
        <v>81</v>
      </c>
      <c r="AW131" s="12" t="s">
        <v>33</v>
      </c>
      <c r="AX131" s="12" t="s">
        <v>72</v>
      </c>
      <c r="AY131" s="150" t="s">
        <v>180</v>
      </c>
    </row>
    <row r="132" spans="2:65" s="14" customFormat="1">
      <c r="B132" s="162"/>
      <c r="D132" s="149" t="s">
        <v>191</v>
      </c>
      <c r="E132" s="163" t="s">
        <v>19</v>
      </c>
      <c r="F132" s="164" t="s">
        <v>215</v>
      </c>
      <c r="H132" s="165">
        <v>18.16</v>
      </c>
      <c r="I132" s="166"/>
      <c r="L132" s="162"/>
      <c r="M132" s="167"/>
      <c r="T132" s="168"/>
      <c r="AT132" s="163" t="s">
        <v>191</v>
      </c>
      <c r="AU132" s="163" t="s">
        <v>81</v>
      </c>
      <c r="AV132" s="14" t="s">
        <v>187</v>
      </c>
      <c r="AW132" s="14" t="s">
        <v>33</v>
      </c>
      <c r="AX132" s="14" t="s">
        <v>79</v>
      </c>
      <c r="AY132" s="163" t="s">
        <v>180</v>
      </c>
    </row>
    <row r="133" spans="2:65" s="1" customFormat="1" ht="33" customHeight="1">
      <c r="B133" s="32"/>
      <c r="C133" s="131" t="s">
        <v>235</v>
      </c>
      <c r="D133" s="131" t="s">
        <v>182</v>
      </c>
      <c r="E133" s="132" t="s">
        <v>255</v>
      </c>
      <c r="F133" s="133" t="s">
        <v>256</v>
      </c>
      <c r="G133" s="134" t="s">
        <v>257</v>
      </c>
      <c r="H133" s="135">
        <v>22.323</v>
      </c>
      <c r="I133" s="136"/>
      <c r="J133" s="137">
        <f>ROUND(I133*H133,2)</f>
        <v>0</v>
      </c>
      <c r="K133" s="133" t="s">
        <v>186</v>
      </c>
      <c r="L133" s="32"/>
      <c r="M133" s="138" t="s">
        <v>19</v>
      </c>
      <c r="N133" s="139" t="s">
        <v>43</v>
      </c>
      <c r="P133" s="140">
        <f>O133*H133</f>
        <v>0</v>
      </c>
      <c r="Q133" s="140">
        <v>0</v>
      </c>
      <c r="R133" s="140">
        <f>Q133*H133</f>
        <v>0</v>
      </c>
      <c r="S133" s="140">
        <v>1</v>
      </c>
      <c r="T133" s="141">
        <f>S133*H133</f>
        <v>22.323</v>
      </c>
      <c r="AR133" s="142" t="s">
        <v>187</v>
      </c>
      <c r="AT133" s="142" t="s">
        <v>182</v>
      </c>
      <c r="AU133" s="142" t="s">
        <v>81</v>
      </c>
      <c r="AY133" s="17" t="s">
        <v>180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187</v>
      </c>
      <c r="BM133" s="142" t="s">
        <v>440</v>
      </c>
    </row>
    <row r="134" spans="2:65" s="1" customFormat="1">
      <c r="B134" s="32"/>
      <c r="D134" s="144" t="s">
        <v>189</v>
      </c>
      <c r="F134" s="145" t="s">
        <v>259</v>
      </c>
      <c r="I134" s="146"/>
      <c r="L134" s="32"/>
      <c r="M134" s="147"/>
      <c r="T134" s="53"/>
      <c r="AT134" s="17" t="s">
        <v>189</v>
      </c>
      <c r="AU134" s="17" t="s">
        <v>81</v>
      </c>
    </row>
    <row r="135" spans="2:65" s="12" customFormat="1">
      <c r="B135" s="148"/>
      <c r="D135" s="149" t="s">
        <v>191</v>
      </c>
      <c r="E135" s="150" t="s">
        <v>19</v>
      </c>
      <c r="F135" s="151" t="s">
        <v>441</v>
      </c>
      <c r="H135" s="152">
        <v>14.788</v>
      </c>
      <c r="I135" s="153"/>
      <c r="L135" s="148"/>
      <c r="M135" s="154"/>
      <c r="T135" s="155"/>
      <c r="AT135" s="150" t="s">
        <v>191</v>
      </c>
      <c r="AU135" s="150" t="s">
        <v>81</v>
      </c>
      <c r="AV135" s="12" t="s">
        <v>81</v>
      </c>
      <c r="AW135" s="12" t="s">
        <v>33</v>
      </c>
      <c r="AX135" s="12" t="s">
        <v>72</v>
      </c>
      <c r="AY135" s="150" t="s">
        <v>180</v>
      </c>
    </row>
    <row r="136" spans="2:65" s="12" customFormat="1">
      <c r="B136" s="148"/>
      <c r="D136" s="149" t="s">
        <v>191</v>
      </c>
      <c r="E136" s="150" t="s">
        <v>19</v>
      </c>
      <c r="F136" s="151" t="s">
        <v>442</v>
      </c>
      <c r="H136" s="152">
        <v>1.373</v>
      </c>
      <c r="I136" s="153"/>
      <c r="L136" s="148"/>
      <c r="M136" s="154"/>
      <c r="T136" s="155"/>
      <c r="AT136" s="150" t="s">
        <v>191</v>
      </c>
      <c r="AU136" s="150" t="s">
        <v>81</v>
      </c>
      <c r="AV136" s="12" t="s">
        <v>81</v>
      </c>
      <c r="AW136" s="12" t="s">
        <v>33</v>
      </c>
      <c r="AX136" s="12" t="s">
        <v>72</v>
      </c>
      <c r="AY136" s="150" t="s">
        <v>180</v>
      </c>
    </row>
    <row r="137" spans="2:65" s="12" customFormat="1">
      <c r="B137" s="148"/>
      <c r="D137" s="149" t="s">
        <v>191</v>
      </c>
      <c r="E137" s="150" t="s">
        <v>19</v>
      </c>
      <c r="F137" s="151" t="s">
        <v>443</v>
      </c>
      <c r="H137" s="152">
        <v>2.649</v>
      </c>
      <c r="I137" s="153"/>
      <c r="L137" s="148"/>
      <c r="M137" s="154"/>
      <c r="T137" s="155"/>
      <c r="AT137" s="150" t="s">
        <v>191</v>
      </c>
      <c r="AU137" s="150" t="s">
        <v>81</v>
      </c>
      <c r="AV137" s="12" t="s">
        <v>81</v>
      </c>
      <c r="AW137" s="12" t="s">
        <v>33</v>
      </c>
      <c r="AX137" s="12" t="s">
        <v>72</v>
      </c>
      <c r="AY137" s="150" t="s">
        <v>180</v>
      </c>
    </row>
    <row r="138" spans="2:65" s="12" customFormat="1">
      <c r="B138" s="148"/>
      <c r="D138" s="149" t="s">
        <v>191</v>
      </c>
      <c r="E138" s="150" t="s">
        <v>19</v>
      </c>
      <c r="F138" s="151" t="s">
        <v>444</v>
      </c>
      <c r="H138" s="152">
        <v>1.484</v>
      </c>
      <c r="I138" s="153"/>
      <c r="L138" s="148"/>
      <c r="M138" s="154"/>
      <c r="T138" s="155"/>
      <c r="AT138" s="150" t="s">
        <v>191</v>
      </c>
      <c r="AU138" s="150" t="s">
        <v>81</v>
      </c>
      <c r="AV138" s="12" t="s">
        <v>81</v>
      </c>
      <c r="AW138" s="12" t="s">
        <v>33</v>
      </c>
      <c r="AX138" s="12" t="s">
        <v>72</v>
      </c>
      <c r="AY138" s="150" t="s">
        <v>180</v>
      </c>
    </row>
    <row r="139" spans="2:65" s="15" customFormat="1">
      <c r="B139" s="170"/>
      <c r="D139" s="149" t="s">
        <v>191</v>
      </c>
      <c r="E139" s="171" t="s">
        <v>19</v>
      </c>
      <c r="F139" s="172" t="s">
        <v>274</v>
      </c>
      <c r="H139" s="173">
        <v>20.294</v>
      </c>
      <c r="I139" s="174"/>
      <c r="L139" s="170"/>
      <c r="M139" s="175"/>
      <c r="T139" s="176"/>
      <c r="AT139" s="171" t="s">
        <v>191</v>
      </c>
      <c r="AU139" s="171" t="s">
        <v>81</v>
      </c>
      <c r="AV139" s="15" t="s">
        <v>198</v>
      </c>
      <c r="AW139" s="15" t="s">
        <v>33</v>
      </c>
      <c r="AX139" s="15" t="s">
        <v>72</v>
      </c>
      <c r="AY139" s="171" t="s">
        <v>180</v>
      </c>
    </row>
    <row r="140" spans="2:65" s="13" customFormat="1">
      <c r="B140" s="156"/>
      <c r="D140" s="149" t="s">
        <v>191</v>
      </c>
      <c r="E140" s="157" t="s">
        <v>19</v>
      </c>
      <c r="F140" s="158" t="s">
        <v>445</v>
      </c>
      <c r="H140" s="157" t="s">
        <v>19</v>
      </c>
      <c r="I140" s="159"/>
      <c r="L140" s="156"/>
      <c r="M140" s="160"/>
      <c r="T140" s="161"/>
      <c r="AT140" s="157" t="s">
        <v>191</v>
      </c>
      <c r="AU140" s="157" t="s">
        <v>81</v>
      </c>
      <c r="AV140" s="13" t="s">
        <v>79</v>
      </c>
      <c r="AW140" s="13" t="s">
        <v>33</v>
      </c>
      <c r="AX140" s="13" t="s">
        <v>72</v>
      </c>
      <c r="AY140" s="157" t="s">
        <v>180</v>
      </c>
    </row>
    <row r="141" spans="2:65" s="12" customFormat="1">
      <c r="B141" s="148"/>
      <c r="D141" s="149" t="s">
        <v>191</v>
      </c>
      <c r="E141" s="150" t="s">
        <v>19</v>
      </c>
      <c r="F141" s="151" t="s">
        <v>446</v>
      </c>
      <c r="H141" s="152">
        <v>2.0289999999999999</v>
      </c>
      <c r="I141" s="153"/>
      <c r="L141" s="148"/>
      <c r="M141" s="154"/>
      <c r="T141" s="155"/>
      <c r="AT141" s="150" t="s">
        <v>191</v>
      </c>
      <c r="AU141" s="150" t="s">
        <v>81</v>
      </c>
      <c r="AV141" s="12" t="s">
        <v>81</v>
      </c>
      <c r="AW141" s="12" t="s">
        <v>33</v>
      </c>
      <c r="AX141" s="12" t="s">
        <v>72</v>
      </c>
      <c r="AY141" s="150" t="s">
        <v>180</v>
      </c>
    </row>
    <row r="142" spans="2:65" s="14" customFormat="1">
      <c r="B142" s="162"/>
      <c r="D142" s="149" t="s">
        <v>191</v>
      </c>
      <c r="E142" s="163" t="s">
        <v>19</v>
      </c>
      <c r="F142" s="164" t="s">
        <v>215</v>
      </c>
      <c r="H142" s="165">
        <v>22.323</v>
      </c>
      <c r="I142" s="166"/>
      <c r="L142" s="162"/>
      <c r="M142" s="167"/>
      <c r="T142" s="168"/>
      <c r="AT142" s="163" t="s">
        <v>191</v>
      </c>
      <c r="AU142" s="163" t="s">
        <v>81</v>
      </c>
      <c r="AV142" s="14" t="s">
        <v>187</v>
      </c>
      <c r="AW142" s="14" t="s">
        <v>33</v>
      </c>
      <c r="AX142" s="14" t="s">
        <v>79</v>
      </c>
      <c r="AY142" s="163" t="s">
        <v>180</v>
      </c>
    </row>
    <row r="143" spans="2:65" s="1" customFormat="1" ht="33" customHeight="1">
      <c r="B143" s="32"/>
      <c r="C143" s="131" t="s">
        <v>216</v>
      </c>
      <c r="D143" s="131" t="s">
        <v>182</v>
      </c>
      <c r="E143" s="132" t="s">
        <v>447</v>
      </c>
      <c r="F143" s="133" t="s">
        <v>448</v>
      </c>
      <c r="G143" s="134" t="s">
        <v>185</v>
      </c>
      <c r="H143" s="135">
        <v>501.697</v>
      </c>
      <c r="I143" s="136"/>
      <c r="J143" s="137">
        <f>ROUND(I143*H143,2)</f>
        <v>0</v>
      </c>
      <c r="K143" s="133" t="s">
        <v>186</v>
      </c>
      <c r="L143" s="32"/>
      <c r="M143" s="138" t="s">
        <v>19</v>
      </c>
      <c r="N143" s="13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8.9999999999999993E-3</v>
      </c>
      <c r="T143" s="141">
        <f>S143*H143</f>
        <v>4.5152729999999996</v>
      </c>
      <c r="AR143" s="142" t="s">
        <v>187</v>
      </c>
      <c r="AT143" s="142" t="s">
        <v>182</v>
      </c>
      <c r="AU143" s="142" t="s">
        <v>81</v>
      </c>
      <c r="AY143" s="17" t="s">
        <v>180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187</v>
      </c>
      <c r="BM143" s="142" t="s">
        <v>449</v>
      </c>
    </row>
    <row r="144" spans="2:65" s="1" customFormat="1">
      <c r="B144" s="32"/>
      <c r="D144" s="144" t="s">
        <v>189</v>
      </c>
      <c r="F144" s="145" t="s">
        <v>450</v>
      </c>
      <c r="I144" s="146"/>
      <c r="L144" s="32"/>
      <c r="M144" s="147"/>
      <c r="T144" s="53"/>
      <c r="AT144" s="17" t="s">
        <v>189</v>
      </c>
      <c r="AU144" s="17" t="s">
        <v>81</v>
      </c>
    </row>
    <row r="145" spans="2:65" s="12" customFormat="1">
      <c r="B145" s="148"/>
      <c r="D145" s="149" t="s">
        <v>191</v>
      </c>
      <c r="E145" s="150" t="s">
        <v>19</v>
      </c>
      <c r="F145" s="151" t="s">
        <v>451</v>
      </c>
      <c r="H145" s="152">
        <v>407.62799999999999</v>
      </c>
      <c r="I145" s="153"/>
      <c r="L145" s="148"/>
      <c r="M145" s="154"/>
      <c r="T145" s="155"/>
      <c r="AT145" s="150" t="s">
        <v>191</v>
      </c>
      <c r="AU145" s="150" t="s">
        <v>81</v>
      </c>
      <c r="AV145" s="12" t="s">
        <v>81</v>
      </c>
      <c r="AW145" s="12" t="s">
        <v>33</v>
      </c>
      <c r="AX145" s="12" t="s">
        <v>72</v>
      </c>
      <c r="AY145" s="150" t="s">
        <v>180</v>
      </c>
    </row>
    <row r="146" spans="2:65" s="12" customFormat="1">
      <c r="B146" s="148"/>
      <c r="D146" s="149" t="s">
        <v>191</v>
      </c>
      <c r="E146" s="150" t="s">
        <v>19</v>
      </c>
      <c r="F146" s="151" t="s">
        <v>452</v>
      </c>
      <c r="H146" s="152">
        <v>45.759</v>
      </c>
      <c r="I146" s="153"/>
      <c r="L146" s="148"/>
      <c r="M146" s="154"/>
      <c r="T146" s="155"/>
      <c r="AT146" s="150" t="s">
        <v>191</v>
      </c>
      <c r="AU146" s="150" t="s">
        <v>81</v>
      </c>
      <c r="AV146" s="12" t="s">
        <v>81</v>
      </c>
      <c r="AW146" s="12" t="s">
        <v>33</v>
      </c>
      <c r="AX146" s="12" t="s">
        <v>72</v>
      </c>
      <c r="AY146" s="150" t="s">
        <v>180</v>
      </c>
    </row>
    <row r="147" spans="2:65" s="12" customFormat="1">
      <c r="B147" s="148"/>
      <c r="D147" s="149" t="s">
        <v>191</v>
      </c>
      <c r="E147" s="150" t="s">
        <v>19</v>
      </c>
      <c r="F147" s="151" t="s">
        <v>453</v>
      </c>
      <c r="H147" s="152">
        <v>48.31</v>
      </c>
      <c r="I147" s="153"/>
      <c r="L147" s="148"/>
      <c r="M147" s="154"/>
      <c r="T147" s="155"/>
      <c r="AT147" s="150" t="s">
        <v>191</v>
      </c>
      <c r="AU147" s="150" t="s">
        <v>81</v>
      </c>
      <c r="AV147" s="12" t="s">
        <v>81</v>
      </c>
      <c r="AW147" s="12" t="s">
        <v>33</v>
      </c>
      <c r="AX147" s="12" t="s">
        <v>72</v>
      </c>
      <c r="AY147" s="150" t="s">
        <v>180</v>
      </c>
    </row>
    <row r="148" spans="2:65" s="14" customFormat="1">
      <c r="B148" s="162"/>
      <c r="D148" s="149" t="s">
        <v>191</v>
      </c>
      <c r="E148" s="163" t="s">
        <v>19</v>
      </c>
      <c r="F148" s="164" t="s">
        <v>215</v>
      </c>
      <c r="H148" s="165">
        <v>501.697</v>
      </c>
      <c r="I148" s="166"/>
      <c r="L148" s="162"/>
      <c r="M148" s="167"/>
      <c r="T148" s="168"/>
      <c r="AT148" s="163" t="s">
        <v>191</v>
      </c>
      <c r="AU148" s="163" t="s">
        <v>81</v>
      </c>
      <c r="AV148" s="14" t="s">
        <v>187</v>
      </c>
      <c r="AW148" s="14" t="s">
        <v>33</v>
      </c>
      <c r="AX148" s="14" t="s">
        <v>79</v>
      </c>
      <c r="AY148" s="163" t="s">
        <v>180</v>
      </c>
    </row>
    <row r="149" spans="2:65" s="1" customFormat="1" ht="33" customHeight="1">
      <c r="B149" s="32"/>
      <c r="C149" s="131" t="s">
        <v>245</v>
      </c>
      <c r="D149" s="131" t="s">
        <v>182</v>
      </c>
      <c r="E149" s="132" t="s">
        <v>280</v>
      </c>
      <c r="F149" s="133" t="s">
        <v>281</v>
      </c>
      <c r="G149" s="134" t="s">
        <v>185</v>
      </c>
      <c r="H149" s="135">
        <v>422.52100000000002</v>
      </c>
      <c r="I149" s="136"/>
      <c r="J149" s="137">
        <f>ROUND(I149*H149,2)</f>
        <v>0</v>
      </c>
      <c r="K149" s="133" t="s">
        <v>186</v>
      </c>
      <c r="L149" s="32"/>
      <c r="M149" s="138" t="s">
        <v>19</v>
      </c>
      <c r="N149" s="139" t="s">
        <v>43</v>
      </c>
      <c r="P149" s="140">
        <f>O149*H149</f>
        <v>0</v>
      </c>
      <c r="Q149" s="140">
        <v>0</v>
      </c>
      <c r="R149" s="140">
        <f>Q149*H149</f>
        <v>0</v>
      </c>
      <c r="S149" s="140">
        <v>8.9999999999999993E-3</v>
      </c>
      <c r="T149" s="141">
        <f>S149*H149</f>
        <v>3.802689</v>
      </c>
      <c r="AR149" s="142" t="s">
        <v>187</v>
      </c>
      <c r="AT149" s="142" t="s">
        <v>182</v>
      </c>
      <c r="AU149" s="142" t="s">
        <v>81</v>
      </c>
      <c r="AY149" s="17" t="s">
        <v>180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79</v>
      </c>
      <c r="BK149" s="143">
        <f>ROUND(I149*H149,2)</f>
        <v>0</v>
      </c>
      <c r="BL149" s="17" t="s">
        <v>187</v>
      </c>
      <c r="BM149" s="142" t="s">
        <v>454</v>
      </c>
    </row>
    <row r="150" spans="2:65" s="1" customFormat="1">
      <c r="B150" s="32"/>
      <c r="D150" s="144" t="s">
        <v>189</v>
      </c>
      <c r="F150" s="145" t="s">
        <v>283</v>
      </c>
      <c r="I150" s="146"/>
      <c r="L150" s="32"/>
      <c r="M150" s="147"/>
      <c r="T150" s="53"/>
      <c r="AT150" s="17" t="s">
        <v>189</v>
      </c>
      <c r="AU150" s="17" t="s">
        <v>81</v>
      </c>
    </row>
    <row r="151" spans="2:65" s="12" customFormat="1">
      <c r="B151" s="148"/>
      <c r="D151" s="149" t="s">
        <v>191</v>
      </c>
      <c r="E151" s="150" t="s">
        <v>19</v>
      </c>
      <c r="F151" s="151" t="s">
        <v>455</v>
      </c>
      <c r="H151" s="152">
        <v>422.52100000000002</v>
      </c>
      <c r="I151" s="153"/>
      <c r="L151" s="148"/>
      <c r="M151" s="154"/>
      <c r="T151" s="155"/>
      <c r="AT151" s="150" t="s">
        <v>191</v>
      </c>
      <c r="AU151" s="150" t="s">
        <v>81</v>
      </c>
      <c r="AV151" s="12" t="s">
        <v>81</v>
      </c>
      <c r="AW151" s="12" t="s">
        <v>33</v>
      </c>
      <c r="AX151" s="12" t="s">
        <v>79</v>
      </c>
      <c r="AY151" s="150" t="s">
        <v>180</v>
      </c>
    </row>
    <row r="152" spans="2:65" s="1" customFormat="1" ht="37.9" customHeight="1">
      <c r="B152" s="32"/>
      <c r="C152" s="131" t="s">
        <v>254</v>
      </c>
      <c r="D152" s="131" t="s">
        <v>182</v>
      </c>
      <c r="E152" s="132" t="s">
        <v>287</v>
      </c>
      <c r="F152" s="133" t="s">
        <v>288</v>
      </c>
      <c r="G152" s="134" t="s">
        <v>185</v>
      </c>
      <c r="H152" s="135">
        <v>44.8</v>
      </c>
      <c r="I152" s="136"/>
      <c r="J152" s="137">
        <f>ROUND(I152*H152,2)</f>
        <v>0</v>
      </c>
      <c r="K152" s="133" t="s">
        <v>186</v>
      </c>
      <c r="L152" s="32"/>
      <c r="M152" s="138" t="s">
        <v>19</v>
      </c>
      <c r="N152" s="139" t="s">
        <v>43</v>
      </c>
      <c r="P152" s="140">
        <f>O152*H152</f>
        <v>0</v>
      </c>
      <c r="Q152" s="140">
        <v>0</v>
      </c>
      <c r="R152" s="140">
        <f>Q152*H152</f>
        <v>0</v>
      </c>
      <c r="S152" s="140">
        <v>3.7999999999999999E-2</v>
      </c>
      <c r="T152" s="141">
        <f>S152*H152</f>
        <v>1.7023999999999999</v>
      </c>
      <c r="AR152" s="142" t="s">
        <v>187</v>
      </c>
      <c r="AT152" s="142" t="s">
        <v>182</v>
      </c>
      <c r="AU152" s="142" t="s">
        <v>81</v>
      </c>
      <c r="AY152" s="17" t="s">
        <v>180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79</v>
      </c>
      <c r="BK152" s="143">
        <f>ROUND(I152*H152,2)</f>
        <v>0</v>
      </c>
      <c r="BL152" s="17" t="s">
        <v>187</v>
      </c>
      <c r="BM152" s="142" t="s">
        <v>456</v>
      </c>
    </row>
    <row r="153" spans="2:65" s="1" customFormat="1">
      <c r="B153" s="32"/>
      <c r="D153" s="144" t="s">
        <v>189</v>
      </c>
      <c r="F153" s="145" t="s">
        <v>290</v>
      </c>
      <c r="I153" s="146"/>
      <c r="L153" s="32"/>
      <c r="M153" s="147"/>
      <c r="T153" s="53"/>
      <c r="AT153" s="17" t="s">
        <v>189</v>
      </c>
      <c r="AU153" s="17" t="s">
        <v>81</v>
      </c>
    </row>
    <row r="154" spans="2:65" s="13" customFormat="1">
      <c r="B154" s="156"/>
      <c r="D154" s="149" t="s">
        <v>191</v>
      </c>
      <c r="E154" s="157" t="s">
        <v>19</v>
      </c>
      <c r="F154" s="158" t="s">
        <v>457</v>
      </c>
      <c r="H154" s="157" t="s">
        <v>19</v>
      </c>
      <c r="I154" s="159"/>
      <c r="L154" s="156"/>
      <c r="M154" s="160"/>
      <c r="T154" s="161"/>
      <c r="AT154" s="157" t="s">
        <v>191</v>
      </c>
      <c r="AU154" s="157" t="s">
        <v>81</v>
      </c>
      <c r="AV154" s="13" t="s">
        <v>79</v>
      </c>
      <c r="AW154" s="13" t="s">
        <v>33</v>
      </c>
      <c r="AX154" s="13" t="s">
        <v>72</v>
      </c>
      <c r="AY154" s="157" t="s">
        <v>180</v>
      </c>
    </row>
    <row r="155" spans="2:65" s="12" customFormat="1">
      <c r="B155" s="148"/>
      <c r="D155" s="149" t="s">
        <v>191</v>
      </c>
      <c r="E155" s="150" t="s">
        <v>19</v>
      </c>
      <c r="F155" s="151" t="s">
        <v>458</v>
      </c>
      <c r="H155" s="152">
        <v>28.6</v>
      </c>
      <c r="I155" s="153"/>
      <c r="L155" s="148"/>
      <c r="M155" s="154"/>
      <c r="T155" s="155"/>
      <c r="AT155" s="150" t="s">
        <v>191</v>
      </c>
      <c r="AU155" s="150" t="s">
        <v>81</v>
      </c>
      <c r="AV155" s="12" t="s">
        <v>81</v>
      </c>
      <c r="AW155" s="12" t="s">
        <v>33</v>
      </c>
      <c r="AX155" s="12" t="s">
        <v>72</v>
      </c>
      <c r="AY155" s="150" t="s">
        <v>180</v>
      </c>
    </row>
    <row r="156" spans="2:65" s="12" customFormat="1">
      <c r="B156" s="148"/>
      <c r="D156" s="149" t="s">
        <v>191</v>
      </c>
      <c r="E156" s="150" t="s">
        <v>19</v>
      </c>
      <c r="F156" s="151" t="s">
        <v>459</v>
      </c>
      <c r="H156" s="152">
        <v>4.68</v>
      </c>
      <c r="I156" s="153"/>
      <c r="L156" s="148"/>
      <c r="M156" s="154"/>
      <c r="T156" s="155"/>
      <c r="AT156" s="150" t="s">
        <v>191</v>
      </c>
      <c r="AU156" s="150" t="s">
        <v>81</v>
      </c>
      <c r="AV156" s="12" t="s">
        <v>81</v>
      </c>
      <c r="AW156" s="12" t="s">
        <v>33</v>
      </c>
      <c r="AX156" s="12" t="s">
        <v>72</v>
      </c>
      <c r="AY156" s="150" t="s">
        <v>180</v>
      </c>
    </row>
    <row r="157" spans="2:65" s="12" customFormat="1">
      <c r="B157" s="148"/>
      <c r="D157" s="149" t="s">
        <v>191</v>
      </c>
      <c r="E157" s="150" t="s">
        <v>19</v>
      </c>
      <c r="F157" s="151" t="s">
        <v>460</v>
      </c>
      <c r="H157" s="152">
        <v>11.52</v>
      </c>
      <c r="I157" s="153"/>
      <c r="L157" s="148"/>
      <c r="M157" s="154"/>
      <c r="T157" s="155"/>
      <c r="AT157" s="150" t="s">
        <v>191</v>
      </c>
      <c r="AU157" s="150" t="s">
        <v>81</v>
      </c>
      <c r="AV157" s="12" t="s">
        <v>81</v>
      </c>
      <c r="AW157" s="12" t="s">
        <v>33</v>
      </c>
      <c r="AX157" s="12" t="s">
        <v>72</v>
      </c>
      <c r="AY157" s="150" t="s">
        <v>180</v>
      </c>
    </row>
    <row r="158" spans="2:65" s="14" customFormat="1">
      <c r="B158" s="162"/>
      <c r="D158" s="149" t="s">
        <v>191</v>
      </c>
      <c r="E158" s="163" t="s">
        <v>19</v>
      </c>
      <c r="F158" s="164" t="s">
        <v>215</v>
      </c>
      <c r="H158" s="165">
        <v>44.8</v>
      </c>
      <c r="I158" s="166"/>
      <c r="L158" s="162"/>
      <c r="M158" s="167"/>
      <c r="T158" s="168"/>
      <c r="AT158" s="163" t="s">
        <v>191</v>
      </c>
      <c r="AU158" s="163" t="s">
        <v>81</v>
      </c>
      <c r="AV158" s="14" t="s">
        <v>187</v>
      </c>
      <c r="AW158" s="14" t="s">
        <v>33</v>
      </c>
      <c r="AX158" s="14" t="s">
        <v>79</v>
      </c>
      <c r="AY158" s="163" t="s">
        <v>180</v>
      </c>
    </row>
    <row r="159" spans="2:65" s="11" customFormat="1" ht="22.9" customHeight="1">
      <c r="B159" s="119"/>
      <c r="D159" s="120" t="s">
        <v>71</v>
      </c>
      <c r="E159" s="129" t="s">
        <v>292</v>
      </c>
      <c r="F159" s="129" t="s">
        <v>293</v>
      </c>
      <c r="I159" s="122"/>
      <c r="J159" s="130">
        <f>BK159</f>
        <v>0</v>
      </c>
      <c r="L159" s="119"/>
      <c r="M159" s="124"/>
      <c r="P159" s="125">
        <f>SUM(P160:P181)</f>
        <v>0</v>
      </c>
      <c r="R159" s="125">
        <f>SUM(R160:R181)</f>
        <v>0</v>
      </c>
      <c r="T159" s="126">
        <f>SUM(T160:T181)</f>
        <v>0</v>
      </c>
      <c r="AR159" s="120" t="s">
        <v>79</v>
      </c>
      <c r="AT159" s="127" t="s">
        <v>71</v>
      </c>
      <c r="AU159" s="127" t="s">
        <v>79</v>
      </c>
      <c r="AY159" s="120" t="s">
        <v>180</v>
      </c>
      <c r="BK159" s="128">
        <f>SUM(BK160:BK181)</f>
        <v>0</v>
      </c>
    </row>
    <row r="160" spans="2:65" s="1" customFormat="1" ht="33" customHeight="1">
      <c r="B160" s="32"/>
      <c r="C160" s="131" t="s">
        <v>8</v>
      </c>
      <c r="D160" s="131" t="s">
        <v>182</v>
      </c>
      <c r="E160" s="132" t="s">
        <v>295</v>
      </c>
      <c r="F160" s="133" t="s">
        <v>296</v>
      </c>
      <c r="G160" s="134" t="s">
        <v>257</v>
      </c>
      <c r="H160" s="135">
        <v>31.489000000000001</v>
      </c>
      <c r="I160" s="136"/>
      <c r="J160" s="137">
        <f>ROUND(I160*H160,2)</f>
        <v>0</v>
      </c>
      <c r="K160" s="133" t="s">
        <v>186</v>
      </c>
      <c r="L160" s="32"/>
      <c r="M160" s="138" t="s">
        <v>19</v>
      </c>
      <c r="N160" s="139" t="s">
        <v>43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187</v>
      </c>
      <c r="AT160" s="142" t="s">
        <v>182</v>
      </c>
      <c r="AU160" s="142" t="s">
        <v>81</v>
      </c>
      <c r="AY160" s="17" t="s">
        <v>180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7" t="s">
        <v>79</v>
      </c>
      <c r="BK160" s="143">
        <f>ROUND(I160*H160,2)</f>
        <v>0</v>
      </c>
      <c r="BL160" s="17" t="s">
        <v>187</v>
      </c>
      <c r="BM160" s="142" t="s">
        <v>461</v>
      </c>
    </row>
    <row r="161" spans="2:65" s="1" customFormat="1">
      <c r="B161" s="32"/>
      <c r="D161" s="144" t="s">
        <v>189</v>
      </c>
      <c r="F161" s="145" t="s">
        <v>298</v>
      </c>
      <c r="I161" s="146"/>
      <c r="L161" s="32"/>
      <c r="M161" s="147"/>
      <c r="T161" s="53"/>
      <c r="AT161" s="17" t="s">
        <v>189</v>
      </c>
      <c r="AU161" s="17" t="s">
        <v>81</v>
      </c>
    </row>
    <row r="162" spans="2:65" s="13" customFormat="1" ht="22.5">
      <c r="B162" s="156"/>
      <c r="D162" s="149" t="s">
        <v>191</v>
      </c>
      <c r="E162" s="157" t="s">
        <v>19</v>
      </c>
      <c r="F162" s="158" t="s">
        <v>462</v>
      </c>
      <c r="H162" s="157" t="s">
        <v>19</v>
      </c>
      <c r="I162" s="159"/>
      <c r="L162" s="156"/>
      <c r="M162" s="160"/>
      <c r="T162" s="161"/>
      <c r="AT162" s="157" t="s">
        <v>191</v>
      </c>
      <c r="AU162" s="157" t="s">
        <v>81</v>
      </c>
      <c r="AV162" s="13" t="s">
        <v>79</v>
      </c>
      <c r="AW162" s="13" t="s">
        <v>33</v>
      </c>
      <c r="AX162" s="13" t="s">
        <v>72</v>
      </c>
      <c r="AY162" s="157" t="s">
        <v>180</v>
      </c>
    </row>
    <row r="163" spans="2:65" s="12" customFormat="1">
      <c r="B163" s="148"/>
      <c r="D163" s="149" t="s">
        <v>191</v>
      </c>
      <c r="E163" s="150" t="s">
        <v>19</v>
      </c>
      <c r="F163" s="151" t="s">
        <v>463</v>
      </c>
      <c r="H163" s="152">
        <v>31.489000000000001</v>
      </c>
      <c r="I163" s="153"/>
      <c r="L163" s="148"/>
      <c r="M163" s="154"/>
      <c r="T163" s="155"/>
      <c r="AT163" s="150" t="s">
        <v>191</v>
      </c>
      <c r="AU163" s="150" t="s">
        <v>81</v>
      </c>
      <c r="AV163" s="12" t="s">
        <v>81</v>
      </c>
      <c r="AW163" s="12" t="s">
        <v>33</v>
      </c>
      <c r="AX163" s="12" t="s">
        <v>79</v>
      </c>
      <c r="AY163" s="150" t="s">
        <v>180</v>
      </c>
    </row>
    <row r="164" spans="2:65" s="1" customFormat="1" ht="24.2" customHeight="1">
      <c r="B164" s="32"/>
      <c r="C164" s="131" t="s">
        <v>286</v>
      </c>
      <c r="D164" s="131" t="s">
        <v>182</v>
      </c>
      <c r="E164" s="132" t="s">
        <v>304</v>
      </c>
      <c r="F164" s="133" t="s">
        <v>305</v>
      </c>
      <c r="G164" s="134" t="s">
        <v>257</v>
      </c>
      <c r="H164" s="135">
        <v>31.489000000000001</v>
      </c>
      <c r="I164" s="136"/>
      <c r="J164" s="137">
        <f>ROUND(I164*H164,2)</f>
        <v>0</v>
      </c>
      <c r="K164" s="133" t="s">
        <v>186</v>
      </c>
      <c r="L164" s="32"/>
      <c r="M164" s="138" t="s">
        <v>19</v>
      </c>
      <c r="N164" s="139" t="s">
        <v>43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187</v>
      </c>
      <c r="AT164" s="142" t="s">
        <v>182</v>
      </c>
      <c r="AU164" s="142" t="s">
        <v>81</v>
      </c>
      <c r="AY164" s="17" t="s">
        <v>180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79</v>
      </c>
      <c r="BK164" s="143">
        <f>ROUND(I164*H164,2)</f>
        <v>0</v>
      </c>
      <c r="BL164" s="17" t="s">
        <v>187</v>
      </c>
      <c r="BM164" s="142" t="s">
        <v>464</v>
      </c>
    </row>
    <row r="165" spans="2:65" s="1" customFormat="1">
      <c r="B165" s="32"/>
      <c r="D165" s="144" t="s">
        <v>189</v>
      </c>
      <c r="F165" s="145" t="s">
        <v>307</v>
      </c>
      <c r="I165" s="146"/>
      <c r="L165" s="32"/>
      <c r="M165" s="147"/>
      <c r="T165" s="53"/>
      <c r="AT165" s="17" t="s">
        <v>189</v>
      </c>
      <c r="AU165" s="17" t="s">
        <v>81</v>
      </c>
    </row>
    <row r="166" spans="2:65" s="1" customFormat="1" ht="19.5">
      <c r="B166" s="32"/>
      <c r="D166" s="149" t="s">
        <v>250</v>
      </c>
      <c r="F166" s="169" t="s">
        <v>308</v>
      </c>
      <c r="I166" s="146"/>
      <c r="L166" s="32"/>
      <c r="M166" s="147"/>
      <c r="T166" s="53"/>
      <c r="AT166" s="17" t="s">
        <v>250</v>
      </c>
      <c r="AU166" s="17" t="s">
        <v>81</v>
      </c>
    </row>
    <row r="167" spans="2:65" s="1" customFormat="1" ht="33" customHeight="1">
      <c r="B167" s="32"/>
      <c r="C167" s="131" t="s">
        <v>294</v>
      </c>
      <c r="D167" s="131" t="s">
        <v>182</v>
      </c>
      <c r="E167" s="132" t="s">
        <v>295</v>
      </c>
      <c r="F167" s="133" t="s">
        <v>296</v>
      </c>
      <c r="G167" s="134" t="s">
        <v>257</v>
      </c>
      <c r="H167" s="135">
        <v>48.762999999999998</v>
      </c>
      <c r="I167" s="136"/>
      <c r="J167" s="137">
        <f>ROUND(I167*H167,2)</f>
        <v>0</v>
      </c>
      <c r="K167" s="133" t="s">
        <v>186</v>
      </c>
      <c r="L167" s="32"/>
      <c r="M167" s="138" t="s">
        <v>19</v>
      </c>
      <c r="N167" s="139" t="s">
        <v>43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187</v>
      </c>
      <c r="AT167" s="142" t="s">
        <v>182</v>
      </c>
      <c r="AU167" s="142" t="s">
        <v>81</v>
      </c>
      <c r="AY167" s="17" t="s">
        <v>180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79</v>
      </c>
      <c r="BK167" s="143">
        <f>ROUND(I167*H167,2)</f>
        <v>0</v>
      </c>
      <c r="BL167" s="17" t="s">
        <v>187</v>
      </c>
      <c r="BM167" s="142" t="s">
        <v>465</v>
      </c>
    </row>
    <row r="168" spans="2:65" s="1" customFormat="1">
      <c r="B168" s="32"/>
      <c r="D168" s="144" t="s">
        <v>189</v>
      </c>
      <c r="F168" s="145" t="s">
        <v>298</v>
      </c>
      <c r="I168" s="146"/>
      <c r="L168" s="32"/>
      <c r="M168" s="147"/>
      <c r="T168" s="53"/>
      <c r="AT168" s="17" t="s">
        <v>189</v>
      </c>
      <c r="AU168" s="17" t="s">
        <v>81</v>
      </c>
    </row>
    <row r="169" spans="2:65" s="13" customFormat="1">
      <c r="B169" s="156"/>
      <c r="D169" s="149" t="s">
        <v>191</v>
      </c>
      <c r="E169" s="157" t="s">
        <v>19</v>
      </c>
      <c r="F169" s="158" t="s">
        <v>313</v>
      </c>
      <c r="H169" s="157" t="s">
        <v>19</v>
      </c>
      <c r="I169" s="159"/>
      <c r="L169" s="156"/>
      <c r="M169" s="160"/>
      <c r="T169" s="161"/>
      <c r="AT169" s="157" t="s">
        <v>191</v>
      </c>
      <c r="AU169" s="157" t="s">
        <v>81</v>
      </c>
      <c r="AV169" s="13" t="s">
        <v>79</v>
      </c>
      <c r="AW169" s="13" t="s">
        <v>33</v>
      </c>
      <c r="AX169" s="13" t="s">
        <v>72</v>
      </c>
      <c r="AY169" s="157" t="s">
        <v>180</v>
      </c>
    </row>
    <row r="170" spans="2:65" s="12" customFormat="1">
      <c r="B170" s="148"/>
      <c r="D170" s="149" t="s">
        <v>191</v>
      </c>
      <c r="E170" s="150" t="s">
        <v>19</v>
      </c>
      <c r="F170" s="151" t="s">
        <v>466</v>
      </c>
      <c r="H170" s="152">
        <v>48.762999999999998</v>
      </c>
      <c r="I170" s="153"/>
      <c r="L170" s="148"/>
      <c r="M170" s="154"/>
      <c r="T170" s="155"/>
      <c r="AT170" s="150" t="s">
        <v>191</v>
      </c>
      <c r="AU170" s="150" t="s">
        <v>81</v>
      </c>
      <c r="AV170" s="12" t="s">
        <v>81</v>
      </c>
      <c r="AW170" s="12" t="s">
        <v>33</v>
      </c>
      <c r="AX170" s="12" t="s">
        <v>79</v>
      </c>
      <c r="AY170" s="150" t="s">
        <v>180</v>
      </c>
    </row>
    <row r="171" spans="2:65" s="1" customFormat="1" ht="24.2" customHeight="1">
      <c r="B171" s="32"/>
      <c r="C171" s="131" t="s">
        <v>303</v>
      </c>
      <c r="D171" s="131" t="s">
        <v>182</v>
      </c>
      <c r="E171" s="132" t="s">
        <v>320</v>
      </c>
      <c r="F171" s="133" t="s">
        <v>321</v>
      </c>
      <c r="G171" s="134" t="s">
        <v>257</v>
      </c>
      <c r="H171" s="135">
        <v>926.49699999999996</v>
      </c>
      <c r="I171" s="136"/>
      <c r="J171" s="137">
        <f>ROUND(I171*H171,2)</f>
        <v>0</v>
      </c>
      <c r="K171" s="133" t="s">
        <v>186</v>
      </c>
      <c r="L171" s="32"/>
      <c r="M171" s="138" t="s">
        <v>19</v>
      </c>
      <c r="N171" s="139" t="s">
        <v>43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187</v>
      </c>
      <c r="AT171" s="142" t="s">
        <v>182</v>
      </c>
      <c r="AU171" s="142" t="s">
        <v>81</v>
      </c>
      <c r="AY171" s="17" t="s">
        <v>180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7" t="s">
        <v>79</v>
      </c>
      <c r="BK171" s="143">
        <f>ROUND(I171*H171,2)</f>
        <v>0</v>
      </c>
      <c r="BL171" s="17" t="s">
        <v>187</v>
      </c>
      <c r="BM171" s="142" t="s">
        <v>467</v>
      </c>
    </row>
    <row r="172" spans="2:65" s="1" customFormat="1">
      <c r="B172" s="32"/>
      <c r="D172" s="144" t="s">
        <v>189</v>
      </c>
      <c r="F172" s="145" t="s">
        <v>323</v>
      </c>
      <c r="I172" s="146"/>
      <c r="L172" s="32"/>
      <c r="M172" s="147"/>
      <c r="T172" s="53"/>
      <c r="AT172" s="17" t="s">
        <v>189</v>
      </c>
      <c r="AU172" s="17" t="s">
        <v>81</v>
      </c>
    </row>
    <row r="173" spans="2:65" s="13" customFormat="1">
      <c r="B173" s="156"/>
      <c r="D173" s="149" t="s">
        <v>191</v>
      </c>
      <c r="E173" s="157" t="s">
        <v>19</v>
      </c>
      <c r="F173" s="158" t="s">
        <v>324</v>
      </c>
      <c r="H173" s="157" t="s">
        <v>19</v>
      </c>
      <c r="I173" s="159"/>
      <c r="L173" s="156"/>
      <c r="M173" s="160"/>
      <c r="T173" s="161"/>
      <c r="AT173" s="157" t="s">
        <v>191</v>
      </c>
      <c r="AU173" s="157" t="s">
        <v>81</v>
      </c>
      <c r="AV173" s="13" t="s">
        <v>79</v>
      </c>
      <c r="AW173" s="13" t="s">
        <v>33</v>
      </c>
      <c r="AX173" s="13" t="s">
        <v>72</v>
      </c>
      <c r="AY173" s="157" t="s">
        <v>180</v>
      </c>
    </row>
    <row r="174" spans="2:65" s="12" customFormat="1">
      <c r="B174" s="148"/>
      <c r="D174" s="149" t="s">
        <v>191</v>
      </c>
      <c r="E174" s="150" t="s">
        <v>19</v>
      </c>
      <c r="F174" s="151" t="s">
        <v>468</v>
      </c>
      <c r="H174" s="152">
        <v>926.49699999999996</v>
      </c>
      <c r="I174" s="153"/>
      <c r="L174" s="148"/>
      <c r="M174" s="154"/>
      <c r="T174" s="155"/>
      <c r="AT174" s="150" t="s">
        <v>191</v>
      </c>
      <c r="AU174" s="150" t="s">
        <v>81</v>
      </c>
      <c r="AV174" s="12" t="s">
        <v>81</v>
      </c>
      <c r="AW174" s="12" t="s">
        <v>33</v>
      </c>
      <c r="AX174" s="12" t="s">
        <v>72</v>
      </c>
      <c r="AY174" s="150" t="s">
        <v>180</v>
      </c>
    </row>
    <row r="175" spans="2:65" s="14" customFormat="1">
      <c r="B175" s="162"/>
      <c r="D175" s="149" t="s">
        <v>191</v>
      </c>
      <c r="E175" s="163" t="s">
        <v>19</v>
      </c>
      <c r="F175" s="164" t="s">
        <v>215</v>
      </c>
      <c r="H175" s="165">
        <v>926.49699999999996</v>
      </c>
      <c r="I175" s="166"/>
      <c r="L175" s="162"/>
      <c r="M175" s="167"/>
      <c r="T175" s="168"/>
      <c r="AT175" s="163" t="s">
        <v>191</v>
      </c>
      <c r="AU175" s="163" t="s">
        <v>81</v>
      </c>
      <c r="AV175" s="14" t="s">
        <v>187</v>
      </c>
      <c r="AW175" s="14" t="s">
        <v>33</v>
      </c>
      <c r="AX175" s="14" t="s">
        <v>79</v>
      </c>
      <c r="AY175" s="163" t="s">
        <v>180</v>
      </c>
    </row>
    <row r="176" spans="2:65" s="1" customFormat="1" ht="44.25" customHeight="1">
      <c r="B176" s="32"/>
      <c r="C176" s="131" t="s">
        <v>311</v>
      </c>
      <c r="D176" s="131" t="s">
        <v>182</v>
      </c>
      <c r="E176" s="132" t="s">
        <v>327</v>
      </c>
      <c r="F176" s="133" t="s">
        <v>328</v>
      </c>
      <c r="G176" s="134" t="s">
        <v>257</v>
      </c>
      <c r="H176" s="135">
        <v>48.762999999999998</v>
      </c>
      <c r="I176" s="136"/>
      <c r="J176" s="137">
        <f>ROUND(I176*H176,2)</f>
        <v>0</v>
      </c>
      <c r="K176" s="133" t="s">
        <v>186</v>
      </c>
      <c r="L176" s="32"/>
      <c r="M176" s="138" t="s">
        <v>19</v>
      </c>
      <c r="N176" s="139" t="s">
        <v>43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187</v>
      </c>
      <c r="AT176" s="142" t="s">
        <v>182</v>
      </c>
      <c r="AU176" s="142" t="s">
        <v>81</v>
      </c>
      <c r="AY176" s="17" t="s">
        <v>180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7" t="s">
        <v>79</v>
      </c>
      <c r="BK176" s="143">
        <f>ROUND(I176*H176,2)</f>
        <v>0</v>
      </c>
      <c r="BL176" s="17" t="s">
        <v>187</v>
      </c>
      <c r="BM176" s="142" t="s">
        <v>469</v>
      </c>
    </row>
    <row r="177" spans="2:65" s="1" customFormat="1">
      <c r="B177" s="32"/>
      <c r="D177" s="144" t="s">
        <v>189</v>
      </c>
      <c r="F177" s="145" t="s">
        <v>330</v>
      </c>
      <c r="I177" s="146"/>
      <c r="L177" s="32"/>
      <c r="M177" s="147"/>
      <c r="T177" s="53"/>
      <c r="AT177" s="17" t="s">
        <v>189</v>
      </c>
      <c r="AU177" s="17" t="s">
        <v>81</v>
      </c>
    </row>
    <row r="178" spans="2:65" s="1" customFormat="1" ht="19.5">
      <c r="B178" s="32"/>
      <c r="D178" s="149" t="s">
        <v>250</v>
      </c>
      <c r="F178" s="169" t="s">
        <v>331</v>
      </c>
      <c r="I178" s="146"/>
      <c r="L178" s="32"/>
      <c r="M178" s="147"/>
      <c r="T178" s="53"/>
      <c r="AT178" s="17" t="s">
        <v>250</v>
      </c>
      <c r="AU178" s="17" t="s">
        <v>81</v>
      </c>
    </row>
    <row r="179" spans="2:65" s="12" customFormat="1">
      <c r="B179" s="148"/>
      <c r="D179" s="149" t="s">
        <v>191</v>
      </c>
      <c r="E179" s="150" t="s">
        <v>19</v>
      </c>
      <c r="F179" s="151" t="s">
        <v>466</v>
      </c>
      <c r="H179" s="152">
        <v>48.762999999999998</v>
      </c>
      <c r="I179" s="153"/>
      <c r="L179" s="148"/>
      <c r="M179" s="154"/>
      <c r="T179" s="155"/>
      <c r="AT179" s="150" t="s">
        <v>191</v>
      </c>
      <c r="AU179" s="150" t="s">
        <v>81</v>
      </c>
      <c r="AV179" s="12" t="s">
        <v>81</v>
      </c>
      <c r="AW179" s="12" t="s">
        <v>33</v>
      </c>
      <c r="AX179" s="12" t="s">
        <v>79</v>
      </c>
      <c r="AY179" s="150" t="s">
        <v>180</v>
      </c>
    </row>
    <row r="180" spans="2:65" s="1" customFormat="1" ht="24.2" customHeight="1">
      <c r="B180" s="32"/>
      <c r="C180" s="131" t="s">
        <v>319</v>
      </c>
      <c r="D180" s="131" t="s">
        <v>182</v>
      </c>
      <c r="E180" s="132" t="s">
        <v>304</v>
      </c>
      <c r="F180" s="133" t="s">
        <v>305</v>
      </c>
      <c r="G180" s="134" t="s">
        <v>257</v>
      </c>
      <c r="H180" s="135">
        <v>80.251999999999995</v>
      </c>
      <c r="I180" s="136"/>
      <c r="J180" s="137">
        <f>ROUND(I180*H180,2)</f>
        <v>0</v>
      </c>
      <c r="K180" s="133" t="s">
        <v>186</v>
      </c>
      <c r="L180" s="32"/>
      <c r="M180" s="138" t="s">
        <v>19</v>
      </c>
      <c r="N180" s="139" t="s">
        <v>43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187</v>
      </c>
      <c r="AT180" s="142" t="s">
        <v>182</v>
      </c>
      <c r="AU180" s="142" t="s">
        <v>81</v>
      </c>
      <c r="AY180" s="17" t="s">
        <v>180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7" t="s">
        <v>79</v>
      </c>
      <c r="BK180" s="143">
        <f>ROUND(I180*H180,2)</f>
        <v>0</v>
      </c>
      <c r="BL180" s="17" t="s">
        <v>187</v>
      </c>
      <c r="BM180" s="142" t="s">
        <v>470</v>
      </c>
    </row>
    <row r="181" spans="2:65" s="1" customFormat="1">
      <c r="B181" s="32"/>
      <c r="D181" s="144" t="s">
        <v>189</v>
      </c>
      <c r="F181" s="145" t="s">
        <v>307</v>
      </c>
      <c r="I181" s="146"/>
      <c r="L181" s="32"/>
      <c r="M181" s="147"/>
      <c r="T181" s="53"/>
      <c r="AT181" s="17" t="s">
        <v>189</v>
      </c>
      <c r="AU181" s="17" t="s">
        <v>81</v>
      </c>
    </row>
    <row r="182" spans="2:65" s="11" customFormat="1" ht="22.9" customHeight="1">
      <c r="B182" s="119"/>
      <c r="D182" s="120" t="s">
        <v>71</v>
      </c>
      <c r="E182" s="129" t="s">
        <v>341</v>
      </c>
      <c r="F182" s="129" t="s">
        <v>342</v>
      </c>
      <c r="I182" s="122"/>
      <c r="J182" s="130">
        <f>BK182</f>
        <v>0</v>
      </c>
      <c r="L182" s="119"/>
      <c r="M182" s="124"/>
      <c r="P182" s="125">
        <f>SUM(P183:P184)</f>
        <v>0</v>
      </c>
      <c r="R182" s="125">
        <f>SUM(R183:R184)</f>
        <v>0</v>
      </c>
      <c r="T182" s="126">
        <f>SUM(T183:T184)</f>
        <v>0</v>
      </c>
      <c r="AR182" s="120" t="s">
        <v>79</v>
      </c>
      <c r="AT182" s="127" t="s">
        <v>71</v>
      </c>
      <c r="AU182" s="127" t="s">
        <v>79</v>
      </c>
      <c r="AY182" s="120" t="s">
        <v>180</v>
      </c>
      <c r="BK182" s="128">
        <f>SUM(BK183:BK184)</f>
        <v>0</v>
      </c>
    </row>
    <row r="183" spans="2:65" s="1" customFormat="1" ht="44.25" customHeight="1">
      <c r="B183" s="32"/>
      <c r="C183" s="131" t="s">
        <v>326</v>
      </c>
      <c r="D183" s="131" t="s">
        <v>182</v>
      </c>
      <c r="E183" s="132" t="s">
        <v>343</v>
      </c>
      <c r="F183" s="133" t="s">
        <v>344</v>
      </c>
      <c r="G183" s="134" t="s">
        <v>257</v>
      </c>
      <c r="H183" s="135">
        <v>13.45</v>
      </c>
      <c r="I183" s="136"/>
      <c r="J183" s="137">
        <f>ROUND(I183*H183,2)</f>
        <v>0</v>
      </c>
      <c r="K183" s="133" t="s">
        <v>186</v>
      </c>
      <c r="L183" s="32"/>
      <c r="M183" s="138" t="s">
        <v>19</v>
      </c>
      <c r="N183" s="139" t="s">
        <v>43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187</v>
      </c>
      <c r="AT183" s="142" t="s">
        <v>182</v>
      </c>
      <c r="AU183" s="142" t="s">
        <v>81</v>
      </c>
      <c r="AY183" s="17" t="s">
        <v>180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7" t="s">
        <v>79</v>
      </c>
      <c r="BK183" s="143">
        <f>ROUND(I183*H183,2)</f>
        <v>0</v>
      </c>
      <c r="BL183" s="17" t="s">
        <v>187</v>
      </c>
      <c r="BM183" s="142" t="s">
        <v>471</v>
      </c>
    </row>
    <row r="184" spans="2:65" s="1" customFormat="1">
      <c r="B184" s="32"/>
      <c r="D184" s="144" t="s">
        <v>189</v>
      </c>
      <c r="F184" s="145" t="s">
        <v>346</v>
      </c>
      <c r="I184" s="146"/>
      <c r="L184" s="32"/>
      <c r="M184" s="147"/>
      <c r="T184" s="53"/>
      <c r="AT184" s="17" t="s">
        <v>189</v>
      </c>
      <c r="AU184" s="17" t="s">
        <v>81</v>
      </c>
    </row>
    <row r="185" spans="2:65" s="11" customFormat="1" ht="25.9" customHeight="1">
      <c r="B185" s="119"/>
      <c r="D185" s="120" t="s">
        <v>71</v>
      </c>
      <c r="E185" s="121" t="s">
        <v>347</v>
      </c>
      <c r="F185" s="121" t="s">
        <v>348</v>
      </c>
      <c r="I185" s="122"/>
      <c r="J185" s="123">
        <f>BK185</f>
        <v>0</v>
      </c>
      <c r="L185" s="119"/>
      <c r="M185" s="124"/>
      <c r="P185" s="125">
        <f>P186+P198</f>
        <v>0</v>
      </c>
      <c r="R185" s="125">
        <f>R186+R198</f>
        <v>0</v>
      </c>
      <c r="T185" s="126">
        <f>T186+T198</f>
        <v>0.84827799999999998</v>
      </c>
      <c r="AR185" s="120" t="s">
        <v>81</v>
      </c>
      <c r="AT185" s="127" t="s">
        <v>71</v>
      </c>
      <c r="AU185" s="127" t="s">
        <v>72</v>
      </c>
      <c r="AY185" s="120" t="s">
        <v>180</v>
      </c>
      <c r="BK185" s="128">
        <f>BK186+BK198</f>
        <v>0</v>
      </c>
    </row>
    <row r="186" spans="2:65" s="11" customFormat="1" ht="22.9" customHeight="1">
      <c r="B186" s="119"/>
      <c r="D186" s="120" t="s">
        <v>71</v>
      </c>
      <c r="E186" s="129" t="s">
        <v>472</v>
      </c>
      <c r="F186" s="129" t="s">
        <v>473</v>
      </c>
      <c r="I186" s="122"/>
      <c r="J186" s="130">
        <f>BK186</f>
        <v>0</v>
      </c>
      <c r="L186" s="119"/>
      <c r="M186" s="124"/>
      <c r="P186" s="125">
        <f>SUM(P187:P197)</f>
        <v>0</v>
      </c>
      <c r="R186" s="125">
        <f>SUM(R187:R197)</f>
        <v>0</v>
      </c>
      <c r="T186" s="126">
        <f>SUM(T187:T197)</f>
        <v>0.57017799999999996</v>
      </c>
      <c r="AR186" s="120" t="s">
        <v>81</v>
      </c>
      <c r="AT186" s="127" t="s">
        <v>71</v>
      </c>
      <c r="AU186" s="127" t="s">
        <v>79</v>
      </c>
      <c r="AY186" s="120" t="s">
        <v>180</v>
      </c>
      <c r="BK186" s="128">
        <f>SUM(BK187:BK197)</f>
        <v>0</v>
      </c>
    </row>
    <row r="187" spans="2:65" s="1" customFormat="1" ht="24.2" customHeight="1">
      <c r="B187" s="32"/>
      <c r="C187" s="131" t="s">
        <v>333</v>
      </c>
      <c r="D187" s="131" t="s">
        <v>182</v>
      </c>
      <c r="E187" s="132" t="s">
        <v>474</v>
      </c>
      <c r="F187" s="133" t="s">
        <v>475</v>
      </c>
      <c r="G187" s="134" t="s">
        <v>476</v>
      </c>
      <c r="H187" s="135">
        <v>43.38</v>
      </c>
      <c r="I187" s="136"/>
      <c r="J187" s="137">
        <f>ROUND(I187*H187,2)</f>
        <v>0</v>
      </c>
      <c r="K187" s="133" t="s">
        <v>186</v>
      </c>
      <c r="L187" s="32"/>
      <c r="M187" s="138" t="s">
        <v>19</v>
      </c>
      <c r="N187" s="139" t="s">
        <v>43</v>
      </c>
      <c r="P187" s="140">
        <f>O187*H187</f>
        <v>0</v>
      </c>
      <c r="Q187" s="140">
        <v>0</v>
      </c>
      <c r="R187" s="140">
        <f>Q187*H187</f>
        <v>0</v>
      </c>
      <c r="S187" s="140">
        <v>2.5999999999999999E-3</v>
      </c>
      <c r="T187" s="141">
        <f>S187*H187</f>
        <v>0.112788</v>
      </c>
      <c r="AR187" s="142" t="s">
        <v>311</v>
      </c>
      <c r="AT187" s="142" t="s">
        <v>182</v>
      </c>
      <c r="AU187" s="142" t="s">
        <v>81</v>
      </c>
      <c r="AY187" s="17" t="s">
        <v>180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7" t="s">
        <v>79</v>
      </c>
      <c r="BK187" s="143">
        <f>ROUND(I187*H187,2)</f>
        <v>0</v>
      </c>
      <c r="BL187" s="17" t="s">
        <v>311</v>
      </c>
      <c r="BM187" s="142" t="s">
        <v>477</v>
      </c>
    </row>
    <row r="188" spans="2:65" s="1" customFormat="1">
      <c r="B188" s="32"/>
      <c r="D188" s="144" t="s">
        <v>189</v>
      </c>
      <c r="F188" s="145" t="s">
        <v>478</v>
      </c>
      <c r="I188" s="146"/>
      <c r="L188" s="32"/>
      <c r="M188" s="147"/>
      <c r="T188" s="53"/>
      <c r="AT188" s="17" t="s">
        <v>189</v>
      </c>
      <c r="AU188" s="17" t="s">
        <v>81</v>
      </c>
    </row>
    <row r="189" spans="2:65" s="1" customFormat="1" ht="16.5" customHeight="1">
      <c r="B189" s="32"/>
      <c r="C189" s="131" t="s">
        <v>339</v>
      </c>
      <c r="D189" s="131" t="s">
        <v>182</v>
      </c>
      <c r="E189" s="132" t="s">
        <v>479</v>
      </c>
      <c r="F189" s="133" t="s">
        <v>480</v>
      </c>
      <c r="G189" s="134" t="s">
        <v>226</v>
      </c>
      <c r="H189" s="135">
        <v>43</v>
      </c>
      <c r="I189" s="136"/>
      <c r="J189" s="137">
        <f>ROUND(I189*H189,2)</f>
        <v>0</v>
      </c>
      <c r="K189" s="133" t="s">
        <v>186</v>
      </c>
      <c r="L189" s="32"/>
      <c r="M189" s="138" t="s">
        <v>19</v>
      </c>
      <c r="N189" s="139" t="s">
        <v>43</v>
      </c>
      <c r="P189" s="140">
        <f>O189*H189</f>
        <v>0</v>
      </c>
      <c r="Q189" s="140">
        <v>0</v>
      </c>
      <c r="R189" s="140">
        <f>Q189*H189</f>
        <v>0</v>
      </c>
      <c r="S189" s="140">
        <v>9.4000000000000004E-3</v>
      </c>
      <c r="T189" s="141">
        <f>S189*H189</f>
        <v>0.4042</v>
      </c>
      <c r="AR189" s="142" t="s">
        <v>311</v>
      </c>
      <c r="AT189" s="142" t="s">
        <v>182</v>
      </c>
      <c r="AU189" s="142" t="s">
        <v>81</v>
      </c>
      <c r="AY189" s="17" t="s">
        <v>180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7" t="s">
        <v>79</v>
      </c>
      <c r="BK189" s="143">
        <f>ROUND(I189*H189,2)</f>
        <v>0</v>
      </c>
      <c r="BL189" s="17" t="s">
        <v>311</v>
      </c>
      <c r="BM189" s="142" t="s">
        <v>481</v>
      </c>
    </row>
    <row r="190" spans="2:65" s="1" customFormat="1">
      <c r="B190" s="32"/>
      <c r="D190" s="144" t="s">
        <v>189</v>
      </c>
      <c r="F190" s="145" t="s">
        <v>482</v>
      </c>
      <c r="I190" s="146"/>
      <c r="L190" s="32"/>
      <c r="M190" s="147"/>
      <c r="T190" s="53"/>
      <c r="AT190" s="17" t="s">
        <v>189</v>
      </c>
      <c r="AU190" s="17" t="s">
        <v>81</v>
      </c>
    </row>
    <row r="191" spans="2:65" s="1" customFormat="1" ht="16.5" customHeight="1">
      <c r="B191" s="32"/>
      <c r="C191" s="131" t="s">
        <v>7</v>
      </c>
      <c r="D191" s="131" t="s">
        <v>182</v>
      </c>
      <c r="E191" s="132" t="s">
        <v>483</v>
      </c>
      <c r="F191" s="133" t="s">
        <v>484</v>
      </c>
      <c r="G191" s="134" t="s">
        <v>476</v>
      </c>
      <c r="H191" s="135">
        <v>13.5</v>
      </c>
      <c r="I191" s="136"/>
      <c r="J191" s="137">
        <f>ROUND(I191*H191,2)</f>
        <v>0</v>
      </c>
      <c r="K191" s="133" t="s">
        <v>186</v>
      </c>
      <c r="L191" s="32"/>
      <c r="M191" s="138" t="s">
        <v>19</v>
      </c>
      <c r="N191" s="139" t="s">
        <v>43</v>
      </c>
      <c r="P191" s="140">
        <f>O191*H191</f>
        <v>0</v>
      </c>
      <c r="Q191" s="140">
        <v>0</v>
      </c>
      <c r="R191" s="140">
        <f>Q191*H191</f>
        <v>0</v>
      </c>
      <c r="S191" s="140">
        <v>3.9399999999999999E-3</v>
      </c>
      <c r="T191" s="141">
        <f>S191*H191</f>
        <v>5.3190000000000001E-2</v>
      </c>
      <c r="AR191" s="142" t="s">
        <v>311</v>
      </c>
      <c r="AT191" s="142" t="s">
        <v>182</v>
      </c>
      <c r="AU191" s="142" t="s">
        <v>81</v>
      </c>
      <c r="AY191" s="17" t="s">
        <v>180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7" t="s">
        <v>79</v>
      </c>
      <c r="BK191" s="143">
        <f>ROUND(I191*H191,2)</f>
        <v>0</v>
      </c>
      <c r="BL191" s="17" t="s">
        <v>311</v>
      </c>
      <c r="BM191" s="142" t="s">
        <v>485</v>
      </c>
    </row>
    <row r="192" spans="2:65" s="1" customFormat="1">
      <c r="B192" s="32"/>
      <c r="D192" s="144" t="s">
        <v>189</v>
      </c>
      <c r="F192" s="145" t="s">
        <v>486</v>
      </c>
      <c r="I192" s="146"/>
      <c r="L192" s="32"/>
      <c r="M192" s="147"/>
      <c r="T192" s="53"/>
      <c r="AT192" s="17" t="s">
        <v>189</v>
      </c>
      <c r="AU192" s="17" t="s">
        <v>81</v>
      </c>
    </row>
    <row r="193" spans="2:65" s="12" customFormat="1">
      <c r="B193" s="148"/>
      <c r="D193" s="149" t="s">
        <v>191</v>
      </c>
      <c r="E193" s="150" t="s">
        <v>19</v>
      </c>
      <c r="F193" s="151" t="s">
        <v>487</v>
      </c>
      <c r="H193" s="152">
        <v>13.5</v>
      </c>
      <c r="I193" s="153"/>
      <c r="L193" s="148"/>
      <c r="M193" s="154"/>
      <c r="T193" s="155"/>
      <c r="AT193" s="150" t="s">
        <v>191</v>
      </c>
      <c r="AU193" s="150" t="s">
        <v>81</v>
      </c>
      <c r="AV193" s="12" t="s">
        <v>81</v>
      </c>
      <c r="AW193" s="12" t="s">
        <v>33</v>
      </c>
      <c r="AX193" s="12" t="s">
        <v>79</v>
      </c>
      <c r="AY193" s="150" t="s">
        <v>180</v>
      </c>
    </row>
    <row r="194" spans="2:65" s="1" customFormat="1" ht="37.9" customHeight="1">
      <c r="B194" s="32"/>
      <c r="C194" s="131" t="s">
        <v>351</v>
      </c>
      <c r="D194" s="131" t="s">
        <v>182</v>
      </c>
      <c r="E194" s="132" t="s">
        <v>488</v>
      </c>
      <c r="F194" s="133" t="s">
        <v>489</v>
      </c>
      <c r="G194" s="134" t="s">
        <v>226</v>
      </c>
      <c r="H194" s="135">
        <v>15</v>
      </c>
      <c r="I194" s="136"/>
      <c r="J194" s="137">
        <f>ROUND(I194*H194,2)</f>
        <v>0</v>
      </c>
      <c r="K194" s="133" t="s">
        <v>186</v>
      </c>
      <c r="L194" s="32"/>
      <c r="M194" s="138" t="s">
        <v>19</v>
      </c>
      <c r="N194" s="139" t="s">
        <v>43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311</v>
      </c>
      <c r="AT194" s="142" t="s">
        <v>182</v>
      </c>
      <c r="AU194" s="142" t="s">
        <v>81</v>
      </c>
      <c r="AY194" s="17" t="s">
        <v>180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7" t="s">
        <v>79</v>
      </c>
      <c r="BK194" s="143">
        <f>ROUND(I194*H194,2)</f>
        <v>0</v>
      </c>
      <c r="BL194" s="17" t="s">
        <v>311</v>
      </c>
      <c r="BM194" s="142" t="s">
        <v>490</v>
      </c>
    </row>
    <row r="195" spans="2:65" s="1" customFormat="1">
      <c r="B195" s="32"/>
      <c r="D195" s="144" t="s">
        <v>189</v>
      </c>
      <c r="F195" s="145" t="s">
        <v>491</v>
      </c>
      <c r="I195" s="146"/>
      <c r="L195" s="32"/>
      <c r="M195" s="147"/>
      <c r="T195" s="53"/>
      <c r="AT195" s="17" t="s">
        <v>189</v>
      </c>
      <c r="AU195" s="17" t="s">
        <v>81</v>
      </c>
    </row>
    <row r="196" spans="2:65" s="1" customFormat="1" ht="49.15" customHeight="1">
      <c r="B196" s="32"/>
      <c r="C196" s="131" t="s">
        <v>357</v>
      </c>
      <c r="D196" s="131" t="s">
        <v>182</v>
      </c>
      <c r="E196" s="132" t="s">
        <v>492</v>
      </c>
      <c r="F196" s="133" t="s">
        <v>493</v>
      </c>
      <c r="G196" s="134" t="s">
        <v>368</v>
      </c>
      <c r="H196" s="177"/>
      <c r="I196" s="136"/>
      <c r="J196" s="137">
        <f>ROUND(I196*H196,2)</f>
        <v>0</v>
      </c>
      <c r="K196" s="133" t="s">
        <v>186</v>
      </c>
      <c r="L196" s="32"/>
      <c r="M196" s="138" t="s">
        <v>19</v>
      </c>
      <c r="N196" s="139" t="s">
        <v>43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311</v>
      </c>
      <c r="AT196" s="142" t="s">
        <v>182</v>
      </c>
      <c r="AU196" s="142" t="s">
        <v>81</v>
      </c>
      <c r="AY196" s="17" t="s">
        <v>180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7" t="s">
        <v>79</v>
      </c>
      <c r="BK196" s="143">
        <f>ROUND(I196*H196,2)</f>
        <v>0</v>
      </c>
      <c r="BL196" s="17" t="s">
        <v>311</v>
      </c>
      <c r="BM196" s="142" t="s">
        <v>494</v>
      </c>
    </row>
    <row r="197" spans="2:65" s="1" customFormat="1">
      <c r="B197" s="32"/>
      <c r="D197" s="144" t="s">
        <v>189</v>
      </c>
      <c r="F197" s="145" t="s">
        <v>495</v>
      </c>
      <c r="I197" s="146"/>
      <c r="L197" s="32"/>
      <c r="M197" s="147"/>
      <c r="T197" s="53"/>
      <c r="AT197" s="17" t="s">
        <v>189</v>
      </c>
      <c r="AU197" s="17" t="s">
        <v>81</v>
      </c>
    </row>
    <row r="198" spans="2:65" s="11" customFormat="1" ht="22.9" customHeight="1">
      <c r="B198" s="119"/>
      <c r="D198" s="120" t="s">
        <v>71</v>
      </c>
      <c r="E198" s="129" t="s">
        <v>349</v>
      </c>
      <c r="F198" s="129" t="s">
        <v>350</v>
      </c>
      <c r="I198" s="122"/>
      <c r="J198" s="130">
        <f>BK198</f>
        <v>0</v>
      </c>
      <c r="L198" s="119"/>
      <c r="M198" s="124"/>
      <c r="P198" s="125">
        <f>SUM(P199:P206)</f>
        <v>0</v>
      </c>
      <c r="R198" s="125">
        <f>SUM(R199:R206)</f>
        <v>0</v>
      </c>
      <c r="T198" s="126">
        <f>SUM(T199:T206)</f>
        <v>0.27810000000000001</v>
      </c>
      <c r="AR198" s="120" t="s">
        <v>81</v>
      </c>
      <c r="AT198" s="127" t="s">
        <v>71</v>
      </c>
      <c r="AU198" s="127" t="s">
        <v>79</v>
      </c>
      <c r="AY198" s="120" t="s">
        <v>180</v>
      </c>
      <c r="BK198" s="128">
        <f>SUM(BK199:BK206)</f>
        <v>0</v>
      </c>
    </row>
    <row r="199" spans="2:65" s="1" customFormat="1" ht="33" customHeight="1">
      <c r="B199" s="32"/>
      <c r="C199" s="131" t="s">
        <v>365</v>
      </c>
      <c r="D199" s="131" t="s">
        <v>182</v>
      </c>
      <c r="E199" s="132" t="s">
        <v>496</v>
      </c>
      <c r="F199" s="133" t="s">
        <v>497</v>
      </c>
      <c r="G199" s="134" t="s">
        <v>226</v>
      </c>
      <c r="H199" s="135">
        <v>1</v>
      </c>
      <c r="I199" s="136"/>
      <c r="J199" s="137">
        <f>ROUND(I199*H199,2)</f>
        <v>0</v>
      </c>
      <c r="K199" s="133" t="s">
        <v>186</v>
      </c>
      <c r="L199" s="32"/>
      <c r="M199" s="138" t="s">
        <v>19</v>
      </c>
      <c r="N199" s="139" t="s">
        <v>43</v>
      </c>
      <c r="P199" s="140">
        <f>O199*H199</f>
        <v>0</v>
      </c>
      <c r="Q199" s="140">
        <v>0</v>
      </c>
      <c r="R199" s="140">
        <f>Q199*H199</f>
        <v>0</v>
      </c>
      <c r="S199" s="140">
        <v>0.27</v>
      </c>
      <c r="T199" s="141">
        <f>S199*H199</f>
        <v>0.27</v>
      </c>
      <c r="AR199" s="142" t="s">
        <v>311</v>
      </c>
      <c r="AT199" s="142" t="s">
        <v>182</v>
      </c>
      <c r="AU199" s="142" t="s">
        <v>81</v>
      </c>
      <c r="AY199" s="17" t="s">
        <v>180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7" t="s">
        <v>79</v>
      </c>
      <c r="BK199" s="143">
        <f>ROUND(I199*H199,2)</f>
        <v>0</v>
      </c>
      <c r="BL199" s="17" t="s">
        <v>311</v>
      </c>
      <c r="BM199" s="142" t="s">
        <v>498</v>
      </c>
    </row>
    <row r="200" spans="2:65" s="1" customFormat="1">
      <c r="B200" s="32"/>
      <c r="D200" s="144" t="s">
        <v>189</v>
      </c>
      <c r="F200" s="145" t="s">
        <v>499</v>
      </c>
      <c r="I200" s="146"/>
      <c r="L200" s="32"/>
      <c r="M200" s="147"/>
      <c r="T200" s="53"/>
      <c r="AT200" s="17" t="s">
        <v>189</v>
      </c>
      <c r="AU200" s="17" t="s">
        <v>81</v>
      </c>
    </row>
    <row r="201" spans="2:65" s="1" customFormat="1" ht="24.2" customHeight="1">
      <c r="B201" s="32"/>
      <c r="C201" s="131" t="s">
        <v>500</v>
      </c>
      <c r="D201" s="131" t="s">
        <v>182</v>
      </c>
      <c r="E201" s="132" t="s">
        <v>501</v>
      </c>
      <c r="F201" s="133" t="s">
        <v>502</v>
      </c>
      <c r="G201" s="134" t="s">
        <v>226</v>
      </c>
      <c r="H201" s="135">
        <v>1</v>
      </c>
      <c r="I201" s="136"/>
      <c r="J201" s="137">
        <f>ROUND(I201*H201,2)</f>
        <v>0</v>
      </c>
      <c r="K201" s="133" t="s">
        <v>186</v>
      </c>
      <c r="L201" s="32"/>
      <c r="M201" s="138" t="s">
        <v>19</v>
      </c>
      <c r="N201" s="139" t="s">
        <v>43</v>
      </c>
      <c r="P201" s="140">
        <f>O201*H201</f>
        <v>0</v>
      </c>
      <c r="Q201" s="140">
        <v>0</v>
      </c>
      <c r="R201" s="140">
        <f>Q201*H201</f>
        <v>0</v>
      </c>
      <c r="S201" s="140">
        <v>3.5000000000000001E-3</v>
      </c>
      <c r="T201" s="141">
        <f>S201*H201</f>
        <v>3.5000000000000001E-3</v>
      </c>
      <c r="AR201" s="142" t="s">
        <v>311</v>
      </c>
      <c r="AT201" s="142" t="s">
        <v>182</v>
      </c>
      <c r="AU201" s="142" t="s">
        <v>81</v>
      </c>
      <c r="AY201" s="17" t="s">
        <v>180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7" t="s">
        <v>79</v>
      </c>
      <c r="BK201" s="143">
        <f>ROUND(I201*H201,2)</f>
        <v>0</v>
      </c>
      <c r="BL201" s="17" t="s">
        <v>311</v>
      </c>
      <c r="BM201" s="142" t="s">
        <v>503</v>
      </c>
    </row>
    <row r="202" spans="2:65" s="1" customFormat="1">
      <c r="B202" s="32"/>
      <c r="D202" s="144" t="s">
        <v>189</v>
      </c>
      <c r="F202" s="145" t="s">
        <v>504</v>
      </c>
      <c r="I202" s="146"/>
      <c r="L202" s="32"/>
      <c r="M202" s="147"/>
      <c r="T202" s="53"/>
      <c r="AT202" s="17" t="s">
        <v>189</v>
      </c>
      <c r="AU202" s="17" t="s">
        <v>81</v>
      </c>
    </row>
    <row r="203" spans="2:65" s="1" customFormat="1" ht="24.2" customHeight="1">
      <c r="B203" s="32"/>
      <c r="C203" s="131" t="s">
        <v>505</v>
      </c>
      <c r="D203" s="131" t="s">
        <v>182</v>
      </c>
      <c r="E203" s="132" t="s">
        <v>506</v>
      </c>
      <c r="F203" s="133" t="s">
        <v>507</v>
      </c>
      <c r="G203" s="134" t="s">
        <v>508</v>
      </c>
      <c r="H203" s="135">
        <v>2</v>
      </c>
      <c r="I203" s="136"/>
      <c r="J203" s="137">
        <f>ROUND(I203*H203,2)</f>
        <v>0</v>
      </c>
      <c r="K203" s="133" t="s">
        <v>186</v>
      </c>
      <c r="L203" s="32"/>
      <c r="M203" s="138" t="s">
        <v>19</v>
      </c>
      <c r="N203" s="139" t="s">
        <v>43</v>
      </c>
      <c r="P203" s="140">
        <f>O203*H203</f>
        <v>0</v>
      </c>
      <c r="Q203" s="140">
        <v>0</v>
      </c>
      <c r="R203" s="140">
        <f>Q203*H203</f>
        <v>0</v>
      </c>
      <c r="S203" s="140">
        <v>2.3E-3</v>
      </c>
      <c r="T203" s="141">
        <f>S203*H203</f>
        <v>4.5999999999999999E-3</v>
      </c>
      <c r="AR203" s="142" t="s">
        <v>311</v>
      </c>
      <c r="AT203" s="142" t="s">
        <v>182</v>
      </c>
      <c r="AU203" s="142" t="s">
        <v>81</v>
      </c>
      <c r="AY203" s="17" t="s">
        <v>180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7" t="s">
        <v>79</v>
      </c>
      <c r="BK203" s="143">
        <f>ROUND(I203*H203,2)</f>
        <v>0</v>
      </c>
      <c r="BL203" s="17" t="s">
        <v>311</v>
      </c>
      <c r="BM203" s="142" t="s">
        <v>509</v>
      </c>
    </row>
    <row r="204" spans="2:65" s="1" customFormat="1">
      <c r="B204" s="32"/>
      <c r="D204" s="144" t="s">
        <v>189</v>
      </c>
      <c r="F204" s="145" t="s">
        <v>510</v>
      </c>
      <c r="I204" s="146"/>
      <c r="L204" s="32"/>
      <c r="M204" s="147"/>
      <c r="T204" s="53"/>
      <c r="AT204" s="17" t="s">
        <v>189</v>
      </c>
      <c r="AU204" s="17" t="s">
        <v>81</v>
      </c>
    </row>
    <row r="205" spans="2:65" s="1" customFormat="1" ht="44.25" customHeight="1">
      <c r="B205" s="32"/>
      <c r="C205" s="131" t="s">
        <v>511</v>
      </c>
      <c r="D205" s="131" t="s">
        <v>182</v>
      </c>
      <c r="E205" s="132" t="s">
        <v>366</v>
      </c>
      <c r="F205" s="133" t="s">
        <v>367</v>
      </c>
      <c r="G205" s="134" t="s">
        <v>368</v>
      </c>
      <c r="H205" s="177"/>
      <c r="I205" s="136"/>
      <c r="J205" s="137">
        <f>ROUND(I205*H205,2)</f>
        <v>0</v>
      </c>
      <c r="K205" s="133" t="s">
        <v>186</v>
      </c>
      <c r="L205" s="32"/>
      <c r="M205" s="138" t="s">
        <v>19</v>
      </c>
      <c r="N205" s="139" t="s">
        <v>43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360</v>
      </c>
      <c r="AT205" s="142" t="s">
        <v>182</v>
      </c>
      <c r="AU205" s="142" t="s">
        <v>81</v>
      </c>
      <c r="AY205" s="17" t="s">
        <v>180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7" t="s">
        <v>79</v>
      </c>
      <c r="BK205" s="143">
        <f>ROUND(I205*H205,2)</f>
        <v>0</v>
      </c>
      <c r="BL205" s="17" t="s">
        <v>360</v>
      </c>
      <c r="BM205" s="142" t="s">
        <v>512</v>
      </c>
    </row>
    <row r="206" spans="2:65" s="1" customFormat="1">
      <c r="B206" s="32"/>
      <c r="D206" s="144" t="s">
        <v>189</v>
      </c>
      <c r="F206" s="145" t="s">
        <v>370</v>
      </c>
      <c r="I206" s="146"/>
      <c r="L206" s="32"/>
      <c r="M206" s="147"/>
      <c r="T206" s="53"/>
      <c r="AT206" s="17" t="s">
        <v>189</v>
      </c>
      <c r="AU206" s="17" t="s">
        <v>81</v>
      </c>
    </row>
    <row r="207" spans="2:65" s="11" customFormat="1" ht="25.9" customHeight="1">
      <c r="B207" s="119"/>
      <c r="D207" s="120" t="s">
        <v>71</v>
      </c>
      <c r="E207" s="121" t="s">
        <v>145</v>
      </c>
      <c r="F207" s="121" t="s">
        <v>146</v>
      </c>
      <c r="I207" s="122"/>
      <c r="J207" s="123">
        <f>BK207</f>
        <v>0</v>
      </c>
      <c r="L207" s="119"/>
      <c r="M207" s="124"/>
      <c r="P207" s="125">
        <f>P208</f>
        <v>0</v>
      </c>
      <c r="R207" s="125">
        <f>R208</f>
        <v>0</v>
      </c>
      <c r="T207" s="126">
        <f>T208</f>
        <v>0</v>
      </c>
      <c r="AR207" s="120" t="s">
        <v>218</v>
      </c>
      <c r="AT207" s="127" t="s">
        <v>71</v>
      </c>
      <c r="AU207" s="127" t="s">
        <v>72</v>
      </c>
      <c r="AY207" s="120" t="s">
        <v>180</v>
      </c>
      <c r="BK207" s="128">
        <f>BK208</f>
        <v>0</v>
      </c>
    </row>
    <row r="208" spans="2:65" s="11" customFormat="1" ht="22.9" customHeight="1">
      <c r="B208" s="119"/>
      <c r="D208" s="120" t="s">
        <v>71</v>
      </c>
      <c r="E208" s="129" t="s">
        <v>513</v>
      </c>
      <c r="F208" s="129" t="s">
        <v>514</v>
      </c>
      <c r="I208" s="122"/>
      <c r="J208" s="130">
        <f>BK208</f>
        <v>0</v>
      </c>
      <c r="L208" s="119"/>
      <c r="M208" s="124"/>
      <c r="P208" s="125">
        <f>SUM(P209:P210)</f>
        <v>0</v>
      </c>
      <c r="R208" s="125">
        <f>SUM(R209:R210)</f>
        <v>0</v>
      </c>
      <c r="T208" s="126">
        <f>SUM(T209:T210)</f>
        <v>0</v>
      </c>
      <c r="AR208" s="120" t="s">
        <v>218</v>
      </c>
      <c r="AT208" s="127" t="s">
        <v>71</v>
      </c>
      <c r="AU208" s="127" t="s">
        <v>79</v>
      </c>
      <c r="AY208" s="120" t="s">
        <v>180</v>
      </c>
      <c r="BK208" s="128">
        <f>SUM(BK209:BK210)</f>
        <v>0</v>
      </c>
    </row>
    <row r="209" spans="2:65" s="1" customFormat="1" ht="16.5" customHeight="1">
      <c r="B209" s="32"/>
      <c r="C209" s="131" t="s">
        <v>515</v>
      </c>
      <c r="D209" s="131" t="s">
        <v>182</v>
      </c>
      <c r="E209" s="132" t="s">
        <v>516</v>
      </c>
      <c r="F209" s="133" t="s">
        <v>517</v>
      </c>
      <c r="G209" s="134" t="s">
        <v>518</v>
      </c>
      <c r="H209" s="135">
        <v>1</v>
      </c>
      <c r="I209" s="136"/>
      <c r="J209" s="137">
        <f>ROUND(I209*H209,2)</f>
        <v>0</v>
      </c>
      <c r="K209" s="133" t="s">
        <v>186</v>
      </c>
      <c r="L209" s="32"/>
      <c r="M209" s="138" t="s">
        <v>19</v>
      </c>
      <c r="N209" s="139" t="s">
        <v>43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519</v>
      </c>
      <c r="AT209" s="142" t="s">
        <v>182</v>
      </c>
      <c r="AU209" s="142" t="s">
        <v>81</v>
      </c>
      <c r="AY209" s="17" t="s">
        <v>180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7" t="s">
        <v>79</v>
      </c>
      <c r="BK209" s="143">
        <f>ROUND(I209*H209,2)</f>
        <v>0</v>
      </c>
      <c r="BL209" s="17" t="s">
        <v>519</v>
      </c>
      <c r="BM209" s="142" t="s">
        <v>520</v>
      </c>
    </row>
    <row r="210" spans="2:65" s="1" customFormat="1">
      <c r="B210" s="32"/>
      <c r="D210" s="144" t="s">
        <v>189</v>
      </c>
      <c r="F210" s="145" t="s">
        <v>521</v>
      </c>
      <c r="I210" s="146"/>
      <c r="L210" s="32"/>
      <c r="M210" s="178"/>
      <c r="N210" s="179"/>
      <c r="O210" s="179"/>
      <c r="P210" s="179"/>
      <c r="Q210" s="179"/>
      <c r="R210" s="179"/>
      <c r="S210" s="179"/>
      <c r="T210" s="180"/>
      <c r="AT210" s="17" t="s">
        <v>189</v>
      </c>
      <c r="AU210" s="17" t="s">
        <v>81</v>
      </c>
    </row>
    <row r="211" spans="2:65" s="1" customFormat="1" ht="6.95" customHeight="1">
      <c r="B211" s="41"/>
      <c r="C211" s="42"/>
      <c r="D211" s="42"/>
      <c r="E211" s="42"/>
      <c r="F211" s="42"/>
      <c r="G211" s="42"/>
      <c r="H211" s="42"/>
      <c r="I211" s="42"/>
      <c r="J211" s="42"/>
      <c r="K211" s="42"/>
      <c r="L211" s="32"/>
    </row>
  </sheetData>
  <sheetProtection formatColumns="0" formatRows="0" autoFilter="0"/>
  <autoFilter ref="C95:K210" xr:uid="{00000000-0009-0000-0000-000003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hyperlinks>
    <hyperlink ref="F100" r:id="rId1" xr:uid="{00000000-0004-0000-0300-000000000000}"/>
    <hyperlink ref="F105" r:id="rId2" xr:uid="{00000000-0004-0000-0300-000001000000}"/>
    <hyperlink ref="F116" r:id="rId3" xr:uid="{00000000-0004-0000-0300-000002000000}"/>
    <hyperlink ref="F118" r:id="rId4" xr:uid="{00000000-0004-0000-0300-000003000000}"/>
    <hyperlink ref="F121" r:id="rId5" xr:uid="{00000000-0004-0000-0300-000004000000}"/>
    <hyperlink ref="F124" r:id="rId6" xr:uid="{00000000-0004-0000-0300-000005000000}"/>
    <hyperlink ref="F126" r:id="rId7" xr:uid="{00000000-0004-0000-0300-000006000000}"/>
    <hyperlink ref="F134" r:id="rId8" xr:uid="{00000000-0004-0000-0300-000007000000}"/>
    <hyperlink ref="F144" r:id="rId9" xr:uid="{00000000-0004-0000-0300-000008000000}"/>
    <hyperlink ref="F150" r:id="rId10" xr:uid="{00000000-0004-0000-0300-000009000000}"/>
    <hyperlink ref="F153" r:id="rId11" xr:uid="{00000000-0004-0000-0300-00000A000000}"/>
    <hyperlink ref="F161" r:id="rId12" xr:uid="{00000000-0004-0000-0300-00000B000000}"/>
    <hyperlink ref="F165" r:id="rId13" xr:uid="{00000000-0004-0000-0300-00000C000000}"/>
    <hyperlink ref="F168" r:id="rId14" xr:uid="{00000000-0004-0000-0300-00000D000000}"/>
    <hyperlink ref="F172" r:id="rId15" xr:uid="{00000000-0004-0000-0300-00000E000000}"/>
    <hyperlink ref="F177" r:id="rId16" xr:uid="{00000000-0004-0000-0300-00000F000000}"/>
    <hyperlink ref="F181" r:id="rId17" xr:uid="{00000000-0004-0000-0300-000010000000}"/>
    <hyperlink ref="F184" r:id="rId18" xr:uid="{00000000-0004-0000-0300-000011000000}"/>
    <hyperlink ref="F188" r:id="rId19" xr:uid="{00000000-0004-0000-0300-000012000000}"/>
    <hyperlink ref="F190" r:id="rId20" xr:uid="{00000000-0004-0000-0300-000013000000}"/>
    <hyperlink ref="F192" r:id="rId21" xr:uid="{00000000-0004-0000-0300-000014000000}"/>
    <hyperlink ref="F195" r:id="rId22" xr:uid="{00000000-0004-0000-0300-000015000000}"/>
    <hyperlink ref="F197" r:id="rId23" xr:uid="{00000000-0004-0000-0300-000016000000}"/>
    <hyperlink ref="F200" r:id="rId24" xr:uid="{00000000-0004-0000-0300-000017000000}"/>
    <hyperlink ref="F202" r:id="rId25" xr:uid="{00000000-0004-0000-0300-000018000000}"/>
    <hyperlink ref="F204" r:id="rId26" xr:uid="{00000000-0004-0000-0300-000019000000}"/>
    <hyperlink ref="F206" r:id="rId27" xr:uid="{00000000-0004-0000-0300-00001A000000}"/>
    <hyperlink ref="F210" r:id="rId28" xr:uid="{00000000-0004-0000-03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18"/>
  <sheetViews>
    <sheetView showGridLines="0" topLeftCell="A70" workbookViewId="0">
      <selection activeCell="H75" sqref="H7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93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150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522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ROUND(J88,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ROUND((SUM(BE88:BE117)),  2)</f>
        <v>0</v>
      </c>
      <c r="I35" s="93">
        <v>0.21</v>
      </c>
      <c r="J35" s="83">
        <f>ROUND(((SUM(BE88:BE117))*I35),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ROUND((SUM(BF88:BF117)),  2)</f>
        <v>0</v>
      </c>
      <c r="I36" s="93">
        <v>0.12</v>
      </c>
      <c r="J36" s="83">
        <f>ROUND(((SUM(BF88:BF117))*I36),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ROUND((SUM(BG88:BG117)),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ROUND((SUM(BH88:BH117)),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ROUND((SUM(BI88:BI117)),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150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">
        <v>4007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J88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J89</f>
        <v>0</v>
      </c>
      <c r="L64" s="103"/>
    </row>
    <row r="65" spans="2:12" s="9" customFormat="1" ht="19.899999999999999" customHeight="1">
      <c r="B65" s="107"/>
      <c r="D65" s="108" t="s">
        <v>158</v>
      </c>
      <c r="E65" s="109"/>
      <c r="F65" s="109"/>
      <c r="G65" s="109"/>
      <c r="H65" s="109"/>
      <c r="I65" s="109"/>
      <c r="J65" s="110">
        <f>J90</f>
        <v>0</v>
      </c>
      <c r="L65" s="107"/>
    </row>
    <row r="66" spans="2:12" s="9" customFormat="1" ht="19.899999999999999" customHeight="1">
      <c r="B66" s="107"/>
      <c r="D66" s="108" t="s">
        <v>161</v>
      </c>
      <c r="E66" s="109"/>
      <c r="F66" s="109"/>
      <c r="G66" s="109"/>
      <c r="H66" s="109"/>
      <c r="I66" s="109"/>
      <c r="J66" s="110">
        <f>J101</f>
        <v>0</v>
      </c>
      <c r="L66" s="107"/>
    </row>
    <row r="67" spans="2:12" s="1" customFormat="1" ht="21.75" customHeight="1">
      <c r="B67" s="32"/>
      <c r="L67" s="32"/>
    </row>
    <row r="68" spans="2:12" s="1" customFormat="1" ht="6.95" customHeight="1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32"/>
    </row>
    <row r="72" spans="2:12" s="1" customFormat="1" ht="6.95" customHeight="1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32"/>
    </row>
    <row r="73" spans="2:12" s="1" customFormat="1" ht="24.95" customHeight="1">
      <c r="B73" s="32"/>
      <c r="C73" s="21" t="s">
        <v>165</v>
      </c>
      <c r="L73" s="32"/>
    </row>
    <row r="74" spans="2:12" s="1" customFormat="1" ht="6.95" customHeight="1">
      <c r="B74" s="32"/>
      <c r="L74" s="32"/>
    </row>
    <row r="75" spans="2:12" s="1" customFormat="1" ht="12" customHeight="1">
      <c r="B75" s="32"/>
      <c r="C75" s="27" t="s">
        <v>16</v>
      </c>
      <c r="L75" s="32"/>
    </row>
    <row r="76" spans="2:12" s="1" customFormat="1" ht="26.25" customHeight="1">
      <c r="B76" s="32"/>
      <c r="E76" s="236" t="str">
        <f>E7</f>
        <v>Soubor staveb a stavebních úprav v areálu VOP CZ, s.p. Šenov u Nového Jičína</v>
      </c>
      <c r="F76" s="237"/>
      <c r="G76" s="237"/>
      <c r="H76" s="237"/>
      <c r="L76" s="32"/>
    </row>
    <row r="77" spans="2:12" ht="12" customHeight="1">
      <c r="B77" s="20"/>
      <c r="C77" s="27" t="s">
        <v>149</v>
      </c>
      <c r="L77" s="20"/>
    </row>
    <row r="78" spans="2:12" s="1" customFormat="1" ht="16.5" customHeight="1">
      <c r="B78" s="32"/>
      <c r="E78" s="236" t="s">
        <v>150</v>
      </c>
      <c r="F78" s="235"/>
      <c r="G78" s="235"/>
      <c r="H78" s="235"/>
      <c r="L78" s="32"/>
    </row>
    <row r="79" spans="2:12" s="1" customFormat="1" ht="12" customHeight="1">
      <c r="B79" s="32"/>
      <c r="C79" s="27" t="s">
        <v>151</v>
      </c>
      <c r="L79" s="32"/>
    </row>
    <row r="80" spans="2:12" s="1" customFormat="1" ht="16.5" customHeight="1">
      <c r="B80" s="32"/>
      <c r="E80" s="201" t="s">
        <v>4007</v>
      </c>
      <c r="F80" s="235"/>
      <c r="G80" s="235"/>
      <c r="H80" s="235"/>
      <c r="L80" s="32"/>
    </row>
    <row r="81" spans="2:65" s="1" customFormat="1" ht="6.95" customHeight="1">
      <c r="B81" s="32"/>
      <c r="L81" s="32"/>
    </row>
    <row r="82" spans="2:65" s="1" customFormat="1" ht="12" customHeight="1">
      <c r="B82" s="32"/>
      <c r="C82" s="27" t="s">
        <v>21</v>
      </c>
      <c r="F82" s="25" t="str">
        <f>F14</f>
        <v>Šenov u Nového Jičína</v>
      </c>
      <c r="I82" s="27" t="s">
        <v>23</v>
      </c>
      <c r="J82" s="49" t="str">
        <f>IF(J14="","",J14)</f>
        <v>16. 7. 2025</v>
      </c>
      <c r="L82" s="32"/>
    </row>
    <row r="83" spans="2:65" s="1" customFormat="1" ht="6.95" customHeight="1">
      <c r="B83" s="32"/>
      <c r="L83" s="32"/>
    </row>
    <row r="84" spans="2:65" s="1" customFormat="1" ht="25.7" customHeight="1">
      <c r="B84" s="32"/>
      <c r="C84" s="27" t="s">
        <v>25</v>
      </c>
      <c r="F84" s="25" t="str">
        <f>E17</f>
        <v>VOP CZ, s.p., Dukelská 102, Šenov u Nového Jičína</v>
      </c>
      <c r="I84" s="27" t="s">
        <v>31</v>
      </c>
      <c r="J84" s="30" t="str">
        <f>E23</f>
        <v>ing. Dušan Glogar - UNIPROJEKT</v>
      </c>
      <c r="L84" s="32"/>
    </row>
    <row r="85" spans="2:65" s="1" customFormat="1" ht="15.2" customHeight="1">
      <c r="B85" s="32"/>
      <c r="C85" s="27" t="s">
        <v>29</v>
      </c>
      <c r="F85" s="25" t="str">
        <f>IF(E20="","",E20)</f>
        <v>Vyplň údaj</v>
      </c>
      <c r="I85" s="27" t="s">
        <v>34</v>
      </c>
      <c r="J85" s="30" t="str">
        <f>E26</f>
        <v xml:space="preserve"> </v>
      </c>
      <c r="L85" s="32"/>
    </row>
    <row r="86" spans="2:65" s="1" customFormat="1" ht="10.35" customHeight="1">
      <c r="B86" s="32"/>
      <c r="L86" s="32"/>
    </row>
    <row r="87" spans="2:65" s="10" customFormat="1" ht="29.25" customHeight="1">
      <c r="B87" s="111"/>
      <c r="C87" s="112" t="s">
        <v>166</v>
      </c>
      <c r="D87" s="113" t="s">
        <v>57</v>
      </c>
      <c r="E87" s="113" t="s">
        <v>53</v>
      </c>
      <c r="F87" s="113" t="s">
        <v>54</v>
      </c>
      <c r="G87" s="113" t="s">
        <v>167</v>
      </c>
      <c r="H87" s="113" t="s">
        <v>168</v>
      </c>
      <c r="I87" s="113" t="s">
        <v>169</v>
      </c>
      <c r="J87" s="113" t="s">
        <v>155</v>
      </c>
      <c r="K87" s="114" t="s">
        <v>170</v>
      </c>
      <c r="L87" s="111"/>
      <c r="M87" s="56" t="s">
        <v>19</v>
      </c>
      <c r="N87" s="57" t="s">
        <v>42</v>
      </c>
      <c r="O87" s="57" t="s">
        <v>171</v>
      </c>
      <c r="P87" s="57" t="s">
        <v>172</v>
      </c>
      <c r="Q87" s="57" t="s">
        <v>173</v>
      </c>
      <c r="R87" s="57" t="s">
        <v>174</v>
      </c>
      <c r="S87" s="57" t="s">
        <v>175</v>
      </c>
      <c r="T87" s="58" t="s">
        <v>176</v>
      </c>
    </row>
    <row r="88" spans="2:65" s="1" customFormat="1" ht="22.9" customHeight="1">
      <c r="B88" s="32"/>
      <c r="C88" s="61" t="s">
        <v>177</v>
      </c>
      <c r="J88" s="115">
        <f>BK88</f>
        <v>0</v>
      </c>
      <c r="L88" s="32"/>
      <c r="M88" s="59"/>
      <c r="N88" s="50"/>
      <c r="O88" s="50"/>
      <c r="P88" s="116">
        <f>P89</f>
        <v>0</v>
      </c>
      <c r="Q88" s="50"/>
      <c r="R88" s="116">
        <f>R89</f>
        <v>0</v>
      </c>
      <c r="S88" s="50"/>
      <c r="T88" s="117">
        <f>T89</f>
        <v>631.125</v>
      </c>
      <c r="AT88" s="17" t="s">
        <v>71</v>
      </c>
      <c r="AU88" s="17" t="s">
        <v>156</v>
      </c>
      <c r="BK88" s="118">
        <f>BK89</f>
        <v>0</v>
      </c>
    </row>
    <row r="89" spans="2:65" s="11" customFormat="1" ht="25.9" customHeight="1">
      <c r="B89" s="119"/>
      <c r="D89" s="120" t="s">
        <v>71</v>
      </c>
      <c r="E89" s="121" t="s">
        <v>178</v>
      </c>
      <c r="F89" s="121" t="s">
        <v>179</v>
      </c>
      <c r="I89" s="122"/>
      <c r="J89" s="123">
        <f>BK89</f>
        <v>0</v>
      </c>
      <c r="L89" s="119"/>
      <c r="M89" s="124"/>
      <c r="P89" s="125">
        <f>P90+P101</f>
        <v>0</v>
      </c>
      <c r="R89" s="125">
        <f>R90+R101</f>
        <v>0</v>
      </c>
      <c r="T89" s="126">
        <f>T90+T101</f>
        <v>631.125</v>
      </c>
      <c r="AR89" s="120" t="s">
        <v>79</v>
      </c>
      <c r="AT89" s="127" t="s">
        <v>71</v>
      </c>
      <c r="AU89" s="127" t="s">
        <v>72</v>
      </c>
      <c r="AY89" s="120" t="s">
        <v>180</v>
      </c>
      <c r="BK89" s="128">
        <f>BK90+BK101</f>
        <v>0</v>
      </c>
    </row>
    <row r="90" spans="2:65" s="11" customFormat="1" ht="22.9" customHeight="1">
      <c r="B90" s="119"/>
      <c r="D90" s="120" t="s">
        <v>71</v>
      </c>
      <c r="E90" s="129" t="s">
        <v>79</v>
      </c>
      <c r="F90" s="129" t="s">
        <v>181</v>
      </c>
      <c r="I90" s="122"/>
      <c r="J90" s="130">
        <f>BK90</f>
        <v>0</v>
      </c>
      <c r="L90" s="119"/>
      <c r="M90" s="124"/>
      <c r="P90" s="125">
        <f>SUM(P91:P100)</f>
        <v>0</v>
      </c>
      <c r="R90" s="125">
        <f>SUM(R91:R100)</f>
        <v>0</v>
      </c>
      <c r="T90" s="126">
        <f>SUM(T91:T100)</f>
        <v>631.125</v>
      </c>
      <c r="AR90" s="120" t="s">
        <v>79</v>
      </c>
      <c r="AT90" s="127" t="s">
        <v>71</v>
      </c>
      <c r="AU90" s="127" t="s">
        <v>79</v>
      </c>
      <c r="AY90" s="120" t="s">
        <v>180</v>
      </c>
      <c r="BK90" s="128">
        <f>SUM(BK91:BK100)</f>
        <v>0</v>
      </c>
    </row>
    <row r="91" spans="2:65" s="1" customFormat="1" ht="66.75" customHeight="1">
      <c r="B91" s="32"/>
      <c r="C91" s="131" t="s">
        <v>79</v>
      </c>
      <c r="D91" s="131" t="s">
        <v>182</v>
      </c>
      <c r="E91" s="132" t="s">
        <v>523</v>
      </c>
      <c r="F91" s="133" t="s">
        <v>524</v>
      </c>
      <c r="G91" s="134" t="s">
        <v>185</v>
      </c>
      <c r="H91" s="135">
        <v>561</v>
      </c>
      <c r="I91" s="136"/>
      <c r="J91" s="137">
        <f>ROUND(I91*H91,2)</f>
        <v>0</v>
      </c>
      <c r="K91" s="133" t="s">
        <v>186</v>
      </c>
      <c r="L91" s="32"/>
      <c r="M91" s="138" t="s">
        <v>19</v>
      </c>
      <c r="N91" s="139" t="s">
        <v>43</v>
      </c>
      <c r="P91" s="140">
        <f>O91*H91</f>
        <v>0</v>
      </c>
      <c r="Q91" s="140">
        <v>0</v>
      </c>
      <c r="R91" s="140">
        <f>Q91*H91</f>
        <v>0</v>
      </c>
      <c r="S91" s="140">
        <v>0.505</v>
      </c>
      <c r="T91" s="141">
        <f>S91*H91</f>
        <v>283.30500000000001</v>
      </c>
      <c r="AR91" s="142" t="s">
        <v>187</v>
      </c>
      <c r="AT91" s="142" t="s">
        <v>182</v>
      </c>
      <c r="AU91" s="142" t="s">
        <v>81</v>
      </c>
      <c r="AY91" s="17" t="s">
        <v>180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7" t="s">
        <v>79</v>
      </c>
      <c r="BK91" s="143">
        <f>ROUND(I91*H91,2)</f>
        <v>0</v>
      </c>
      <c r="BL91" s="17" t="s">
        <v>187</v>
      </c>
      <c r="BM91" s="142" t="s">
        <v>525</v>
      </c>
    </row>
    <row r="92" spans="2:65" s="1" customFormat="1">
      <c r="B92" s="32"/>
      <c r="D92" s="144" t="s">
        <v>189</v>
      </c>
      <c r="F92" s="145" t="s">
        <v>526</v>
      </c>
      <c r="I92" s="146"/>
      <c r="L92" s="32"/>
      <c r="M92" s="147"/>
      <c r="T92" s="53"/>
      <c r="AT92" s="17" t="s">
        <v>189</v>
      </c>
      <c r="AU92" s="17" t="s">
        <v>81</v>
      </c>
    </row>
    <row r="93" spans="2:65" s="13" customFormat="1">
      <c r="B93" s="156"/>
      <c r="D93" s="149" t="s">
        <v>191</v>
      </c>
      <c r="E93" s="157" t="s">
        <v>19</v>
      </c>
      <c r="F93" s="158" t="s">
        <v>527</v>
      </c>
      <c r="H93" s="157" t="s">
        <v>19</v>
      </c>
      <c r="I93" s="159"/>
      <c r="L93" s="156"/>
      <c r="M93" s="160"/>
      <c r="T93" s="161"/>
      <c r="AT93" s="157" t="s">
        <v>191</v>
      </c>
      <c r="AU93" s="157" t="s">
        <v>81</v>
      </c>
      <c r="AV93" s="13" t="s">
        <v>79</v>
      </c>
      <c r="AW93" s="13" t="s">
        <v>33</v>
      </c>
      <c r="AX93" s="13" t="s">
        <v>72</v>
      </c>
      <c r="AY93" s="157" t="s">
        <v>180</v>
      </c>
    </row>
    <row r="94" spans="2:65" s="12" customFormat="1">
      <c r="B94" s="148"/>
      <c r="D94" s="149" t="s">
        <v>191</v>
      </c>
      <c r="E94" s="150" t="s">
        <v>19</v>
      </c>
      <c r="F94" s="151" t="s">
        <v>528</v>
      </c>
      <c r="H94" s="152">
        <v>561</v>
      </c>
      <c r="I94" s="153"/>
      <c r="L94" s="148"/>
      <c r="M94" s="154"/>
      <c r="T94" s="155"/>
      <c r="AT94" s="150" t="s">
        <v>191</v>
      </c>
      <c r="AU94" s="150" t="s">
        <v>81</v>
      </c>
      <c r="AV94" s="12" t="s">
        <v>81</v>
      </c>
      <c r="AW94" s="12" t="s">
        <v>33</v>
      </c>
      <c r="AX94" s="12" t="s">
        <v>72</v>
      </c>
      <c r="AY94" s="150" t="s">
        <v>180</v>
      </c>
    </row>
    <row r="95" spans="2:65" s="14" customFormat="1">
      <c r="B95" s="162"/>
      <c r="D95" s="149" t="s">
        <v>191</v>
      </c>
      <c r="E95" s="163" t="s">
        <v>19</v>
      </c>
      <c r="F95" s="164" t="s">
        <v>215</v>
      </c>
      <c r="H95" s="165">
        <v>561</v>
      </c>
      <c r="I95" s="166"/>
      <c r="L95" s="162"/>
      <c r="M95" s="167"/>
      <c r="T95" s="168"/>
      <c r="AT95" s="163" t="s">
        <v>191</v>
      </c>
      <c r="AU95" s="163" t="s">
        <v>81</v>
      </c>
      <c r="AV95" s="14" t="s">
        <v>187</v>
      </c>
      <c r="AW95" s="14" t="s">
        <v>33</v>
      </c>
      <c r="AX95" s="14" t="s">
        <v>79</v>
      </c>
      <c r="AY95" s="163" t="s">
        <v>180</v>
      </c>
    </row>
    <row r="96" spans="2:65" s="1" customFormat="1" ht="66.75" customHeight="1">
      <c r="B96" s="32"/>
      <c r="C96" s="131" t="s">
        <v>81</v>
      </c>
      <c r="D96" s="131" t="s">
        <v>182</v>
      </c>
      <c r="E96" s="132" t="s">
        <v>529</v>
      </c>
      <c r="F96" s="133" t="s">
        <v>530</v>
      </c>
      <c r="G96" s="134" t="s">
        <v>185</v>
      </c>
      <c r="H96" s="135">
        <v>561</v>
      </c>
      <c r="I96" s="136"/>
      <c r="J96" s="137">
        <f>ROUND(I96*H96,2)</f>
        <v>0</v>
      </c>
      <c r="K96" s="133" t="s">
        <v>186</v>
      </c>
      <c r="L96" s="32"/>
      <c r="M96" s="138" t="s">
        <v>19</v>
      </c>
      <c r="N96" s="139" t="s">
        <v>43</v>
      </c>
      <c r="P96" s="140">
        <f>O96*H96</f>
        <v>0</v>
      </c>
      <c r="Q96" s="140">
        <v>0</v>
      </c>
      <c r="R96" s="140">
        <f>Q96*H96</f>
        <v>0</v>
      </c>
      <c r="S96" s="140">
        <v>0.28999999999999998</v>
      </c>
      <c r="T96" s="141">
        <f>S96*H96</f>
        <v>162.69</v>
      </c>
      <c r="AR96" s="142" t="s">
        <v>187</v>
      </c>
      <c r="AT96" s="142" t="s">
        <v>182</v>
      </c>
      <c r="AU96" s="142" t="s">
        <v>81</v>
      </c>
      <c r="AY96" s="17" t="s">
        <v>180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7" t="s">
        <v>79</v>
      </c>
      <c r="BK96" s="143">
        <f>ROUND(I96*H96,2)</f>
        <v>0</v>
      </c>
      <c r="BL96" s="17" t="s">
        <v>187</v>
      </c>
      <c r="BM96" s="142" t="s">
        <v>531</v>
      </c>
    </row>
    <row r="97" spans="2:65" s="1" customFormat="1">
      <c r="B97" s="32"/>
      <c r="D97" s="144" t="s">
        <v>189</v>
      </c>
      <c r="F97" s="145" t="s">
        <v>532</v>
      </c>
      <c r="I97" s="146"/>
      <c r="L97" s="32"/>
      <c r="M97" s="147"/>
      <c r="T97" s="53"/>
      <c r="AT97" s="17" t="s">
        <v>189</v>
      </c>
      <c r="AU97" s="17" t="s">
        <v>81</v>
      </c>
    </row>
    <row r="98" spans="2:65" s="1" customFormat="1" ht="66.75" customHeight="1">
      <c r="B98" s="32"/>
      <c r="C98" s="131" t="s">
        <v>198</v>
      </c>
      <c r="D98" s="131" t="s">
        <v>182</v>
      </c>
      <c r="E98" s="132" t="s">
        <v>533</v>
      </c>
      <c r="F98" s="133" t="s">
        <v>534</v>
      </c>
      <c r="G98" s="134" t="s">
        <v>185</v>
      </c>
      <c r="H98" s="135">
        <v>561</v>
      </c>
      <c r="I98" s="136"/>
      <c r="J98" s="137">
        <f>ROUND(I98*H98,2)</f>
        <v>0</v>
      </c>
      <c r="K98" s="133" t="s">
        <v>186</v>
      </c>
      <c r="L98" s="32"/>
      <c r="M98" s="138" t="s">
        <v>19</v>
      </c>
      <c r="N98" s="139" t="s">
        <v>43</v>
      </c>
      <c r="P98" s="140">
        <f>O98*H98</f>
        <v>0</v>
      </c>
      <c r="Q98" s="140">
        <v>0</v>
      </c>
      <c r="R98" s="140">
        <f>Q98*H98</f>
        <v>0</v>
      </c>
      <c r="S98" s="140">
        <v>0.33</v>
      </c>
      <c r="T98" s="141">
        <f>S98*H98</f>
        <v>185.13</v>
      </c>
      <c r="AR98" s="142" t="s">
        <v>187</v>
      </c>
      <c r="AT98" s="142" t="s">
        <v>182</v>
      </c>
      <c r="AU98" s="142" t="s">
        <v>81</v>
      </c>
      <c r="AY98" s="17" t="s">
        <v>180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17" t="s">
        <v>79</v>
      </c>
      <c r="BK98" s="143">
        <f>ROUND(I98*H98,2)</f>
        <v>0</v>
      </c>
      <c r="BL98" s="17" t="s">
        <v>187</v>
      </c>
      <c r="BM98" s="142" t="s">
        <v>535</v>
      </c>
    </row>
    <row r="99" spans="2:65" s="1" customFormat="1">
      <c r="B99" s="32"/>
      <c r="D99" s="144" t="s">
        <v>189</v>
      </c>
      <c r="F99" s="145" t="s">
        <v>536</v>
      </c>
      <c r="I99" s="146"/>
      <c r="L99" s="32"/>
      <c r="M99" s="147"/>
      <c r="T99" s="53"/>
      <c r="AT99" s="17" t="s">
        <v>189</v>
      </c>
      <c r="AU99" s="17" t="s">
        <v>81</v>
      </c>
    </row>
    <row r="100" spans="2:65" s="12" customFormat="1">
      <c r="B100" s="148"/>
      <c r="D100" s="149" t="s">
        <v>191</v>
      </c>
      <c r="E100" s="150" t="s">
        <v>19</v>
      </c>
      <c r="F100" s="151" t="s">
        <v>528</v>
      </c>
      <c r="H100" s="152">
        <v>561</v>
      </c>
      <c r="I100" s="153"/>
      <c r="L100" s="148"/>
      <c r="M100" s="154"/>
      <c r="T100" s="155"/>
      <c r="AT100" s="150" t="s">
        <v>191</v>
      </c>
      <c r="AU100" s="150" t="s">
        <v>81</v>
      </c>
      <c r="AV100" s="12" t="s">
        <v>81</v>
      </c>
      <c r="AW100" s="12" t="s">
        <v>33</v>
      </c>
      <c r="AX100" s="12" t="s">
        <v>79</v>
      </c>
      <c r="AY100" s="150" t="s">
        <v>180</v>
      </c>
    </row>
    <row r="101" spans="2:65" s="11" customFormat="1" ht="22.9" customHeight="1">
      <c r="B101" s="119"/>
      <c r="D101" s="120" t="s">
        <v>71</v>
      </c>
      <c r="E101" s="129" t="s">
        <v>292</v>
      </c>
      <c r="F101" s="129" t="s">
        <v>293</v>
      </c>
      <c r="I101" s="122"/>
      <c r="J101" s="130">
        <f>BK101</f>
        <v>0</v>
      </c>
      <c r="L101" s="119"/>
      <c r="M101" s="124"/>
      <c r="P101" s="125">
        <f>SUM(P102:P117)</f>
        <v>0</v>
      </c>
      <c r="R101" s="125">
        <f>SUM(R102:R117)</f>
        <v>0</v>
      </c>
      <c r="T101" s="126">
        <f>SUM(T102:T117)</f>
        <v>0</v>
      </c>
      <c r="AR101" s="120" t="s">
        <v>79</v>
      </c>
      <c r="AT101" s="127" t="s">
        <v>71</v>
      </c>
      <c r="AU101" s="127" t="s">
        <v>79</v>
      </c>
      <c r="AY101" s="120" t="s">
        <v>180</v>
      </c>
      <c r="BK101" s="128">
        <f>SUM(BK102:BK117)</f>
        <v>0</v>
      </c>
    </row>
    <row r="102" spans="2:65" s="1" customFormat="1" ht="33" customHeight="1">
      <c r="B102" s="32"/>
      <c r="C102" s="131" t="s">
        <v>187</v>
      </c>
      <c r="D102" s="131" t="s">
        <v>182</v>
      </c>
      <c r="E102" s="132" t="s">
        <v>295</v>
      </c>
      <c r="F102" s="133" t="s">
        <v>296</v>
      </c>
      <c r="G102" s="134" t="s">
        <v>257</v>
      </c>
      <c r="H102" s="135">
        <v>631.125</v>
      </c>
      <c r="I102" s="136"/>
      <c r="J102" s="137">
        <f>ROUND(I102*H102,2)</f>
        <v>0</v>
      </c>
      <c r="K102" s="133" t="s">
        <v>186</v>
      </c>
      <c r="L102" s="32"/>
      <c r="M102" s="138" t="s">
        <v>19</v>
      </c>
      <c r="N102" s="139" t="s">
        <v>43</v>
      </c>
      <c r="P102" s="140">
        <f>O102*H102</f>
        <v>0</v>
      </c>
      <c r="Q102" s="140">
        <v>0</v>
      </c>
      <c r="R102" s="140">
        <f>Q102*H102</f>
        <v>0</v>
      </c>
      <c r="S102" s="140">
        <v>0</v>
      </c>
      <c r="T102" s="141">
        <f>S102*H102</f>
        <v>0</v>
      </c>
      <c r="AR102" s="142" t="s">
        <v>187</v>
      </c>
      <c r="AT102" s="142" t="s">
        <v>182</v>
      </c>
      <c r="AU102" s="142" t="s">
        <v>81</v>
      </c>
      <c r="AY102" s="17" t="s">
        <v>180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7" t="s">
        <v>79</v>
      </c>
      <c r="BK102" s="143">
        <f>ROUND(I102*H102,2)</f>
        <v>0</v>
      </c>
      <c r="BL102" s="17" t="s">
        <v>187</v>
      </c>
      <c r="BM102" s="142" t="s">
        <v>537</v>
      </c>
    </row>
    <row r="103" spans="2:65" s="1" customFormat="1">
      <c r="B103" s="32"/>
      <c r="D103" s="144" t="s">
        <v>189</v>
      </c>
      <c r="F103" s="145" t="s">
        <v>298</v>
      </c>
      <c r="I103" s="146"/>
      <c r="L103" s="32"/>
      <c r="M103" s="147"/>
      <c r="T103" s="53"/>
      <c r="AT103" s="17" t="s">
        <v>189</v>
      </c>
      <c r="AU103" s="17" t="s">
        <v>81</v>
      </c>
    </row>
    <row r="104" spans="2:65" s="1" customFormat="1" ht="24.2" customHeight="1">
      <c r="B104" s="32"/>
      <c r="C104" s="131" t="s">
        <v>218</v>
      </c>
      <c r="D104" s="131" t="s">
        <v>182</v>
      </c>
      <c r="E104" s="132" t="s">
        <v>320</v>
      </c>
      <c r="F104" s="133" t="s">
        <v>321</v>
      </c>
      <c r="G104" s="134" t="s">
        <v>257</v>
      </c>
      <c r="H104" s="135">
        <v>11991.375</v>
      </c>
      <c r="I104" s="136"/>
      <c r="J104" s="137">
        <f>ROUND(I104*H104,2)</f>
        <v>0</v>
      </c>
      <c r="K104" s="133" t="s">
        <v>186</v>
      </c>
      <c r="L104" s="32"/>
      <c r="M104" s="138" t="s">
        <v>19</v>
      </c>
      <c r="N104" s="139" t="s">
        <v>43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AR104" s="142" t="s">
        <v>187</v>
      </c>
      <c r="AT104" s="142" t="s">
        <v>182</v>
      </c>
      <c r="AU104" s="142" t="s">
        <v>81</v>
      </c>
      <c r="AY104" s="17" t="s">
        <v>180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187</v>
      </c>
      <c r="BM104" s="142" t="s">
        <v>538</v>
      </c>
    </row>
    <row r="105" spans="2:65" s="1" customFormat="1">
      <c r="B105" s="32"/>
      <c r="D105" s="144" t="s">
        <v>189</v>
      </c>
      <c r="F105" s="145" t="s">
        <v>323</v>
      </c>
      <c r="I105" s="146"/>
      <c r="L105" s="32"/>
      <c r="M105" s="147"/>
      <c r="T105" s="53"/>
      <c r="AT105" s="17" t="s">
        <v>189</v>
      </c>
      <c r="AU105" s="17" t="s">
        <v>81</v>
      </c>
    </row>
    <row r="106" spans="2:65" s="13" customFormat="1">
      <c r="B106" s="156"/>
      <c r="D106" s="149" t="s">
        <v>191</v>
      </c>
      <c r="E106" s="157" t="s">
        <v>19</v>
      </c>
      <c r="F106" s="158" t="s">
        <v>324</v>
      </c>
      <c r="H106" s="157" t="s">
        <v>19</v>
      </c>
      <c r="I106" s="159"/>
      <c r="L106" s="156"/>
      <c r="M106" s="160"/>
      <c r="T106" s="161"/>
      <c r="AT106" s="157" t="s">
        <v>191</v>
      </c>
      <c r="AU106" s="157" t="s">
        <v>81</v>
      </c>
      <c r="AV106" s="13" t="s">
        <v>79</v>
      </c>
      <c r="AW106" s="13" t="s">
        <v>33</v>
      </c>
      <c r="AX106" s="13" t="s">
        <v>72</v>
      </c>
      <c r="AY106" s="157" t="s">
        <v>180</v>
      </c>
    </row>
    <row r="107" spans="2:65" s="12" customFormat="1">
      <c r="B107" s="148"/>
      <c r="D107" s="149" t="s">
        <v>191</v>
      </c>
      <c r="E107" s="150" t="s">
        <v>19</v>
      </c>
      <c r="F107" s="151" t="s">
        <v>539</v>
      </c>
      <c r="H107" s="152">
        <v>11991.375</v>
      </c>
      <c r="I107" s="153"/>
      <c r="L107" s="148"/>
      <c r="M107" s="154"/>
      <c r="T107" s="155"/>
      <c r="AT107" s="150" t="s">
        <v>191</v>
      </c>
      <c r="AU107" s="150" t="s">
        <v>81</v>
      </c>
      <c r="AV107" s="12" t="s">
        <v>81</v>
      </c>
      <c r="AW107" s="12" t="s">
        <v>33</v>
      </c>
      <c r="AX107" s="12" t="s">
        <v>72</v>
      </c>
      <c r="AY107" s="150" t="s">
        <v>180</v>
      </c>
    </row>
    <row r="108" spans="2:65" s="14" customFormat="1">
      <c r="B108" s="162"/>
      <c r="D108" s="149" t="s">
        <v>191</v>
      </c>
      <c r="E108" s="163" t="s">
        <v>19</v>
      </c>
      <c r="F108" s="164" t="s">
        <v>215</v>
      </c>
      <c r="H108" s="165">
        <v>11991.375</v>
      </c>
      <c r="I108" s="166"/>
      <c r="L108" s="162"/>
      <c r="M108" s="167"/>
      <c r="T108" s="168"/>
      <c r="AT108" s="163" t="s">
        <v>191</v>
      </c>
      <c r="AU108" s="163" t="s">
        <v>81</v>
      </c>
      <c r="AV108" s="14" t="s">
        <v>187</v>
      </c>
      <c r="AW108" s="14" t="s">
        <v>33</v>
      </c>
      <c r="AX108" s="14" t="s">
        <v>79</v>
      </c>
      <c r="AY108" s="163" t="s">
        <v>180</v>
      </c>
    </row>
    <row r="109" spans="2:65" s="1" customFormat="1" ht="44.25" customHeight="1">
      <c r="B109" s="32"/>
      <c r="C109" s="131" t="s">
        <v>205</v>
      </c>
      <c r="D109" s="131" t="s">
        <v>182</v>
      </c>
      <c r="E109" s="132" t="s">
        <v>327</v>
      </c>
      <c r="F109" s="133" t="s">
        <v>328</v>
      </c>
      <c r="G109" s="134" t="s">
        <v>257</v>
      </c>
      <c r="H109" s="135">
        <v>185.13</v>
      </c>
      <c r="I109" s="136"/>
      <c r="J109" s="137">
        <f>ROUND(I109*H109,2)</f>
        <v>0</v>
      </c>
      <c r="K109" s="133" t="s">
        <v>186</v>
      </c>
      <c r="L109" s="32"/>
      <c r="M109" s="138" t="s">
        <v>19</v>
      </c>
      <c r="N109" s="139" t="s">
        <v>43</v>
      </c>
      <c r="P109" s="140">
        <f>O109*H109</f>
        <v>0</v>
      </c>
      <c r="Q109" s="140">
        <v>0</v>
      </c>
      <c r="R109" s="140">
        <f>Q109*H109</f>
        <v>0</v>
      </c>
      <c r="S109" s="140">
        <v>0</v>
      </c>
      <c r="T109" s="141">
        <f>S109*H109</f>
        <v>0</v>
      </c>
      <c r="AR109" s="142" t="s">
        <v>187</v>
      </c>
      <c r="AT109" s="142" t="s">
        <v>182</v>
      </c>
      <c r="AU109" s="142" t="s">
        <v>81</v>
      </c>
      <c r="AY109" s="17" t="s">
        <v>180</v>
      </c>
      <c r="BE109" s="143">
        <f>IF(N109="základní",J109,0)</f>
        <v>0</v>
      </c>
      <c r="BF109" s="143">
        <f>IF(N109="snížená",J109,0)</f>
        <v>0</v>
      </c>
      <c r="BG109" s="143">
        <f>IF(N109="zákl. přenesená",J109,0)</f>
        <v>0</v>
      </c>
      <c r="BH109" s="143">
        <f>IF(N109="sníž. přenesená",J109,0)</f>
        <v>0</v>
      </c>
      <c r="BI109" s="143">
        <f>IF(N109="nulová",J109,0)</f>
        <v>0</v>
      </c>
      <c r="BJ109" s="17" t="s">
        <v>79</v>
      </c>
      <c r="BK109" s="143">
        <f>ROUND(I109*H109,2)</f>
        <v>0</v>
      </c>
      <c r="BL109" s="17" t="s">
        <v>187</v>
      </c>
      <c r="BM109" s="142" t="s">
        <v>540</v>
      </c>
    </row>
    <row r="110" spans="2:65" s="1" customFormat="1">
      <c r="B110" s="32"/>
      <c r="D110" s="144" t="s">
        <v>189</v>
      </c>
      <c r="F110" s="145" t="s">
        <v>330</v>
      </c>
      <c r="I110" s="146"/>
      <c r="L110" s="32"/>
      <c r="M110" s="147"/>
      <c r="T110" s="53"/>
      <c r="AT110" s="17" t="s">
        <v>189</v>
      </c>
      <c r="AU110" s="17" t="s">
        <v>81</v>
      </c>
    </row>
    <row r="111" spans="2:65" s="1" customFormat="1" ht="19.5">
      <c r="B111" s="32"/>
      <c r="D111" s="149" t="s">
        <v>250</v>
      </c>
      <c r="F111" s="169" t="s">
        <v>331</v>
      </c>
      <c r="I111" s="146"/>
      <c r="L111" s="32"/>
      <c r="M111" s="147"/>
      <c r="T111" s="53"/>
      <c r="AT111" s="17" t="s">
        <v>250</v>
      </c>
      <c r="AU111" s="17" t="s">
        <v>81</v>
      </c>
    </row>
    <row r="112" spans="2:65" s="12" customFormat="1">
      <c r="B112" s="148"/>
      <c r="D112" s="149" t="s">
        <v>191</v>
      </c>
      <c r="E112" s="150" t="s">
        <v>19</v>
      </c>
      <c r="F112" s="151" t="s">
        <v>541</v>
      </c>
      <c r="H112" s="152">
        <v>185.13</v>
      </c>
      <c r="I112" s="153"/>
      <c r="L112" s="148"/>
      <c r="M112" s="154"/>
      <c r="T112" s="155"/>
      <c r="AT112" s="150" t="s">
        <v>191</v>
      </c>
      <c r="AU112" s="150" t="s">
        <v>81</v>
      </c>
      <c r="AV112" s="12" t="s">
        <v>81</v>
      </c>
      <c r="AW112" s="12" t="s">
        <v>33</v>
      </c>
      <c r="AX112" s="12" t="s">
        <v>79</v>
      </c>
      <c r="AY112" s="150" t="s">
        <v>180</v>
      </c>
    </row>
    <row r="113" spans="2:65" s="1" customFormat="1" ht="44.25" customHeight="1">
      <c r="B113" s="32"/>
      <c r="C113" s="131" t="s">
        <v>229</v>
      </c>
      <c r="D113" s="131" t="s">
        <v>182</v>
      </c>
      <c r="E113" s="132" t="s">
        <v>334</v>
      </c>
      <c r="F113" s="133" t="s">
        <v>335</v>
      </c>
      <c r="G113" s="134" t="s">
        <v>257</v>
      </c>
      <c r="H113" s="135">
        <v>445.995</v>
      </c>
      <c r="I113" s="136"/>
      <c r="J113" s="137">
        <f>ROUND(I113*H113,2)</f>
        <v>0</v>
      </c>
      <c r="K113" s="133" t="s">
        <v>186</v>
      </c>
      <c r="L113" s="32"/>
      <c r="M113" s="138" t="s">
        <v>19</v>
      </c>
      <c r="N113" s="139" t="s">
        <v>43</v>
      </c>
      <c r="P113" s="140">
        <f>O113*H113</f>
        <v>0</v>
      </c>
      <c r="Q113" s="140">
        <v>0</v>
      </c>
      <c r="R113" s="140">
        <f>Q113*H113</f>
        <v>0</v>
      </c>
      <c r="S113" s="140">
        <v>0</v>
      </c>
      <c r="T113" s="141">
        <f>S113*H113</f>
        <v>0</v>
      </c>
      <c r="AR113" s="142" t="s">
        <v>187</v>
      </c>
      <c r="AT113" s="142" t="s">
        <v>182</v>
      </c>
      <c r="AU113" s="142" t="s">
        <v>81</v>
      </c>
      <c r="AY113" s="17" t="s">
        <v>180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7" t="s">
        <v>79</v>
      </c>
      <c r="BK113" s="143">
        <f>ROUND(I113*H113,2)</f>
        <v>0</v>
      </c>
      <c r="BL113" s="17" t="s">
        <v>187</v>
      </c>
      <c r="BM113" s="142" t="s">
        <v>542</v>
      </c>
    </row>
    <row r="114" spans="2:65" s="1" customFormat="1">
      <c r="B114" s="32"/>
      <c r="D114" s="144" t="s">
        <v>189</v>
      </c>
      <c r="F114" s="145" t="s">
        <v>337</v>
      </c>
      <c r="I114" s="146"/>
      <c r="L114" s="32"/>
      <c r="M114" s="147"/>
      <c r="T114" s="53"/>
      <c r="AT114" s="17" t="s">
        <v>189</v>
      </c>
      <c r="AU114" s="17" t="s">
        <v>81</v>
      </c>
    </row>
    <row r="115" spans="2:65" s="12" customFormat="1">
      <c r="B115" s="148"/>
      <c r="D115" s="149" t="s">
        <v>191</v>
      </c>
      <c r="E115" s="150" t="s">
        <v>19</v>
      </c>
      <c r="F115" s="151" t="s">
        <v>543</v>
      </c>
      <c r="H115" s="152">
        <v>445.995</v>
      </c>
      <c r="I115" s="153"/>
      <c r="L115" s="148"/>
      <c r="M115" s="154"/>
      <c r="T115" s="155"/>
      <c r="AT115" s="150" t="s">
        <v>191</v>
      </c>
      <c r="AU115" s="150" t="s">
        <v>81</v>
      </c>
      <c r="AV115" s="12" t="s">
        <v>81</v>
      </c>
      <c r="AW115" s="12" t="s">
        <v>33</v>
      </c>
      <c r="AX115" s="12" t="s">
        <v>79</v>
      </c>
      <c r="AY115" s="150" t="s">
        <v>180</v>
      </c>
    </row>
    <row r="116" spans="2:65" s="1" customFormat="1" ht="24.2" customHeight="1">
      <c r="B116" s="32"/>
      <c r="C116" s="131" t="s">
        <v>235</v>
      </c>
      <c r="D116" s="131" t="s">
        <v>182</v>
      </c>
      <c r="E116" s="132" t="s">
        <v>304</v>
      </c>
      <c r="F116" s="133" t="s">
        <v>305</v>
      </c>
      <c r="G116" s="134" t="s">
        <v>257</v>
      </c>
      <c r="H116" s="135">
        <v>631.125</v>
      </c>
      <c r="I116" s="136"/>
      <c r="J116" s="137">
        <f>ROUND(I116*H116,2)</f>
        <v>0</v>
      </c>
      <c r="K116" s="133" t="s">
        <v>186</v>
      </c>
      <c r="L116" s="32"/>
      <c r="M116" s="138" t="s">
        <v>19</v>
      </c>
      <c r="N116" s="139" t="s">
        <v>43</v>
      </c>
      <c r="P116" s="140">
        <f>O116*H116</f>
        <v>0</v>
      </c>
      <c r="Q116" s="140">
        <v>0</v>
      </c>
      <c r="R116" s="140">
        <f>Q116*H116</f>
        <v>0</v>
      </c>
      <c r="S116" s="140">
        <v>0</v>
      </c>
      <c r="T116" s="141">
        <f>S116*H116</f>
        <v>0</v>
      </c>
      <c r="AR116" s="142" t="s">
        <v>187</v>
      </c>
      <c r="AT116" s="142" t="s">
        <v>182</v>
      </c>
      <c r="AU116" s="142" t="s">
        <v>81</v>
      </c>
      <c r="AY116" s="17" t="s">
        <v>180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7" t="s">
        <v>79</v>
      </c>
      <c r="BK116" s="143">
        <f>ROUND(I116*H116,2)</f>
        <v>0</v>
      </c>
      <c r="BL116" s="17" t="s">
        <v>187</v>
      </c>
      <c r="BM116" s="142" t="s">
        <v>544</v>
      </c>
    </row>
    <row r="117" spans="2:65" s="1" customFormat="1">
      <c r="B117" s="32"/>
      <c r="D117" s="144" t="s">
        <v>189</v>
      </c>
      <c r="F117" s="145" t="s">
        <v>307</v>
      </c>
      <c r="I117" s="146"/>
      <c r="L117" s="32"/>
      <c r="M117" s="178"/>
      <c r="N117" s="179"/>
      <c r="O117" s="179"/>
      <c r="P117" s="179"/>
      <c r="Q117" s="179"/>
      <c r="R117" s="179"/>
      <c r="S117" s="179"/>
      <c r="T117" s="180"/>
      <c r="AT117" s="17" t="s">
        <v>189</v>
      </c>
      <c r="AU117" s="17" t="s">
        <v>81</v>
      </c>
    </row>
    <row r="118" spans="2:65" s="1" customFormat="1" ht="6.95" customHeight="1"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32"/>
    </row>
  </sheetData>
  <sheetProtection formatColumns="0" formatRows="0" autoFilter="0"/>
  <autoFilter ref="C87:K117" xr:uid="{00000000-0009-0000-0000-000004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hyperlinks>
    <hyperlink ref="F92" r:id="rId1" xr:uid="{00000000-0004-0000-0400-000000000000}"/>
    <hyperlink ref="F97" r:id="rId2" xr:uid="{00000000-0004-0000-0400-000001000000}"/>
    <hyperlink ref="F99" r:id="rId3" xr:uid="{00000000-0004-0000-0400-000002000000}"/>
    <hyperlink ref="F103" r:id="rId4" xr:uid="{00000000-0004-0000-0400-000003000000}"/>
    <hyperlink ref="F105" r:id="rId5" xr:uid="{00000000-0004-0000-0400-000004000000}"/>
    <hyperlink ref="F110" r:id="rId6" xr:uid="{00000000-0004-0000-0400-000005000000}"/>
    <hyperlink ref="F114" r:id="rId7" xr:uid="{00000000-0004-0000-0400-000006000000}"/>
    <hyperlink ref="F117" r:id="rId8" xr:uid="{00000000-0004-0000-04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418"/>
  <sheetViews>
    <sheetView showGridLines="0" topLeftCell="A84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99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545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546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ROUND(J101,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ROUND((SUM(BE101:BE417)),  2)</f>
        <v>0</v>
      </c>
      <c r="I35" s="93">
        <v>0.21</v>
      </c>
      <c r="J35" s="83">
        <f>ROUND(((SUM(BE101:BE417))*I35),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ROUND((SUM(BF101:BF417)),  2)</f>
        <v>0</v>
      </c>
      <c r="I36" s="93">
        <v>0.12</v>
      </c>
      <c r="J36" s="83">
        <f>ROUND(((SUM(BF101:BF417))*I36),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ROUND((SUM(BG101:BG417)),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ROUND((SUM(BH101:BH417)),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ROUND((SUM(BI101:BI417)),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545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tr">
        <f>E11</f>
        <v>SO02.1a - stavební práce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J101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J102</f>
        <v>0</v>
      </c>
      <c r="L64" s="103"/>
    </row>
    <row r="65" spans="2:12" s="9" customFormat="1" ht="19.899999999999999" customHeight="1">
      <c r="B65" s="107"/>
      <c r="D65" s="108" t="s">
        <v>158</v>
      </c>
      <c r="E65" s="109"/>
      <c r="F65" s="109"/>
      <c r="G65" s="109"/>
      <c r="H65" s="109"/>
      <c r="I65" s="109"/>
      <c r="J65" s="110">
        <f>J103</f>
        <v>0</v>
      </c>
      <c r="L65" s="107"/>
    </row>
    <row r="66" spans="2:12" s="9" customFormat="1" ht="19.899999999999999" customHeight="1">
      <c r="B66" s="107"/>
      <c r="D66" s="108" t="s">
        <v>547</v>
      </c>
      <c r="E66" s="109"/>
      <c r="F66" s="109"/>
      <c r="G66" s="109"/>
      <c r="H66" s="109"/>
      <c r="I66" s="109"/>
      <c r="J66" s="110">
        <f>J119</f>
        <v>0</v>
      </c>
      <c r="L66" s="107"/>
    </row>
    <row r="67" spans="2:12" s="9" customFormat="1" ht="19.899999999999999" customHeight="1">
      <c r="B67" s="107"/>
      <c r="D67" s="108" t="s">
        <v>548</v>
      </c>
      <c r="E67" s="109"/>
      <c r="F67" s="109"/>
      <c r="G67" s="109"/>
      <c r="H67" s="109"/>
      <c r="I67" s="109"/>
      <c r="J67" s="110">
        <f>J120</f>
        <v>0</v>
      </c>
      <c r="L67" s="107"/>
    </row>
    <row r="68" spans="2:12" s="9" customFormat="1" ht="19.899999999999999" customHeight="1">
      <c r="B68" s="107"/>
      <c r="D68" s="108" t="s">
        <v>549</v>
      </c>
      <c r="E68" s="109"/>
      <c r="F68" s="109"/>
      <c r="G68" s="109"/>
      <c r="H68" s="109"/>
      <c r="I68" s="109"/>
      <c r="J68" s="110">
        <f>J133</f>
        <v>0</v>
      </c>
      <c r="L68" s="107"/>
    </row>
    <row r="69" spans="2:12" s="9" customFormat="1" ht="19.899999999999999" customHeight="1">
      <c r="B69" s="107"/>
      <c r="D69" s="108" t="s">
        <v>159</v>
      </c>
      <c r="E69" s="109"/>
      <c r="F69" s="109"/>
      <c r="G69" s="109"/>
      <c r="H69" s="109"/>
      <c r="I69" s="109"/>
      <c r="J69" s="110">
        <f>J150</f>
        <v>0</v>
      </c>
      <c r="L69" s="107"/>
    </row>
    <row r="70" spans="2:12" s="9" customFormat="1" ht="19.899999999999999" customHeight="1">
      <c r="B70" s="107"/>
      <c r="D70" s="108" t="s">
        <v>160</v>
      </c>
      <c r="E70" s="109"/>
      <c r="F70" s="109"/>
      <c r="G70" s="109"/>
      <c r="H70" s="109"/>
      <c r="I70" s="109"/>
      <c r="J70" s="110">
        <f>J248</f>
        <v>0</v>
      </c>
      <c r="L70" s="107"/>
    </row>
    <row r="71" spans="2:12" s="9" customFormat="1" ht="19.899999999999999" customHeight="1">
      <c r="B71" s="107"/>
      <c r="D71" s="108" t="s">
        <v>161</v>
      </c>
      <c r="E71" s="109"/>
      <c r="F71" s="109"/>
      <c r="G71" s="109"/>
      <c r="H71" s="109"/>
      <c r="I71" s="109"/>
      <c r="J71" s="110">
        <f>J316</f>
        <v>0</v>
      </c>
      <c r="L71" s="107"/>
    </row>
    <row r="72" spans="2:12" s="9" customFormat="1" ht="19.899999999999999" customHeight="1">
      <c r="B72" s="107"/>
      <c r="D72" s="108" t="s">
        <v>162</v>
      </c>
      <c r="E72" s="109"/>
      <c r="F72" s="109"/>
      <c r="G72" s="109"/>
      <c r="H72" s="109"/>
      <c r="I72" s="109"/>
      <c r="J72" s="110">
        <f>J331</f>
        <v>0</v>
      </c>
      <c r="L72" s="107"/>
    </row>
    <row r="73" spans="2:12" s="8" customFormat="1" ht="24.95" customHeight="1">
      <c r="B73" s="103"/>
      <c r="D73" s="104" t="s">
        <v>163</v>
      </c>
      <c r="E73" s="105"/>
      <c r="F73" s="105"/>
      <c r="G73" s="105"/>
      <c r="H73" s="105"/>
      <c r="I73" s="105"/>
      <c r="J73" s="106">
        <f>J334</f>
        <v>0</v>
      </c>
      <c r="L73" s="103"/>
    </row>
    <row r="74" spans="2:12" s="9" customFormat="1" ht="19.899999999999999" customHeight="1">
      <c r="B74" s="107"/>
      <c r="D74" s="108" t="s">
        <v>550</v>
      </c>
      <c r="E74" s="109"/>
      <c r="F74" s="109"/>
      <c r="G74" s="109"/>
      <c r="H74" s="109"/>
      <c r="I74" s="109"/>
      <c r="J74" s="110">
        <f>J335</f>
        <v>0</v>
      </c>
      <c r="L74" s="107"/>
    </row>
    <row r="75" spans="2:12" s="9" customFormat="1" ht="19.899999999999999" customHeight="1">
      <c r="B75" s="107"/>
      <c r="D75" s="108" t="s">
        <v>551</v>
      </c>
      <c r="E75" s="109"/>
      <c r="F75" s="109"/>
      <c r="G75" s="109"/>
      <c r="H75" s="109"/>
      <c r="I75" s="109"/>
      <c r="J75" s="110">
        <f>J355</f>
        <v>0</v>
      </c>
      <c r="L75" s="107"/>
    </row>
    <row r="76" spans="2:12" s="9" customFormat="1" ht="19.899999999999999" customHeight="1">
      <c r="B76" s="107"/>
      <c r="D76" s="108" t="s">
        <v>164</v>
      </c>
      <c r="E76" s="109"/>
      <c r="F76" s="109"/>
      <c r="G76" s="109"/>
      <c r="H76" s="109"/>
      <c r="I76" s="109"/>
      <c r="J76" s="110">
        <f>J365</f>
        <v>0</v>
      </c>
      <c r="L76" s="107"/>
    </row>
    <row r="77" spans="2:12" s="9" customFormat="1" ht="19.899999999999999" customHeight="1">
      <c r="B77" s="107"/>
      <c r="D77" s="108" t="s">
        <v>552</v>
      </c>
      <c r="E77" s="109"/>
      <c r="F77" s="109"/>
      <c r="G77" s="109"/>
      <c r="H77" s="109"/>
      <c r="I77" s="109"/>
      <c r="J77" s="110">
        <f>J391</f>
        <v>0</v>
      </c>
      <c r="L77" s="107"/>
    </row>
    <row r="78" spans="2:12" s="9" customFormat="1" ht="19.899999999999999" customHeight="1">
      <c r="B78" s="107"/>
      <c r="D78" s="108" t="s">
        <v>553</v>
      </c>
      <c r="E78" s="109"/>
      <c r="F78" s="109"/>
      <c r="G78" s="109"/>
      <c r="H78" s="109"/>
      <c r="I78" s="109"/>
      <c r="J78" s="110">
        <f>J401</f>
        <v>0</v>
      </c>
      <c r="L78" s="107"/>
    </row>
    <row r="79" spans="2:12" s="8" customFormat="1" ht="24.95" customHeight="1">
      <c r="B79" s="103"/>
      <c r="D79" s="104" t="s">
        <v>554</v>
      </c>
      <c r="E79" s="105"/>
      <c r="F79" s="105"/>
      <c r="G79" s="105"/>
      <c r="H79" s="105"/>
      <c r="I79" s="105"/>
      <c r="J79" s="106">
        <f>J413</f>
        <v>0</v>
      </c>
      <c r="L79" s="103"/>
    </row>
    <row r="80" spans="2:12" s="1" customFormat="1" ht="21.75" customHeight="1">
      <c r="B80" s="32"/>
      <c r="L80" s="32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32"/>
    </row>
    <row r="85" spans="2:12" s="1" customFormat="1" ht="6.95" customHeight="1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32"/>
    </row>
    <row r="86" spans="2:12" s="1" customFormat="1" ht="24.95" customHeight="1">
      <c r="B86" s="32"/>
      <c r="C86" s="21" t="s">
        <v>165</v>
      </c>
      <c r="L86" s="32"/>
    </row>
    <row r="87" spans="2:12" s="1" customFormat="1" ht="6.95" customHeight="1">
      <c r="B87" s="32"/>
      <c r="L87" s="32"/>
    </row>
    <row r="88" spans="2:12" s="1" customFormat="1" ht="12" customHeight="1">
      <c r="B88" s="32"/>
      <c r="C88" s="27" t="s">
        <v>16</v>
      </c>
      <c r="L88" s="32"/>
    </row>
    <row r="89" spans="2:12" s="1" customFormat="1" ht="26.25" customHeight="1">
      <c r="B89" s="32"/>
      <c r="E89" s="236" t="str">
        <f>E7</f>
        <v>Soubor staveb a stavebních úprav v areálu VOP CZ, s.p. Šenov u Nového Jičína</v>
      </c>
      <c r="F89" s="237"/>
      <c r="G89" s="237"/>
      <c r="H89" s="237"/>
      <c r="L89" s="32"/>
    </row>
    <row r="90" spans="2:12" ht="12" customHeight="1">
      <c r="B90" s="20"/>
      <c r="C90" s="27" t="s">
        <v>149</v>
      </c>
      <c r="L90" s="20"/>
    </row>
    <row r="91" spans="2:12" s="1" customFormat="1" ht="16.5" customHeight="1">
      <c r="B91" s="32"/>
      <c r="E91" s="236" t="s">
        <v>545</v>
      </c>
      <c r="F91" s="235"/>
      <c r="G91" s="235"/>
      <c r="H91" s="235"/>
      <c r="L91" s="32"/>
    </row>
    <row r="92" spans="2:12" s="1" customFormat="1" ht="12" customHeight="1">
      <c r="B92" s="32"/>
      <c r="C92" s="27" t="s">
        <v>151</v>
      </c>
      <c r="L92" s="32"/>
    </row>
    <row r="93" spans="2:12" s="1" customFormat="1" ht="16.5" customHeight="1">
      <c r="B93" s="32"/>
      <c r="E93" s="201" t="str">
        <f>E11</f>
        <v>SO02.1a - stavební práce</v>
      </c>
      <c r="F93" s="235"/>
      <c r="G93" s="235"/>
      <c r="H93" s="235"/>
      <c r="L93" s="32"/>
    </row>
    <row r="94" spans="2:12" s="1" customFormat="1" ht="6.95" customHeight="1">
      <c r="B94" s="32"/>
      <c r="L94" s="32"/>
    </row>
    <row r="95" spans="2:12" s="1" customFormat="1" ht="12" customHeight="1">
      <c r="B95" s="32"/>
      <c r="C95" s="27" t="s">
        <v>21</v>
      </c>
      <c r="F95" s="25" t="str">
        <f>F14</f>
        <v>Šenov u Nového Jičína</v>
      </c>
      <c r="I95" s="27" t="s">
        <v>23</v>
      </c>
      <c r="J95" s="49" t="str">
        <f>IF(J14="","",J14)</f>
        <v>16. 7. 2025</v>
      </c>
      <c r="L95" s="32"/>
    </row>
    <row r="96" spans="2:12" s="1" customFormat="1" ht="6.95" customHeight="1">
      <c r="B96" s="32"/>
      <c r="L96" s="32"/>
    </row>
    <row r="97" spans="2:65" s="1" customFormat="1" ht="25.7" customHeight="1">
      <c r="B97" s="32"/>
      <c r="C97" s="27" t="s">
        <v>25</v>
      </c>
      <c r="F97" s="25" t="str">
        <f>E17</f>
        <v>VOP CZ, s.p., Dukelská 102, Šenov u Nového Jičína</v>
      </c>
      <c r="I97" s="27" t="s">
        <v>31</v>
      </c>
      <c r="J97" s="30" t="str">
        <f>E23</f>
        <v>ing. Dušan Glogar - UNIPROJEKT</v>
      </c>
      <c r="L97" s="32"/>
    </row>
    <row r="98" spans="2:65" s="1" customFormat="1" ht="15.2" customHeight="1">
      <c r="B98" s="32"/>
      <c r="C98" s="27" t="s">
        <v>29</v>
      </c>
      <c r="F98" s="25" t="str">
        <f>IF(E20="","",E20)</f>
        <v>Vyplň údaj</v>
      </c>
      <c r="I98" s="27" t="s">
        <v>34</v>
      </c>
      <c r="J98" s="30" t="str">
        <f>E26</f>
        <v xml:space="preserve"> </v>
      </c>
      <c r="L98" s="32"/>
    </row>
    <row r="99" spans="2:65" s="1" customFormat="1" ht="10.35" customHeight="1">
      <c r="B99" s="32"/>
      <c r="L99" s="32"/>
    </row>
    <row r="100" spans="2:65" s="10" customFormat="1" ht="29.25" customHeight="1">
      <c r="B100" s="111"/>
      <c r="C100" s="112" t="s">
        <v>166</v>
      </c>
      <c r="D100" s="113" t="s">
        <v>57</v>
      </c>
      <c r="E100" s="113" t="s">
        <v>53</v>
      </c>
      <c r="F100" s="113" t="s">
        <v>54</v>
      </c>
      <c r="G100" s="113" t="s">
        <v>167</v>
      </c>
      <c r="H100" s="113" t="s">
        <v>168</v>
      </c>
      <c r="I100" s="113" t="s">
        <v>169</v>
      </c>
      <c r="J100" s="113" t="s">
        <v>155</v>
      </c>
      <c r="K100" s="114" t="s">
        <v>170</v>
      </c>
      <c r="L100" s="111"/>
      <c r="M100" s="56" t="s">
        <v>19</v>
      </c>
      <c r="N100" s="57" t="s">
        <v>42</v>
      </c>
      <c r="O100" s="57" t="s">
        <v>171</v>
      </c>
      <c r="P100" s="57" t="s">
        <v>172</v>
      </c>
      <c r="Q100" s="57" t="s">
        <v>173</v>
      </c>
      <c r="R100" s="57" t="s">
        <v>174</v>
      </c>
      <c r="S100" s="57" t="s">
        <v>175</v>
      </c>
      <c r="T100" s="58" t="s">
        <v>176</v>
      </c>
    </row>
    <row r="101" spans="2:65" s="1" customFormat="1" ht="22.9" customHeight="1">
      <c r="B101" s="32"/>
      <c r="C101" s="61" t="s">
        <v>177</v>
      </c>
      <c r="J101" s="115">
        <f>BK101</f>
        <v>0</v>
      </c>
      <c r="L101" s="32"/>
      <c r="M101" s="59"/>
      <c r="N101" s="50"/>
      <c r="O101" s="50"/>
      <c r="P101" s="116">
        <f>P102+P334+P413</f>
        <v>0</v>
      </c>
      <c r="Q101" s="50"/>
      <c r="R101" s="116">
        <f>R102+R334+R413</f>
        <v>343.65452792999992</v>
      </c>
      <c r="S101" s="50"/>
      <c r="T101" s="117">
        <f>T102+T334+T413</f>
        <v>290.0218109999999</v>
      </c>
      <c r="AT101" s="17" t="s">
        <v>71</v>
      </c>
      <c r="AU101" s="17" t="s">
        <v>156</v>
      </c>
      <c r="BK101" s="118">
        <f>BK102+BK334+BK413</f>
        <v>0</v>
      </c>
    </row>
    <row r="102" spans="2:65" s="11" customFormat="1" ht="25.9" customHeight="1">
      <c r="B102" s="119"/>
      <c r="D102" s="120" t="s">
        <v>71</v>
      </c>
      <c r="E102" s="121" t="s">
        <v>178</v>
      </c>
      <c r="F102" s="121" t="s">
        <v>179</v>
      </c>
      <c r="I102" s="122"/>
      <c r="J102" s="123">
        <f>BK102</f>
        <v>0</v>
      </c>
      <c r="L102" s="119"/>
      <c r="M102" s="124"/>
      <c r="P102" s="125">
        <f>P103+P119+P120+P133+P150+P248+P316+P331</f>
        <v>0</v>
      </c>
      <c r="R102" s="125">
        <f>R103+R119+R120+R133+R150+R248+R316+R331</f>
        <v>342.57346848999993</v>
      </c>
      <c r="T102" s="126">
        <f>T103+T119+T120+T133+T150+T248+T316+T331</f>
        <v>289.93501099999992</v>
      </c>
      <c r="AR102" s="120" t="s">
        <v>79</v>
      </c>
      <c r="AT102" s="127" t="s">
        <v>71</v>
      </c>
      <c r="AU102" s="127" t="s">
        <v>72</v>
      </c>
      <c r="AY102" s="120" t="s">
        <v>180</v>
      </c>
      <c r="BK102" s="128">
        <f>BK103+BK119+BK120+BK133+BK150+BK248+BK316+BK331</f>
        <v>0</v>
      </c>
    </row>
    <row r="103" spans="2:65" s="11" customFormat="1" ht="22.9" customHeight="1">
      <c r="B103" s="119"/>
      <c r="D103" s="120" t="s">
        <v>71</v>
      </c>
      <c r="E103" s="129" t="s">
        <v>79</v>
      </c>
      <c r="F103" s="129" t="s">
        <v>181</v>
      </c>
      <c r="I103" s="122"/>
      <c r="J103" s="130">
        <f>BK103</f>
        <v>0</v>
      </c>
      <c r="L103" s="119"/>
      <c r="M103" s="124"/>
      <c r="P103" s="125">
        <f>SUM(P104:P118)</f>
        <v>0</v>
      </c>
      <c r="R103" s="125">
        <f>SUM(R104:R118)</f>
        <v>65.254000000000005</v>
      </c>
      <c r="T103" s="126">
        <f>SUM(T104:T118)</f>
        <v>103.73999999999998</v>
      </c>
      <c r="AR103" s="120" t="s">
        <v>79</v>
      </c>
      <c r="AT103" s="127" t="s">
        <v>71</v>
      </c>
      <c r="AU103" s="127" t="s">
        <v>79</v>
      </c>
      <c r="AY103" s="120" t="s">
        <v>180</v>
      </c>
      <c r="BK103" s="128">
        <f>SUM(BK104:BK118)</f>
        <v>0</v>
      </c>
    </row>
    <row r="104" spans="2:65" s="1" customFormat="1" ht="66.75" customHeight="1">
      <c r="B104" s="32"/>
      <c r="C104" s="131" t="s">
        <v>79</v>
      </c>
      <c r="D104" s="131" t="s">
        <v>182</v>
      </c>
      <c r="E104" s="132" t="s">
        <v>523</v>
      </c>
      <c r="F104" s="133" t="s">
        <v>555</v>
      </c>
      <c r="G104" s="134" t="s">
        <v>185</v>
      </c>
      <c r="H104" s="135">
        <v>72.8</v>
      </c>
      <c r="I104" s="136"/>
      <c r="J104" s="137">
        <f>ROUND(I104*H104,2)</f>
        <v>0</v>
      </c>
      <c r="K104" s="133" t="s">
        <v>186</v>
      </c>
      <c r="L104" s="32"/>
      <c r="M104" s="138" t="s">
        <v>19</v>
      </c>
      <c r="N104" s="139" t="s">
        <v>43</v>
      </c>
      <c r="P104" s="140">
        <f>O104*H104</f>
        <v>0</v>
      </c>
      <c r="Q104" s="140">
        <v>0</v>
      </c>
      <c r="R104" s="140">
        <f>Q104*H104</f>
        <v>0</v>
      </c>
      <c r="S104" s="140">
        <v>0.505</v>
      </c>
      <c r="T104" s="141">
        <f>S104*H104</f>
        <v>36.763999999999996</v>
      </c>
      <c r="AR104" s="142" t="s">
        <v>187</v>
      </c>
      <c r="AT104" s="142" t="s">
        <v>182</v>
      </c>
      <c r="AU104" s="142" t="s">
        <v>81</v>
      </c>
      <c r="AY104" s="17" t="s">
        <v>180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187</v>
      </c>
      <c r="BM104" s="142" t="s">
        <v>556</v>
      </c>
    </row>
    <row r="105" spans="2:65" s="1" customFormat="1">
      <c r="B105" s="32"/>
      <c r="D105" s="144" t="s">
        <v>189</v>
      </c>
      <c r="F105" s="145" t="s">
        <v>526</v>
      </c>
      <c r="I105" s="146"/>
      <c r="L105" s="32"/>
      <c r="M105" s="147"/>
      <c r="T105" s="53"/>
      <c r="AT105" s="17" t="s">
        <v>189</v>
      </c>
      <c r="AU105" s="17" t="s">
        <v>81</v>
      </c>
    </row>
    <row r="106" spans="2:65" s="13" customFormat="1">
      <c r="B106" s="156"/>
      <c r="D106" s="149" t="s">
        <v>191</v>
      </c>
      <c r="E106" s="157" t="s">
        <v>19</v>
      </c>
      <c r="F106" s="158" t="s">
        <v>557</v>
      </c>
      <c r="H106" s="157" t="s">
        <v>19</v>
      </c>
      <c r="I106" s="159"/>
      <c r="L106" s="156"/>
      <c r="M106" s="160"/>
      <c r="T106" s="161"/>
      <c r="AT106" s="157" t="s">
        <v>191</v>
      </c>
      <c r="AU106" s="157" t="s">
        <v>81</v>
      </c>
      <c r="AV106" s="13" t="s">
        <v>79</v>
      </c>
      <c r="AW106" s="13" t="s">
        <v>33</v>
      </c>
      <c r="AX106" s="13" t="s">
        <v>72</v>
      </c>
      <c r="AY106" s="157" t="s">
        <v>180</v>
      </c>
    </row>
    <row r="107" spans="2:65" s="12" customFormat="1">
      <c r="B107" s="148"/>
      <c r="D107" s="149" t="s">
        <v>191</v>
      </c>
      <c r="E107" s="150" t="s">
        <v>19</v>
      </c>
      <c r="F107" s="151" t="s">
        <v>558</v>
      </c>
      <c r="H107" s="152">
        <v>72.8</v>
      </c>
      <c r="I107" s="153"/>
      <c r="L107" s="148"/>
      <c r="M107" s="154"/>
      <c r="T107" s="155"/>
      <c r="AT107" s="150" t="s">
        <v>191</v>
      </c>
      <c r="AU107" s="150" t="s">
        <v>81</v>
      </c>
      <c r="AV107" s="12" t="s">
        <v>81</v>
      </c>
      <c r="AW107" s="12" t="s">
        <v>33</v>
      </c>
      <c r="AX107" s="12" t="s">
        <v>79</v>
      </c>
      <c r="AY107" s="150" t="s">
        <v>180</v>
      </c>
    </row>
    <row r="108" spans="2:65" s="1" customFormat="1" ht="66.75" customHeight="1">
      <c r="B108" s="32"/>
      <c r="C108" s="131" t="s">
        <v>81</v>
      </c>
      <c r="D108" s="131" t="s">
        <v>182</v>
      </c>
      <c r="E108" s="132" t="s">
        <v>529</v>
      </c>
      <c r="F108" s="133" t="s">
        <v>530</v>
      </c>
      <c r="G108" s="134" t="s">
        <v>185</v>
      </c>
      <c r="H108" s="135">
        <v>72.8</v>
      </c>
      <c r="I108" s="136"/>
      <c r="J108" s="137">
        <f>ROUND(I108*H108,2)</f>
        <v>0</v>
      </c>
      <c r="K108" s="133" t="s">
        <v>186</v>
      </c>
      <c r="L108" s="32"/>
      <c r="M108" s="138" t="s">
        <v>19</v>
      </c>
      <c r="N108" s="139" t="s">
        <v>43</v>
      </c>
      <c r="P108" s="140">
        <f>O108*H108</f>
        <v>0</v>
      </c>
      <c r="Q108" s="140">
        <v>0</v>
      </c>
      <c r="R108" s="140">
        <f>Q108*H108</f>
        <v>0</v>
      </c>
      <c r="S108" s="140">
        <v>0.28999999999999998</v>
      </c>
      <c r="T108" s="141">
        <f>S108*H108</f>
        <v>21.111999999999998</v>
      </c>
      <c r="AR108" s="142" t="s">
        <v>187</v>
      </c>
      <c r="AT108" s="142" t="s">
        <v>182</v>
      </c>
      <c r="AU108" s="142" t="s">
        <v>81</v>
      </c>
      <c r="AY108" s="17" t="s">
        <v>180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79</v>
      </c>
      <c r="BK108" s="143">
        <f>ROUND(I108*H108,2)</f>
        <v>0</v>
      </c>
      <c r="BL108" s="17" t="s">
        <v>187</v>
      </c>
      <c r="BM108" s="142" t="s">
        <v>559</v>
      </c>
    </row>
    <row r="109" spans="2:65" s="1" customFormat="1">
      <c r="B109" s="32"/>
      <c r="D109" s="144" t="s">
        <v>189</v>
      </c>
      <c r="F109" s="145" t="s">
        <v>532</v>
      </c>
      <c r="I109" s="146"/>
      <c r="L109" s="32"/>
      <c r="M109" s="147"/>
      <c r="T109" s="53"/>
      <c r="AT109" s="17" t="s">
        <v>189</v>
      </c>
      <c r="AU109" s="17" t="s">
        <v>81</v>
      </c>
    </row>
    <row r="110" spans="2:65" s="1" customFormat="1" ht="66.75" customHeight="1">
      <c r="B110" s="32"/>
      <c r="C110" s="131" t="s">
        <v>198</v>
      </c>
      <c r="D110" s="131" t="s">
        <v>182</v>
      </c>
      <c r="E110" s="132" t="s">
        <v>560</v>
      </c>
      <c r="F110" s="133" t="s">
        <v>561</v>
      </c>
      <c r="G110" s="134" t="s">
        <v>185</v>
      </c>
      <c r="H110" s="135">
        <v>72.8</v>
      </c>
      <c r="I110" s="136"/>
      <c r="J110" s="137">
        <f>ROUND(I110*H110,2)</f>
        <v>0</v>
      </c>
      <c r="K110" s="133" t="s">
        <v>186</v>
      </c>
      <c r="L110" s="32"/>
      <c r="M110" s="138" t="s">
        <v>19</v>
      </c>
      <c r="N110" s="139" t="s">
        <v>43</v>
      </c>
      <c r="P110" s="140">
        <f>O110*H110</f>
        <v>0</v>
      </c>
      <c r="Q110" s="140">
        <v>0</v>
      </c>
      <c r="R110" s="140">
        <f>Q110*H110</f>
        <v>0</v>
      </c>
      <c r="S110" s="140">
        <v>0.63</v>
      </c>
      <c r="T110" s="141">
        <f>S110*H110</f>
        <v>45.863999999999997</v>
      </c>
      <c r="AR110" s="142" t="s">
        <v>187</v>
      </c>
      <c r="AT110" s="142" t="s">
        <v>182</v>
      </c>
      <c r="AU110" s="142" t="s">
        <v>81</v>
      </c>
      <c r="AY110" s="17" t="s">
        <v>180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7" t="s">
        <v>79</v>
      </c>
      <c r="BK110" s="143">
        <f>ROUND(I110*H110,2)</f>
        <v>0</v>
      </c>
      <c r="BL110" s="17" t="s">
        <v>187</v>
      </c>
      <c r="BM110" s="142" t="s">
        <v>562</v>
      </c>
    </row>
    <row r="111" spans="2:65" s="1" customFormat="1">
      <c r="B111" s="32"/>
      <c r="D111" s="144" t="s">
        <v>189</v>
      </c>
      <c r="F111" s="145" t="s">
        <v>563</v>
      </c>
      <c r="I111" s="146"/>
      <c r="L111" s="32"/>
      <c r="M111" s="147"/>
      <c r="T111" s="53"/>
      <c r="AT111" s="17" t="s">
        <v>189</v>
      </c>
      <c r="AU111" s="17" t="s">
        <v>81</v>
      </c>
    </row>
    <row r="112" spans="2:65" s="1" customFormat="1" ht="49.15" customHeight="1">
      <c r="B112" s="32"/>
      <c r="C112" s="131" t="s">
        <v>187</v>
      </c>
      <c r="D112" s="131" t="s">
        <v>182</v>
      </c>
      <c r="E112" s="132" t="s">
        <v>564</v>
      </c>
      <c r="F112" s="133" t="s">
        <v>565</v>
      </c>
      <c r="G112" s="134" t="s">
        <v>209</v>
      </c>
      <c r="H112" s="135">
        <v>32.627000000000002</v>
      </c>
      <c r="I112" s="136"/>
      <c r="J112" s="137">
        <f>ROUND(I112*H112,2)</f>
        <v>0</v>
      </c>
      <c r="K112" s="133" t="s">
        <v>186</v>
      </c>
      <c r="L112" s="32"/>
      <c r="M112" s="138" t="s">
        <v>19</v>
      </c>
      <c r="N112" s="139" t="s">
        <v>43</v>
      </c>
      <c r="P112" s="140">
        <f>O112*H112</f>
        <v>0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AR112" s="142" t="s">
        <v>187</v>
      </c>
      <c r="AT112" s="142" t="s">
        <v>182</v>
      </c>
      <c r="AU112" s="142" t="s">
        <v>81</v>
      </c>
      <c r="AY112" s="17" t="s">
        <v>180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7" t="s">
        <v>79</v>
      </c>
      <c r="BK112" s="143">
        <f>ROUND(I112*H112,2)</f>
        <v>0</v>
      </c>
      <c r="BL112" s="17" t="s">
        <v>187</v>
      </c>
      <c r="BM112" s="142" t="s">
        <v>566</v>
      </c>
    </row>
    <row r="113" spans="2:65" s="1" customFormat="1">
      <c r="B113" s="32"/>
      <c r="D113" s="144" t="s">
        <v>189</v>
      </c>
      <c r="F113" s="145" t="s">
        <v>567</v>
      </c>
      <c r="I113" s="146"/>
      <c r="L113" s="32"/>
      <c r="M113" s="147"/>
      <c r="T113" s="53"/>
      <c r="AT113" s="17" t="s">
        <v>189</v>
      </c>
      <c r="AU113" s="17" t="s">
        <v>81</v>
      </c>
    </row>
    <row r="114" spans="2:65" s="13" customFormat="1">
      <c r="B114" s="156"/>
      <c r="D114" s="149" t="s">
        <v>191</v>
      </c>
      <c r="E114" s="157" t="s">
        <v>19</v>
      </c>
      <c r="F114" s="158" t="s">
        <v>568</v>
      </c>
      <c r="H114" s="157" t="s">
        <v>19</v>
      </c>
      <c r="I114" s="159"/>
      <c r="L114" s="156"/>
      <c r="M114" s="160"/>
      <c r="T114" s="161"/>
      <c r="AT114" s="157" t="s">
        <v>191</v>
      </c>
      <c r="AU114" s="157" t="s">
        <v>81</v>
      </c>
      <c r="AV114" s="13" t="s">
        <v>79</v>
      </c>
      <c r="AW114" s="13" t="s">
        <v>33</v>
      </c>
      <c r="AX114" s="13" t="s">
        <v>72</v>
      </c>
      <c r="AY114" s="157" t="s">
        <v>180</v>
      </c>
    </row>
    <row r="115" spans="2:65" s="12" customFormat="1" ht="22.5">
      <c r="B115" s="148"/>
      <c r="D115" s="149" t="s">
        <v>191</v>
      </c>
      <c r="E115" s="150" t="s">
        <v>19</v>
      </c>
      <c r="F115" s="151" t="s">
        <v>569</v>
      </c>
      <c r="H115" s="152">
        <v>32.627000000000002</v>
      </c>
      <c r="I115" s="153"/>
      <c r="L115" s="148"/>
      <c r="M115" s="154"/>
      <c r="T115" s="155"/>
      <c r="AT115" s="150" t="s">
        <v>191</v>
      </c>
      <c r="AU115" s="150" t="s">
        <v>81</v>
      </c>
      <c r="AV115" s="12" t="s">
        <v>81</v>
      </c>
      <c r="AW115" s="12" t="s">
        <v>33</v>
      </c>
      <c r="AX115" s="12" t="s">
        <v>72</v>
      </c>
      <c r="AY115" s="150" t="s">
        <v>180</v>
      </c>
    </row>
    <row r="116" spans="2:65" s="14" customFormat="1">
      <c r="B116" s="162"/>
      <c r="D116" s="149" t="s">
        <v>191</v>
      </c>
      <c r="E116" s="163" t="s">
        <v>19</v>
      </c>
      <c r="F116" s="164" t="s">
        <v>215</v>
      </c>
      <c r="H116" s="165">
        <v>32.627000000000002</v>
      </c>
      <c r="I116" s="166"/>
      <c r="L116" s="162"/>
      <c r="M116" s="167"/>
      <c r="T116" s="168"/>
      <c r="AT116" s="163" t="s">
        <v>191</v>
      </c>
      <c r="AU116" s="163" t="s">
        <v>81</v>
      </c>
      <c r="AV116" s="14" t="s">
        <v>187</v>
      </c>
      <c r="AW116" s="14" t="s">
        <v>33</v>
      </c>
      <c r="AX116" s="14" t="s">
        <v>79</v>
      </c>
      <c r="AY116" s="163" t="s">
        <v>180</v>
      </c>
    </row>
    <row r="117" spans="2:65" s="1" customFormat="1" ht="16.5" customHeight="1">
      <c r="B117" s="32"/>
      <c r="C117" s="181" t="s">
        <v>218</v>
      </c>
      <c r="D117" s="181" t="s">
        <v>570</v>
      </c>
      <c r="E117" s="182" t="s">
        <v>571</v>
      </c>
      <c r="F117" s="183" t="s">
        <v>572</v>
      </c>
      <c r="G117" s="184" t="s">
        <v>257</v>
      </c>
      <c r="H117" s="185">
        <v>65.254000000000005</v>
      </c>
      <c r="I117" s="186"/>
      <c r="J117" s="187">
        <f>ROUND(I117*H117,2)</f>
        <v>0</v>
      </c>
      <c r="K117" s="183" t="s">
        <v>186</v>
      </c>
      <c r="L117" s="188"/>
      <c r="M117" s="189" t="s">
        <v>19</v>
      </c>
      <c r="N117" s="190" t="s">
        <v>43</v>
      </c>
      <c r="P117" s="140">
        <f>O117*H117</f>
        <v>0</v>
      </c>
      <c r="Q117" s="140">
        <v>1</v>
      </c>
      <c r="R117" s="140">
        <f>Q117*H117</f>
        <v>65.254000000000005</v>
      </c>
      <c r="S117" s="140">
        <v>0</v>
      </c>
      <c r="T117" s="141">
        <f>S117*H117</f>
        <v>0</v>
      </c>
      <c r="AR117" s="142" t="s">
        <v>235</v>
      </c>
      <c r="AT117" s="142" t="s">
        <v>570</v>
      </c>
      <c r="AU117" s="142" t="s">
        <v>81</v>
      </c>
      <c r="AY117" s="17" t="s">
        <v>180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7" t="s">
        <v>79</v>
      </c>
      <c r="BK117" s="143">
        <f>ROUND(I117*H117,2)</f>
        <v>0</v>
      </c>
      <c r="BL117" s="17" t="s">
        <v>187</v>
      </c>
      <c r="BM117" s="142" t="s">
        <v>573</v>
      </c>
    </row>
    <row r="118" spans="2:65" s="12" customFormat="1">
      <c r="B118" s="148"/>
      <c r="D118" s="149" t="s">
        <v>191</v>
      </c>
      <c r="E118" s="150" t="s">
        <v>19</v>
      </c>
      <c r="F118" s="151" t="s">
        <v>574</v>
      </c>
      <c r="H118" s="152">
        <v>65.254000000000005</v>
      </c>
      <c r="I118" s="153"/>
      <c r="L118" s="148"/>
      <c r="M118" s="154"/>
      <c r="T118" s="155"/>
      <c r="AT118" s="150" t="s">
        <v>191</v>
      </c>
      <c r="AU118" s="150" t="s">
        <v>81</v>
      </c>
      <c r="AV118" s="12" t="s">
        <v>81</v>
      </c>
      <c r="AW118" s="12" t="s">
        <v>33</v>
      </c>
      <c r="AX118" s="12" t="s">
        <v>79</v>
      </c>
      <c r="AY118" s="150" t="s">
        <v>180</v>
      </c>
    </row>
    <row r="119" spans="2:65" s="11" customFormat="1" ht="22.9" customHeight="1">
      <c r="B119" s="119"/>
      <c r="D119" s="120" t="s">
        <v>71</v>
      </c>
      <c r="E119" s="129" t="s">
        <v>81</v>
      </c>
      <c r="F119" s="129" t="s">
        <v>575</v>
      </c>
      <c r="I119" s="122"/>
      <c r="J119" s="130">
        <f>BK119</f>
        <v>0</v>
      </c>
      <c r="L119" s="119"/>
      <c r="M119" s="124"/>
      <c r="P119" s="125">
        <v>0</v>
      </c>
      <c r="R119" s="125">
        <v>0</v>
      </c>
      <c r="T119" s="126">
        <v>0</v>
      </c>
      <c r="AR119" s="120" t="s">
        <v>79</v>
      </c>
      <c r="AT119" s="127" t="s">
        <v>71</v>
      </c>
      <c r="AU119" s="127" t="s">
        <v>79</v>
      </c>
      <c r="AY119" s="120" t="s">
        <v>180</v>
      </c>
      <c r="BK119" s="128">
        <v>0</v>
      </c>
    </row>
    <row r="120" spans="2:65" s="11" customFormat="1" ht="22.9" customHeight="1">
      <c r="B120" s="119"/>
      <c r="D120" s="120" t="s">
        <v>71</v>
      </c>
      <c r="E120" s="129" t="s">
        <v>198</v>
      </c>
      <c r="F120" s="129" t="s">
        <v>576</v>
      </c>
      <c r="I120" s="122"/>
      <c r="J120" s="130">
        <f>BK120</f>
        <v>0</v>
      </c>
      <c r="L120" s="119"/>
      <c r="M120" s="124"/>
      <c r="P120" s="125">
        <f>SUM(P121:P132)</f>
        <v>0</v>
      </c>
      <c r="R120" s="125">
        <f>SUM(R121:R132)</f>
        <v>1.2449164000000001</v>
      </c>
      <c r="T120" s="126">
        <f>SUM(T121:T132)</f>
        <v>0</v>
      </c>
      <c r="AR120" s="120" t="s">
        <v>79</v>
      </c>
      <c r="AT120" s="127" t="s">
        <v>71</v>
      </c>
      <c r="AU120" s="127" t="s">
        <v>79</v>
      </c>
      <c r="AY120" s="120" t="s">
        <v>180</v>
      </c>
      <c r="BK120" s="128">
        <f>SUM(BK121:BK132)</f>
        <v>0</v>
      </c>
    </row>
    <row r="121" spans="2:65" s="1" customFormat="1" ht="24.2" customHeight="1">
      <c r="B121" s="32"/>
      <c r="C121" s="131" t="s">
        <v>205</v>
      </c>
      <c r="D121" s="131" t="s">
        <v>182</v>
      </c>
      <c r="E121" s="132" t="s">
        <v>577</v>
      </c>
      <c r="F121" s="133" t="s">
        <v>578</v>
      </c>
      <c r="G121" s="134" t="s">
        <v>209</v>
      </c>
      <c r="H121" s="135">
        <v>0.36</v>
      </c>
      <c r="I121" s="136"/>
      <c r="J121" s="137">
        <f>ROUND(I121*H121,2)</f>
        <v>0</v>
      </c>
      <c r="K121" s="133" t="s">
        <v>186</v>
      </c>
      <c r="L121" s="32"/>
      <c r="M121" s="138" t="s">
        <v>19</v>
      </c>
      <c r="N121" s="139" t="s">
        <v>43</v>
      </c>
      <c r="P121" s="140">
        <f>O121*H121</f>
        <v>0</v>
      </c>
      <c r="Q121" s="140">
        <v>1.94302</v>
      </c>
      <c r="R121" s="140">
        <f>Q121*H121</f>
        <v>0.69948719999999998</v>
      </c>
      <c r="S121" s="140">
        <v>0</v>
      </c>
      <c r="T121" s="141">
        <f>S121*H121</f>
        <v>0</v>
      </c>
      <c r="AR121" s="142" t="s">
        <v>187</v>
      </c>
      <c r="AT121" s="142" t="s">
        <v>182</v>
      </c>
      <c r="AU121" s="142" t="s">
        <v>81</v>
      </c>
      <c r="AY121" s="17" t="s">
        <v>180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7" t="s">
        <v>79</v>
      </c>
      <c r="BK121" s="143">
        <f>ROUND(I121*H121,2)</f>
        <v>0</v>
      </c>
      <c r="BL121" s="17" t="s">
        <v>187</v>
      </c>
      <c r="BM121" s="142" t="s">
        <v>579</v>
      </c>
    </row>
    <row r="122" spans="2:65" s="1" customFormat="1">
      <c r="B122" s="32"/>
      <c r="D122" s="144" t="s">
        <v>189</v>
      </c>
      <c r="F122" s="145" t="s">
        <v>580</v>
      </c>
      <c r="I122" s="146"/>
      <c r="L122" s="32"/>
      <c r="M122" s="147"/>
      <c r="T122" s="53"/>
      <c r="AT122" s="17" t="s">
        <v>189</v>
      </c>
      <c r="AU122" s="17" t="s">
        <v>81</v>
      </c>
    </row>
    <row r="123" spans="2:65" s="13" customFormat="1">
      <c r="B123" s="156"/>
      <c r="D123" s="149" t="s">
        <v>191</v>
      </c>
      <c r="E123" s="157" t="s">
        <v>19</v>
      </c>
      <c r="F123" s="158" t="s">
        <v>581</v>
      </c>
      <c r="H123" s="157" t="s">
        <v>19</v>
      </c>
      <c r="I123" s="159"/>
      <c r="L123" s="156"/>
      <c r="M123" s="160"/>
      <c r="T123" s="161"/>
      <c r="AT123" s="157" t="s">
        <v>191</v>
      </c>
      <c r="AU123" s="157" t="s">
        <v>81</v>
      </c>
      <c r="AV123" s="13" t="s">
        <v>79</v>
      </c>
      <c r="AW123" s="13" t="s">
        <v>33</v>
      </c>
      <c r="AX123" s="13" t="s">
        <v>72</v>
      </c>
      <c r="AY123" s="157" t="s">
        <v>180</v>
      </c>
    </row>
    <row r="124" spans="2:65" s="12" customFormat="1">
      <c r="B124" s="148"/>
      <c r="D124" s="149" t="s">
        <v>191</v>
      </c>
      <c r="E124" s="150" t="s">
        <v>19</v>
      </c>
      <c r="F124" s="151" t="s">
        <v>582</v>
      </c>
      <c r="H124" s="152">
        <v>0.36</v>
      </c>
      <c r="I124" s="153"/>
      <c r="L124" s="148"/>
      <c r="M124" s="154"/>
      <c r="T124" s="155"/>
      <c r="AT124" s="150" t="s">
        <v>191</v>
      </c>
      <c r="AU124" s="150" t="s">
        <v>81</v>
      </c>
      <c r="AV124" s="12" t="s">
        <v>81</v>
      </c>
      <c r="AW124" s="12" t="s">
        <v>33</v>
      </c>
      <c r="AX124" s="12" t="s">
        <v>79</v>
      </c>
      <c r="AY124" s="150" t="s">
        <v>180</v>
      </c>
    </row>
    <row r="125" spans="2:65" s="1" customFormat="1" ht="24.2" customHeight="1">
      <c r="B125" s="32"/>
      <c r="C125" s="131" t="s">
        <v>229</v>
      </c>
      <c r="D125" s="131" t="s">
        <v>182</v>
      </c>
      <c r="E125" s="132" t="s">
        <v>583</v>
      </c>
      <c r="F125" s="133" t="s">
        <v>584</v>
      </c>
      <c r="G125" s="134" t="s">
        <v>257</v>
      </c>
      <c r="H125" s="135">
        <v>0.26500000000000001</v>
      </c>
      <c r="I125" s="136"/>
      <c r="J125" s="137">
        <f>ROUND(I125*H125,2)</f>
        <v>0</v>
      </c>
      <c r="K125" s="133" t="s">
        <v>186</v>
      </c>
      <c r="L125" s="32"/>
      <c r="M125" s="138" t="s">
        <v>19</v>
      </c>
      <c r="N125" s="139" t="s">
        <v>43</v>
      </c>
      <c r="P125" s="140">
        <f>O125*H125</f>
        <v>0</v>
      </c>
      <c r="Q125" s="140">
        <v>1.0900000000000001</v>
      </c>
      <c r="R125" s="140">
        <f>Q125*H125</f>
        <v>0.28885000000000005</v>
      </c>
      <c r="S125" s="140">
        <v>0</v>
      </c>
      <c r="T125" s="141">
        <f>S125*H125</f>
        <v>0</v>
      </c>
      <c r="AR125" s="142" t="s">
        <v>187</v>
      </c>
      <c r="AT125" s="142" t="s">
        <v>182</v>
      </c>
      <c r="AU125" s="142" t="s">
        <v>81</v>
      </c>
      <c r="AY125" s="17" t="s">
        <v>180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7" t="s">
        <v>79</v>
      </c>
      <c r="BK125" s="143">
        <f>ROUND(I125*H125,2)</f>
        <v>0</v>
      </c>
      <c r="BL125" s="17" t="s">
        <v>187</v>
      </c>
      <c r="BM125" s="142" t="s">
        <v>585</v>
      </c>
    </row>
    <row r="126" spans="2:65" s="1" customFormat="1">
      <c r="B126" s="32"/>
      <c r="D126" s="144" t="s">
        <v>189</v>
      </c>
      <c r="F126" s="145" t="s">
        <v>586</v>
      </c>
      <c r="I126" s="146"/>
      <c r="L126" s="32"/>
      <c r="M126" s="147"/>
      <c r="T126" s="53"/>
      <c r="AT126" s="17" t="s">
        <v>189</v>
      </c>
      <c r="AU126" s="17" t="s">
        <v>81</v>
      </c>
    </row>
    <row r="127" spans="2:65" s="1" customFormat="1" ht="19.5">
      <c r="B127" s="32"/>
      <c r="D127" s="149" t="s">
        <v>250</v>
      </c>
      <c r="F127" s="169" t="s">
        <v>587</v>
      </c>
      <c r="I127" s="146"/>
      <c r="L127" s="32"/>
      <c r="M127" s="147"/>
      <c r="T127" s="53"/>
      <c r="AT127" s="17" t="s">
        <v>250</v>
      </c>
      <c r="AU127" s="17" t="s">
        <v>81</v>
      </c>
    </row>
    <row r="128" spans="2:65" s="13" customFormat="1">
      <c r="B128" s="156"/>
      <c r="D128" s="149" t="s">
        <v>191</v>
      </c>
      <c r="E128" s="157" t="s">
        <v>19</v>
      </c>
      <c r="F128" s="158" t="s">
        <v>581</v>
      </c>
      <c r="H128" s="157" t="s">
        <v>19</v>
      </c>
      <c r="I128" s="159"/>
      <c r="L128" s="156"/>
      <c r="M128" s="160"/>
      <c r="T128" s="161"/>
      <c r="AT128" s="157" t="s">
        <v>191</v>
      </c>
      <c r="AU128" s="157" t="s">
        <v>81</v>
      </c>
      <c r="AV128" s="13" t="s">
        <v>79</v>
      </c>
      <c r="AW128" s="13" t="s">
        <v>33</v>
      </c>
      <c r="AX128" s="13" t="s">
        <v>72</v>
      </c>
      <c r="AY128" s="157" t="s">
        <v>180</v>
      </c>
    </row>
    <row r="129" spans="2:65" s="12" customFormat="1">
      <c r="B129" s="148"/>
      <c r="D129" s="149" t="s">
        <v>191</v>
      </c>
      <c r="E129" s="150" t="s">
        <v>19</v>
      </c>
      <c r="F129" s="151" t="s">
        <v>588</v>
      </c>
      <c r="H129" s="152">
        <v>0.26500000000000001</v>
      </c>
      <c r="I129" s="153"/>
      <c r="L129" s="148"/>
      <c r="M129" s="154"/>
      <c r="T129" s="155"/>
      <c r="AT129" s="150" t="s">
        <v>191</v>
      </c>
      <c r="AU129" s="150" t="s">
        <v>81</v>
      </c>
      <c r="AV129" s="12" t="s">
        <v>81</v>
      </c>
      <c r="AW129" s="12" t="s">
        <v>33</v>
      </c>
      <c r="AX129" s="12" t="s">
        <v>79</v>
      </c>
      <c r="AY129" s="150" t="s">
        <v>180</v>
      </c>
    </row>
    <row r="130" spans="2:65" s="1" customFormat="1" ht="37.9" customHeight="1">
      <c r="B130" s="32"/>
      <c r="C130" s="131" t="s">
        <v>235</v>
      </c>
      <c r="D130" s="131" t="s">
        <v>182</v>
      </c>
      <c r="E130" s="132" t="s">
        <v>589</v>
      </c>
      <c r="F130" s="133" t="s">
        <v>590</v>
      </c>
      <c r="G130" s="134" t="s">
        <v>185</v>
      </c>
      <c r="H130" s="135">
        <v>1.44</v>
      </c>
      <c r="I130" s="136"/>
      <c r="J130" s="137">
        <f>ROUND(I130*H130,2)</f>
        <v>0</v>
      </c>
      <c r="K130" s="133" t="s">
        <v>186</v>
      </c>
      <c r="L130" s="32"/>
      <c r="M130" s="138" t="s">
        <v>19</v>
      </c>
      <c r="N130" s="139" t="s">
        <v>43</v>
      </c>
      <c r="P130" s="140">
        <f>O130*H130</f>
        <v>0</v>
      </c>
      <c r="Q130" s="140">
        <v>0.17818000000000001</v>
      </c>
      <c r="R130" s="140">
        <f>Q130*H130</f>
        <v>0.25657920000000001</v>
      </c>
      <c r="S130" s="140">
        <v>0</v>
      </c>
      <c r="T130" s="141">
        <f>S130*H130</f>
        <v>0</v>
      </c>
      <c r="AR130" s="142" t="s">
        <v>187</v>
      </c>
      <c r="AT130" s="142" t="s">
        <v>182</v>
      </c>
      <c r="AU130" s="142" t="s">
        <v>81</v>
      </c>
      <c r="AY130" s="17" t="s">
        <v>180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7" t="s">
        <v>79</v>
      </c>
      <c r="BK130" s="143">
        <f>ROUND(I130*H130,2)</f>
        <v>0</v>
      </c>
      <c r="BL130" s="17" t="s">
        <v>187</v>
      </c>
      <c r="BM130" s="142" t="s">
        <v>591</v>
      </c>
    </row>
    <row r="131" spans="2:65" s="1" customFormat="1">
      <c r="B131" s="32"/>
      <c r="D131" s="144" t="s">
        <v>189</v>
      </c>
      <c r="F131" s="145" t="s">
        <v>592</v>
      </c>
      <c r="I131" s="146"/>
      <c r="L131" s="32"/>
      <c r="M131" s="147"/>
      <c r="T131" s="53"/>
      <c r="AT131" s="17" t="s">
        <v>189</v>
      </c>
      <c r="AU131" s="17" t="s">
        <v>81</v>
      </c>
    </row>
    <row r="132" spans="2:65" s="12" customFormat="1">
      <c r="B132" s="148"/>
      <c r="D132" s="149" t="s">
        <v>191</v>
      </c>
      <c r="E132" s="150" t="s">
        <v>19</v>
      </c>
      <c r="F132" s="151" t="s">
        <v>593</v>
      </c>
      <c r="H132" s="152">
        <v>1.44</v>
      </c>
      <c r="I132" s="153"/>
      <c r="L132" s="148"/>
      <c r="M132" s="154"/>
      <c r="T132" s="155"/>
      <c r="AT132" s="150" t="s">
        <v>191</v>
      </c>
      <c r="AU132" s="150" t="s">
        <v>81</v>
      </c>
      <c r="AV132" s="12" t="s">
        <v>81</v>
      </c>
      <c r="AW132" s="12" t="s">
        <v>33</v>
      </c>
      <c r="AX132" s="12" t="s">
        <v>79</v>
      </c>
      <c r="AY132" s="150" t="s">
        <v>180</v>
      </c>
    </row>
    <row r="133" spans="2:65" s="11" customFormat="1" ht="22.9" customHeight="1">
      <c r="B133" s="119"/>
      <c r="D133" s="120" t="s">
        <v>71</v>
      </c>
      <c r="E133" s="129" t="s">
        <v>218</v>
      </c>
      <c r="F133" s="129" t="s">
        <v>594</v>
      </c>
      <c r="I133" s="122"/>
      <c r="J133" s="130">
        <f>BK133</f>
        <v>0</v>
      </c>
      <c r="L133" s="119"/>
      <c r="M133" s="124"/>
      <c r="P133" s="125">
        <f>SUM(P134:P149)</f>
        <v>0</v>
      </c>
      <c r="R133" s="125">
        <f>SUM(R134:R149)</f>
        <v>133.71286357999998</v>
      </c>
      <c r="T133" s="126">
        <f>SUM(T134:T149)</f>
        <v>0</v>
      </c>
      <c r="AR133" s="120" t="s">
        <v>79</v>
      </c>
      <c r="AT133" s="127" t="s">
        <v>71</v>
      </c>
      <c r="AU133" s="127" t="s">
        <v>79</v>
      </c>
      <c r="AY133" s="120" t="s">
        <v>180</v>
      </c>
      <c r="BK133" s="128">
        <f>SUM(BK134:BK149)</f>
        <v>0</v>
      </c>
    </row>
    <row r="134" spans="2:65" s="1" customFormat="1" ht="44.25" customHeight="1">
      <c r="B134" s="32"/>
      <c r="C134" s="131" t="s">
        <v>216</v>
      </c>
      <c r="D134" s="131" t="s">
        <v>182</v>
      </c>
      <c r="E134" s="132" t="s">
        <v>595</v>
      </c>
      <c r="F134" s="133" t="s">
        <v>596</v>
      </c>
      <c r="G134" s="134" t="s">
        <v>185</v>
      </c>
      <c r="H134" s="135">
        <v>72.8</v>
      </c>
      <c r="I134" s="136"/>
      <c r="J134" s="137">
        <f>ROUND(I134*H134,2)</f>
        <v>0</v>
      </c>
      <c r="K134" s="133" t="s">
        <v>186</v>
      </c>
      <c r="L134" s="32"/>
      <c r="M134" s="138" t="s">
        <v>19</v>
      </c>
      <c r="N134" s="139" t="s">
        <v>43</v>
      </c>
      <c r="P134" s="140">
        <f>O134*H134</f>
        <v>0</v>
      </c>
      <c r="Q134" s="140">
        <v>0.39600000000000002</v>
      </c>
      <c r="R134" s="140">
        <f>Q134*H134</f>
        <v>28.828800000000001</v>
      </c>
      <c r="S134" s="140">
        <v>0</v>
      </c>
      <c r="T134" s="141">
        <f>S134*H134</f>
        <v>0</v>
      </c>
      <c r="AR134" s="142" t="s">
        <v>187</v>
      </c>
      <c r="AT134" s="142" t="s">
        <v>182</v>
      </c>
      <c r="AU134" s="142" t="s">
        <v>81</v>
      </c>
      <c r="AY134" s="17" t="s">
        <v>180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7" t="s">
        <v>79</v>
      </c>
      <c r="BK134" s="143">
        <f>ROUND(I134*H134,2)</f>
        <v>0</v>
      </c>
      <c r="BL134" s="17" t="s">
        <v>187</v>
      </c>
      <c r="BM134" s="142" t="s">
        <v>597</v>
      </c>
    </row>
    <row r="135" spans="2:65" s="1" customFormat="1">
      <c r="B135" s="32"/>
      <c r="D135" s="144" t="s">
        <v>189</v>
      </c>
      <c r="F135" s="145" t="s">
        <v>598</v>
      </c>
      <c r="I135" s="146"/>
      <c r="L135" s="32"/>
      <c r="M135" s="147"/>
      <c r="T135" s="53"/>
      <c r="AT135" s="17" t="s">
        <v>189</v>
      </c>
      <c r="AU135" s="17" t="s">
        <v>81</v>
      </c>
    </row>
    <row r="136" spans="2:65" s="13" customFormat="1">
      <c r="B136" s="156"/>
      <c r="D136" s="149" t="s">
        <v>191</v>
      </c>
      <c r="E136" s="157" t="s">
        <v>19</v>
      </c>
      <c r="F136" s="158" t="s">
        <v>599</v>
      </c>
      <c r="H136" s="157" t="s">
        <v>19</v>
      </c>
      <c r="I136" s="159"/>
      <c r="L136" s="156"/>
      <c r="M136" s="160"/>
      <c r="T136" s="161"/>
      <c r="AT136" s="157" t="s">
        <v>191</v>
      </c>
      <c r="AU136" s="157" t="s">
        <v>81</v>
      </c>
      <c r="AV136" s="13" t="s">
        <v>79</v>
      </c>
      <c r="AW136" s="13" t="s">
        <v>33</v>
      </c>
      <c r="AX136" s="13" t="s">
        <v>72</v>
      </c>
      <c r="AY136" s="157" t="s">
        <v>180</v>
      </c>
    </row>
    <row r="137" spans="2:65" s="12" customFormat="1">
      <c r="B137" s="148"/>
      <c r="D137" s="149" t="s">
        <v>191</v>
      </c>
      <c r="E137" s="150" t="s">
        <v>19</v>
      </c>
      <c r="F137" s="151" t="s">
        <v>558</v>
      </c>
      <c r="H137" s="152">
        <v>72.8</v>
      </c>
      <c r="I137" s="153"/>
      <c r="L137" s="148"/>
      <c r="M137" s="154"/>
      <c r="T137" s="155"/>
      <c r="AT137" s="150" t="s">
        <v>191</v>
      </c>
      <c r="AU137" s="150" t="s">
        <v>81</v>
      </c>
      <c r="AV137" s="12" t="s">
        <v>81</v>
      </c>
      <c r="AW137" s="12" t="s">
        <v>33</v>
      </c>
      <c r="AX137" s="12" t="s">
        <v>79</v>
      </c>
      <c r="AY137" s="150" t="s">
        <v>180</v>
      </c>
    </row>
    <row r="138" spans="2:65" s="1" customFormat="1" ht="37.9" customHeight="1">
      <c r="B138" s="32"/>
      <c r="C138" s="131" t="s">
        <v>245</v>
      </c>
      <c r="D138" s="131" t="s">
        <v>182</v>
      </c>
      <c r="E138" s="132" t="s">
        <v>600</v>
      </c>
      <c r="F138" s="133" t="s">
        <v>601</v>
      </c>
      <c r="G138" s="134" t="s">
        <v>185</v>
      </c>
      <c r="H138" s="135">
        <v>72.8</v>
      </c>
      <c r="I138" s="136"/>
      <c r="J138" s="137">
        <f>ROUND(I138*H138,2)</f>
        <v>0</v>
      </c>
      <c r="K138" s="133" t="s">
        <v>186</v>
      </c>
      <c r="L138" s="32"/>
      <c r="M138" s="138" t="s">
        <v>19</v>
      </c>
      <c r="N138" s="139" t="s">
        <v>43</v>
      </c>
      <c r="P138" s="140">
        <f>O138*H138</f>
        <v>0</v>
      </c>
      <c r="Q138" s="140">
        <v>0.69</v>
      </c>
      <c r="R138" s="140">
        <f>Q138*H138</f>
        <v>50.231999999999992</v>
      </c>
      <c r="S138" s="140">
        <v>0</v>
      </c>
      <c r="T138" s="141">
        <f>S138*H138</f>
        <v>0</v>
      </c>
      <c r="AR138" s="142" t="s">
        <v>187</v>
      </c>
      <c r="AT138" s="142" t="s">
        <v>182</v>
      </c>
      <c r="AU138" s="142" t="s">
        <v>81</v>
      </c>
      <c r="AY138" s="17" t="s">
        <v>180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79</v>
      </c>
      <c r="BK138" s="143">
        <f>ROUND(I138*H138,2)</f>
        <v>0</v>
      </c>
      <c r="BL138" s="17" t="s">
        <v>187</v>
      </c>
      <c r="BM138" s="142" t="s">
        <v>602</v>
      </c>
    </row>
    <row r="139" spans="2:65" s="1" customFormat="1">
      <c r="B139" s="32"/>
      <c r="D139" s="144" t="s">
        <v>189</v>
      </c>
      <c r="F139" s="145" t="s">
        <v>603</v>
      </c>
      <c r="I139" s="146"/>
      <c r="L139" s="32"/>
      <c r="M139" s="147"/>
      <c r="T139" s="53"/>
      <c r="AT139" s="17" t="s">
        <v>189</v>
      </c>
      <c r="AU139" s="17" t="s">
        <v>81</v>
      </c>
    </row>
    <row r="140" spans="2:65" s="1" customFormat="1" ht="24.2" customHeight="1">
      <c r="B140" s="32"/>
      <c r="C140" s="131" t="s">
        <v>254</v>
      </c>
      <c r="D140" s="131" t="s">
        <v>182</v>
      </c>
      <c r="E140" s="132" t="s">
        <v>604</v>
      </c>
      <c r="F140" s="133" t="s">
        <v>605</v>
      </c>
      <c r="G140" s="134" t="s">
        <v>185</v>
      </c>
      <c r="H140" s="135">
        <v>72.8</v>
      </c>
      <c r="I140" s="136"/>
      <c r="J140" s="137">
        <f>ROUND(I140*H140,2)</f>
        <v>0</v>
      </c>
      <c r="K140" s="133" t="s">
        <v>186</v>
      </c>
      <c r="L140" s="32"/>
      <c r="M140" s="138" t="s">
        <v>19</v>
      </c>
      <c r="N140" s="139" t="s">
        <v>43</v>
      </c>
      <c r="P140" s="140">
        <f>O140*H140</f>
        <v>0</v>
      </c>
      <c r="Q140" s="140">
        <v>0.37373000000000001</v>
      </c>
      <c r="R140" s="140">
        <f>Q140*H140</f>
        <v>27.207543999999999</v>
      </c>
      <c r="S140" s="140">
        <v>0</v>
      </c>
      <c r="T140" s="141">
        <f>S140*H140</f>
        <v>0</v>
      </c>
      <c r="AR140" s="142" t="s">
        <v>187</v>
      </c>
      <c r="AT140" s="142" t="s">
        <v>182</v>
      </c>
      <c r="AU140" s="142" t="s">
        <v>81</v>
      </c>
      <c r="AY140" s="17" t="s">
        <v>180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79</v>
      </c>
      <c r="BK140" s="143">
        <f>ROUND(I140*H140,2)</f>
        <v>0</v>
      </c>
      <c r="BL140" s="17" t="s">
        <v>187</v>
      </c>
      <c r="BM140" s="142" t="s">
        <v>606</v>
      </c>
    </row>
    <row r="141" spans="2:65" s="1" customFormat="1">
      <c r="B141" s="32"/>
      <c r="D141" s="144" t="s">
        <v>189</v>
      </c>
      <c r="F141" s="145" t="s">
        <v>607</v>
      </c>
      <c r="I141" s="146"/>
      <c r="L141" s="32"/>
      <c r="M141" s="147"/>
      <c r="T141" s="53"/>
      <c r="AT141" s="17" t="s">
        <v>189</v>
      </c>
      <c r="AU141" s="17" t="s">
        <v>81</v>
      </c>
    </row>
    <row r="142" spans="2:65" s="1" customFormat="1" ht="55.5" customHeight="1">
      <c r="B142" s="32"/>
      <c r="C142" s="131" t="s">
        <v>8</v>
      </c>
      <c r="D142" s="131" t="s">
        <v>182</v>
      </c>
      <c r="E142" s="132" t="s">
        <v>608</v>
      </c>
      <c r="F142" s="133" t="s">
        <v>609</v>
      </c>
      <c r="G142" s="134" t="s">
        <v>185</v>
      </c>
      <c r="H142" s="135">
        <v>72.8</v>
      </c>
      <c r="I142" s="136"/>
      <c r="J142" s="137">
        <f>ROUND(I142*H142,2)</f>
        <v>0</v>
      </c>
      <c r="K142" s="133" t="s">
        <v>186</v>
      </c>
      <c r="L142" s="32"/>
      <c r="M142" s="138" t="s">
        <v>19</v>
      </c>
      <c r="N142" s="139" t="s">
        <v>43</v>
      </c>
      <c r="P142" s="140">
        <f>O142*H142</f>
        <v>0</v>
      </c>
      <c r="Q142" s="140">
        <v>0.19536000000000001</v>
      </c>
      <c r="R142" s="140">
        <f>Q142*H142</f>
        <v>14.222208</v>
      </c>
      <c r="S142" s="140">
        <v>0</v>
      </c>
      <c r="T142" s="141">
        <f>S142*H142</f>
        <v>0</v>
      </c>
      <c r="AR142" s="142" t="s">
        <v>187</v>
      </c>
      <c r="AT142" s="142" t="s">
        <v>182</v>
      </c>
      <c r="AU142" s="142" t="s">
        <v>81</v>
      </c>
      <c r="AY142" s="17" t="s">
        <v>180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7" t="s">
        <v>79</v>
      </c>
      <c r="BK142" s="143">
        <f>ROUND(I142*H142,2)</f>
        <v>0</v>
      </c>
      <c r="BL142" s="17" t="s">
        <v>187</v>
      </c>
      <c r="BM142" s="142" t="s">
        <v>610</v>
      </c>
    </row>
    <row r="143" spans="2:65" s="1" customFormat="1">
      <c r="B143" s="32"/>
      <c r="D143" s="144" t="s">
        <v>189</v>
      </c>
      <c r="F143" s="145" t="s">
        <v>611</v>
      </c>
      <c r="I143" s="146"/>
      <c r="L143" s="32"/>
      <c r="M143" s="147"/>
      <c r="T143" s="53"/>
      <c r="AT143" s="17" t="s">
        <v>189</v>
      </c>
      <c r="AU143" s="17" t="s">
        <v>81</v>
      </c>
    </row>
    <row r="144" spans="2:65" s="1" customFormat="1" ht="16.5" customHeight="1">
      <c r="B144" s="32"/>
      <c r="C144" s="181" t="s">
        <v>286</v>
      </c>
      <c r="D144" s="181" t="s">
        <v>570</v>
      </c>
      <c r="E144" s="182" t="s">
        <v>612</v>
      </c>
      <c r="F144" s="183" t="s">
        <v>613</v>
      </c>
      <c r="G144" s="184" t="s">
        <v>185</v>
      </c>
      <c r="H144" s="185">
        <v>58.344000000000001</v>
      </c>
      <c r="I144" s="186"/>
      <c r="J144" s="187">
        <f>ROUND(I144*H144,2)</f>
        <v>0</v>
      </c>
      <c r="K144" s="183" t="s">
        <v>186</v>
      </c>
      <c r="L144" s="188"/>
      <c r="M144" s="189" t="s">
        <v>19</v>
      </c>
      <c r="N144" s="190" t="s">
        <v>43</v>
      </c>
      <c r="P144" s="140">
        <f>O144*H144</f>
        <v>0</v>
      </c>
      <c r="Q144" s="140">
        <v>0.222</v>
      </c>
      <c r="R144" s="140">
        <f>Q144*H144</f>
        <v>12.952368</v>
      </c>
      <c r="S144" s="140">
        <v>0</v>
      </c>
      <c r="T144" s="141">
        <f>S144*H144</f>
        <v>0</v>
      </c>
      <c r="AR144" s="142" t="s">
        <v>235</v>
      </c>
      <c r="AT144" s="142" t="s">
        <v>570</v>
      </c>
      <c r="AU144" s="142" t="s">
        <v>81</v>
      </c>
      <c r="AY144" s="17" t="s">
        <v>180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7" t="s">
        <v>79</v>
      </c>
      <c r="BK144" s="143">
        <f>ROUND(I144*H144,2)</f>
        <v>0</v>
      </c>
      <c r="BL144" s="17" t="s">
        <v>187</v>
      </c>
      <c r="BM144" s="142" t="s">
        <v>614</v>
      </c>
    </row>
    <row r="145" spans="2:65" s="12" customFormat="1">
      <c r="B145" s="148"/>
      <c r="D145" s="149" t="s">
        <v>191</v>
      </c>
      <c r="E145" s="150" t="s">
        <v>19</v>
      </c>
      <c r="F145" s="151" t="s">
        <v>615</v>
      </c>
      <c r="H145" s="152">
        <v>57.2</v>
      </c>
      <c r="I145" s="153"/>
      <c r="L145" s="148"/>
      <c r="M145" s="154"/>
      <c r="T145" s="155"/>
      <c r="AT145" s="150" t="s">
        <v>191</v>
      </c>
      <c r="AU145" s="150" t="s">
        <v>81</v>
      </c>
      <c r="AV145" s="12" t="s">
        <v>81</v>
      </c>
      <c r="AW145" s="12" t="s">
        <v>33</v>
      </c>
      <c r="AX145" s="12" t="s">
        <v>79</v>
      </c>
      <c r="AY145" s="150" t="s">
        <v>180</v>
      </c>
    </row>
    <row r="146" spans="2:65" s="12" customFormat="1">
      <c r="B146" s="148"/>
      <c r="D146" s="149" t="s">
        <v>191</v>
      </c>
      <c r="F146" s="151" t="s">
        <v>616</v>
      </c>
      <c r="H146" s="152">
        <v>58.344000000000001</v>
      </c>
      <c r="I146" s="153"/>
      <c r="L146" s="148"/>
      <c r="M146" s="154"/>
      <c r="T146" s="155"/>
      <c r="AT146" s="150" t="s">
        <v>191</v>
      </c>
      <c r="AU146" s="150" t="s">
        <v>81</v>
      </c>
      <c r="AV146" s="12" t="s">
        <v>81</v>
      </c>
      <c r="AW146" s="12" t="s">
        <v>4</v>
      </c>
      <c r="AX146" s="12" t="s">
        <v>79</v>
      </c>
      <c r="AY146" s="150" t="s">
        <v>180</v>
      </c>
    </row>
    <row r="147" spans="2:65" s="1" customFormat="1" ht="21.75" customHeight="1">
      <c r="B147" s="32"/>
      <c r="C147" s="131" t="s">
        <v>294</v>
      </c>
      <c r="D147" s="131" t="s">
        <v>182</v>
      </c>
      <c r="E147" s="132" t="s">
        <v>617</v>
      </c>
      <c r="F147" s="133" t="s">
        <v>618</v>
      </c>
      <c r="G147" s="134" t="s">
        <v>257</v>
      </c>
      <c r="H147" s="135">
        <v>0.254</v>
      </c>
      <c r="I147" s="136"/>
      <c r="J147" s="137">
        <f>ROUND(I147*H147,2)</f>
        <v>0</v>
      </c>
      <c r="K147" s="133" t="s">
        <v>186</v>
      </c>
      <c r="L147" s="32"/>
      <c r="M147" s="138" t="s">
        <v>19</v>
      </c>
      <c r="N147" s="139" t="s">
        <v>43</v>
      </c>
      <c r="P147" s="140">
        <f>O147*H147</f>
        <v>0</v>
      </c>
      <c r="Q147" s="140">
        <v>1.06277</v>
      </c>
      <c r="R147" s="140">
        <f>Q147*H147</f>
        <v>0.26994358000000002</v>
      </c>
      <c r="S147" s="140">
        <v>0</v>
      </c>
      <c r="T147" s="141">
        <f>S147*H147</f>
        <v>0</v>
      </c>
      <c r="AR147" s="142" t="s">
        <v>187</v>
      </c>
      <c r="AT147" s="142" t="s">
        <v>182</v>
      </c>
      <c r="AU147" s="142" t="s">
        <v>81</v>
      </c>
      <c r="AY147" s="17" t="s">
        <v>180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79</v>
      </c>
      <c r="BK147" s="143">
        <f>ROUND(I147*H147,2)</f>
        <v>0</v>
      </c>
      <c r="BL147" s="17" t="s">
        <v>187</v>
      </c>
      <c r="BM147" s="142" t="s">
        <v>619</v>
      </c>
    </row>
    <row r="148" spans="2:65" s="1" customFormat="1">
      <c r="B148" s="32"/>
      <c r="D148" s="144" t="s">
        <v>189</v>
      </c>
      <c r="F148" s="145" t="s">
        <v>620</v>
      </c>
      <c r="I148" s="146"/>
      <c r="L148" s="32"/>
      <c r="M148" s="147"/>
      <c r="T148" s="53"/>
      <c r="AT148" s="17" t="s">
        <v>189</v>
      </c>
      <c r="AU148" s="17" t="s">
        <v>81</v>
      </c>
    </row>
    <row r="149" spans="2:65" s="12" customFormat="1">
      <c r="B149" s="148"/>
      <c r="D149" s="149" t="s">
        <v>191</v>
      </c>
      <c r="E149" s="150" t="s">
        <v>19</v>
      </c>
      <c r="F149" s="151" t="s">
        <v>621</v>
      </c>
      <c r="H149" s="152">
        <v>0.254</v>
      </c>
      <c r="I149" s="153"/>
      <c r="L149" s="148"/>
      <c r="M149" s="154"/>
      <c r="T149" s="155"/>
      <c r="AT149" s="150" t="s">
        <v>191</v>
      </c>
      <c r="AU149" s="150" t="s">
        <v>81</v>
      </c>
      <c r="AV149" s="12" t="s">
        <v>81</v>
      </c>
      <c r="AW149" s="12" t="s">
        <v>33</v>
      </c>
      <c r="AX149" s="12" t="s">
        <v>79</v>
      </c>
      <c r="AY149" s="150" t="s">
        <v>180</v>
      </c>
    </row>
    <row r="150" spans="2:65" s="11" customFormat="1" ht="22.9" customHeight="1">
      <c r="B150" s="119"/>
      <c r="D150" s="120" t="s">
        <v>71</v>
      </c>
      <c r="E150" s="129" t="s">
        <v>205</v>
      </c>
      <c r="F150" s="129" t="s">
        <v>206</v>
      </c>
      <c r="I150" s="122"/>
      <c r="J150" s="130">
        <f>BK150</f>
        <v>0</v>
      </c>
      <c r="L150" s="119"/>
      <c r="M150" s="124"/>
      <c r="P150" s="125">
        <f>SUM(P151:P247)</f>
        <v>0</v>
      </c>
      <c r="R150" s="125">
        <f>SUM(R151:R247)</f>
        <v>142.20142050999999</v>
      </c>
      <c r="T150" s="126">
        <f>SUM(T151:T247)</f>
        <v>0</v>
      </c>
      <c r="AR150" s="120" t="s">
        <v>79</v>
      </c>
      <c r="AT150" s="127" t="s">
        <v>71</v>
      </c>
      <c r="AU150" s="127" t="s">
        <v>79</v>
      </c>
      <c r="AY150" s="120" t="s">
        <v>180</v>
      </c>
      <c r="BK150" s="128">
        <f>SUM(BK151:BK247)</f>
        <v>0</v>
      </c>
    </row>
    <row r="151" spans="2:65" s="1" customFormat="1" ht="24.2" customHeight="1">
      <c r="B151" s="32"/>
      <c r="C151" s="131" t="s">
        <v>303</v>
      </c>
      <c r="D151" s="131" t="s">
        <v>182</v>
      </c>
      <c r="E151" s="132" t="s">
        <v>622</v>
      </c>
      <c r="F151" s="133" t="s">
        <v>623</v>
      </c>
      <c r="G151" s="134" t="s">
        <v>185</v>
      </c>
      <c r="H151" s="135">
        <v>6.2</v>
      </c>
      <c r="I151" s="136"/>
      <c r="J151" s="137">
        <f>ROUND(I151*H151,2)</f>
        <v>0</v>
      </c>
      <c r="K151" s="133" t="s">
        <v>186</v>
      </c>
      <c r="L151" s="32"/>
      <c r="M151" s="138" t="s">
        <v>19</v>
      </c>
      <c r="N151" s="139" t="s">
        <v>43</v>
      </c>
      <c r="P151" s="140">
        <f>O151*H151</f>
        <v>0</v>
      </c>
      <c r="Q151" s="140">
        <v>4.3830000000000001E-2</v>
      </c>
      <c r="R151" s="140">
        <f>Q151*H151</f>
        <v>0.27174599999999999</v>
      </c>
      <c r="S151" s="140">
        <v>0</v>
      </c>
      <c r="T151" s="141">
        <f>S151*H151</f>
        <v>0</v>
      </c>
      <c r="AR151" s="142" t="s">
        <v>187</v>
      </c>
      <c r="AT151" s="142" t="s">
        <v>182</v>
      </c>
      <c r="AU151" s="142" t="s">
        <v>81</v>
      </c>
      <c r="AY151" s="17" t="s">
        <v>180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7" t="s">
        <v>79</v>
      </c>
      <c r="BK151" s="143">
        <f>ROUND(I151*H151,2)</f>
        <v>0</v>
      </c>
      <c r="BL151" s="17" t="s">
        <v>187</v>
      </c>
      <c r="BM151" s="142" t="s">
        <v>624</v>
      </c>
    </row>
    <row r="152" spans="2:65" s="1" customFormat="1">
      <c r="B152" s="32"/>
      <c r="D152" s="144" t="s">
        <v>189</v>
      </c>
      <c r="F152" s="145" t="s">
        <v>625</v>
      </c>
      <c r="I152" s="146"/>
      <c r="L152" s="32"/>
      <c r="M152" s="147"/>
      <c r="T152" s="53"/>
      <c r="AT152" s="17" t="s">
        <v>189</v>
      </c>
      <c r="AU152" s="17" t="s">
        <v>81</v>
      </c>
    </row>
    <row r="153" spans="2:65" s="13" customFormat="1">
      <c r="B153" s="156"/>
      <c r="D153" s="149" t="s">
        <v>191</v>
      </c>
      <c r="E153" s="157" t="s">
        <v>19</v>
      </c>
      <c r="F153" s="158" t="s">
        <v>626</v>
      </c>
      <c r="H153" s="157" t="s">
        <v>19</v>
      </c>
      <c r="I153" s="159"/>
      <c r="L153" s="156"/>
      <c r="M153" s="160"/>
      <c r="T153" s="161"/>
      <c r="AT153" s="157" t="s">
        <v>191</v>
      </c>
      <c r="AU153" s="157" t="s">
        <v>81</v>
      </c>
      <c r="AV153" s="13" t="s">
        <v>79</v>
      </c>
      <c r="AW153" s="13" t="s">
        <v>33</v>
      </c>
      <c r="AX153" s="13" t="s">
        <v>72</v>
      </c>
      <c r="AY153" s="157" t="s">
        <v>180</v>
      </c>
    </row>
    <row r="154" spans="2:65" s="12" customFormat="1">
      <c r="B154" s="148"/>
      <c r="D154" s="149" t="s">
        <v>191</v>
      </c>
      <c r="E154" s="150" t="s">
        <v>19</v>
      </c>
      <c r="F154" s="151" t="s">
        <v>627</v>
      </c>
      <c r="H154" s="152">
        <v>6.2</v>
      </c>
      <c r="I154" s="153"/>
      <c r="L154" s="148"/>
      <c r="M154" s="154"/>
      <c r="T154" s="155"/>
      <c r="AT154" s="150" t="s">
        <v>191</v>
      </c>
      <c r="AU154" s="150" t="s">
        <v>81</v>
      </c>
      <c r="AV154" s="12" t="s">
        <v>81</v>
      </c>
      <c r="AW154" s="12" t="s">
        <v>33</v>
      </c>
      <c r="AX154" s="12" t="s">
        <v>79</v>
      </c>
      <c r="AY154" s="150" t="s">
        <v>180</v>
      </c>
    </row>
    <row r="155" spans="2:65" s="1" customFormat="1" ht="49.15" customHeight="1">
      <c r="B155" s="32"/>
      <c r="C155" s="131" t="s">
        <v>311</v>
      </c>
      <c r="D155" s="131" t="s">
        <v>182</v>
      </c>
      <c r="E155" s="132" t="s">
        <v>628</v>
      </c>
      <c r="F155" s="133" t="s">
        <v>629</v>
      </c>
      <c r="G155" s="134" t="s">
        <v>185</v>
      </c>
      <c r="H155" s="135">
        <v>237.98400000000001</v>
      </c>
      <c r="I155" s="136"/>
      <c r="J155" s="137">
        <f>ROUND(I155*H155,2)</f>
        <v>0</v>
      </c>
      <c r="K155" s="133" t="s">
        <v>186</v>
      </c>
      <c r="L155" s="32"/>
      <c r="M155" s="138" t="s">
        <v>19</v>
      </c>
      <c r="N155" s="139" t="s">
        <v>43</v>
      </c>
      <c r="P155" s="140">
        <f>O155*H155</f>
        <v>0</v>
      </c>
      <c r="Q155" s="140">
        <v>5.7099999999999998E-3</v>
      </c>
      <c r="R155" s="140">
        <f>Q155*H155</f>
        <v>1.35888864</v>
      </c>
      <c r="S155" s="140">
        <v>0</v>
      </c>
      <c r="T155" s="141">
        <f>S155*H155</f>
        <v>0</v>
      </c>
      <c r="AR155" s="142" t="s">
        <v>187</v>
      </c>
      <c r="AT155" s="142" t="s">
        <v>182</v>
      </c>
      <c r="AU155" s="142" t="s">
        <v>81</v>
      </c>
      <c r="AY155" s="17" t="s">
        <v>180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79</v>
      </c>
      <c r="BK155" s="143">
        <f>ROUND(I155*H155,2)</f>
        <v>0</v>
      </c>
      <c r="BL155" s="17" t="s">
        <v>187</v>
      </c>
      <c r="BM155" s="142" t="s">
        <v>630</v>
      </c>
    </row>
    <row r="156" spans="2:65" s="1" customFormat="1">
      <c r="B156" s="32"/>
      <c r="D156" s="144" t="s">
        <v>189</v>
      </c>
      <c r="F156" s="145" t="s">
        <v>631</v>
      </c>
      <c r="I156" s="146"/>
      <c r="L156" s="32"/>
      <c r="M156" s="147"/>
      <c r="T156" s="53"/>
      <c r="AT156" s="17" t="s">
        <v>189</v>
      </c>
      <c r="AU156" s="17" t="s">
        <v>81</v>
      </c>
    </row>
    <row r="157" spans="2:65" s="13" customFormat="1">
      <c r="B157" s="156"/>
      <c r="D157" s="149" t="s">
        <v>191</v>
      </c>
      <c r="E157" s="157" t="s">
        <v>19</v>
      </c>
      <c r="F157" s="158" t="s">
        <v>632</v>
      </c>
      <c r="H157" s="157" t="s">
        <v>19</v>
      </c>
      <c r="I157" s="159"/>
      <c r="L157" s="156"/>
      <c r="M157" s="160"/>
      <c r="T157" s="161"/>
      <c r="AT157" s="157" t="s">
        <v>191</v>
      </c>
      <c r="AU157" s="157" t="s">
        <v>81</v>
      </c>
      <c r="AV157" s="13" t="s">
        <v>79</v>
      </c>
      <c r="AW157" s="13" t="s">
        <v>33</v>
      </c>
      <c r="AX157" s="13" t="s">
        <v>72</v>
      </c>
      <c r="AY157" s="157" t="s">
        <v>180</v>
      </c>
    </row>
    <row r="158" spans="2:65" s="12" customFormat="1">
      <c r="B158" s="148"/>
      <c r="D158" s="149" t="s">
        <v>191</v>
      </c>
      <c r="E158" s="150" t="s">
        <v>19</v>
      </c>
      <c r="F158" s="151" t="s">
        <v>633</v>
      </c>
      <c r="H158" s="152">
        <v>237.98400000000001</v>
      </c>
      <c r="I158" s="153"/>
      <c r="L158" s="148"/>
      <c r="M158" s="154"/>
      <c r="T158" s="155"/>
      <c r="AT158" s="150" t="s">
        <v>191</v>
      </c>
      <c r="AU158" s="150" t="s">
        <v>81</v>
      </c>
      <c r="AV158" s="12" t="s">
        <v>81</v>
      </c>
      <c r="AW158" s="12" t="s">
        <v>33</v>
      </c>
      <c r="AX158" s="12" t="s">
        <v>72</v>
      </c>
      <c r="AY158" s="150" t="s">
        <v>180</v>
      </c>
    </row>
    <row r="159" spans="2:65" s="14" customFormat="1">
      <c r="B159" s="162"/>
      <c r="D159" s="149" t="s">
        <v>191</v>
      </c>
      <c r="E159" s="163" t="s">
        <v>19</v>
      </c>
      <c r="F159" s="164" t="s">
        <v>215</v>
      </c>
      <c r="H159" s="165">
        <v>237.98400000000001</v>
      </c>
      <c r="I159" s="166"/>
      <c r="L159" s="162"/>
      <c r="M159" s="167"/>
      <c r="T159" s="168"/>
      <c r="AT159" s="163" t="s">
        <v>191</v>
      </c>
      <c r="AU159" s="163" t="s">
        <v>81</v>
      </c>
      <c r="AV159" s="14" t="s">
        <v>187</v>
      </c>
      <c r="AW159" s="14" t="s">
        <v>33</v>
      </c>
      <c r="AX159" s="14" t="s">
        <v>79</v>
      </c>
      <c r="AY159" s="163" t="s">
        <v>180</v>
      </c>
    </row>
    <row r="160" spans="2:65" s="1" customFormat="1" ht="24.2" customHeight="1">
      <c r="B160" s="32"/>
      <c r="C160" s="131" t="s">
        <v>319</v>
      </c>
      <c r="D160" s="131" t="s">
        <v>182</v>
      </c>
      <c r="E160" s="132" t="s">
        <v>634</v>
      </c>
      <c r="F160" s="133" t="s">
        <v>635</v>
      </c>
      <c r="G160" s="134" t="s">
        <v>185</v>
      </c>
      <c r="H160" s="135">
        <v>21.76</v>
      </c>
      <c r="I160" s="136"/>
      <c r="J160" s="137">
        <f>ROUND(I160*H160,2)</f>
        <v>0</v>
      </c>
      <c r="K160" s="133" t="s">
        <v>186</v>
      </c>
      <c r="L160" s="32"/>
      <c r="M160" s="138" t="s">
        <v>19</v>
      </c>
      <c r="N160" s="139" t="s">
        <v>43</v>
      </c>
      <c r="P160" s="140">
        <f>O160*H160</f>
        <v>0</v>
      </c>
      <c r="Q160" s="140">
        <v>2.5999999999999998E-4</v>
      </c>
      <c r="R160" s="140">
        <f>Q160*H160</f>
        <v>5.6575999999999996E-3</v>
      </c>
      <c r="S160" s="140">
        <v>0</v>
      </c>
      <c r="T160" s="141">
        <f>S160*H160</f>
        <v>0</v>
      </c>
      <c r="AR160" s="142" t="s">
        <v>187</v>
      </c>
      <c r="AT160" s="142" t="s">
        <v>182</v>
      </c>
      <c r="AU160" s="142" t="s">
        <v>81</v>
      </c>
      <c r="AY160" s="17" t="s">
        <v>180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7" t="s">
        <v>79</v>
      </c>
      <c r="BK160" s="143">
        <f>ROUND(I160*H160,2)</f>
        <v>0</v>
      </c>
      <c r="BL160" s="17" t="s">
        <v>187</v>
      </c>
      <c r="BM160" s="142" t="s">
        <v>636</v>
      </c>
    </row>
    <row r="161" spans="2:65" s="1" customFormat="1">
      <c r="B161" s="32"/>
      <c r="D161" s="144" t="s">
        <v>189</v>
      </c>
      <c r="F161" s="145" t="s">
        <v>637</v>
      </c>
      <c r="I161" s="146"/>
      <c r="L161" s="32"/>
      <c r="M161" s="147"/>
      <c r="T161" s="53"/>
      <c r="AT161" s="17" t="s">
        <v>189</v>
      </c>
      <c r="AU161" s="17" t="s">
        <v>81</v>
      </c>
    </row>
    <row r="162" spans="2:65" s="12" customFormat="1">
      <c r="B162" s="148"/>
      <c r="D162" s="149" t="s">
        <v>191</v>
      </c>
      <c r="E162" s="150" t="s">
        <v>19</v>
      </c>
      <c r="F162" s="151" t="s">
        <v>638</v>
      </c>
      <c r="H162" s="152">
        <v>12</v>
      </c>
      <c r="I162" s="153"/>
      <c r="L162" s="148"/>
      <c r="M162" s="154"/>
      <c r="T162" s="155"/>
      <c r="AT162" s="150" t="s">
        <v>191</v>
      </c>
      <c r="AU162" s="150" t="s">
        <v>81</v>
      </c>
      <c r="AV162" s="12" t="s">
        <v>81</v>
      </c>
      <c r="AW162" s="12" t="s">
        <v>33</v>
      </c>
      <c r="AX162" s="12" t="s">
        <v>72</v>
      </c>
      <c r="AY162" s="150" t="s">
        <v>180</v>
      </c>
    </row>
    <row r="163" spans="2:65" s="12" customFormat="1">
      <c r="B163" s="148"/>
      <c r="D163" s="149" t="s">
        <v>191</v>
      </c>
      <c r="E163" s="150" t="s">
        <v>19</v>
      </c>
      <c r="F163" s="151" t="s">
        <v>639</v>
      </c>
      <c r="H163" s="152">
        <v>9.76</v>
      </c>
      <c r="I163" s="153"/>
      <c r="L163" s="148"/>
      <c r="M163" s="154"/>
      <c r="T163" s="155"/>
      <c r="AT163" s="150" t="s">
        <v>191</v>
      </c>
      <c r="AU163" s="150" t="s">
        <v>81</v>
      </c>
      <c r="AV163" s="12" t="s">
        <v>81</v>
      </c>
      <c r="AW163" s="12" t="s">
        <v>33</v>
      </c>
      <c r="AX163" s="12" t="s">
        <v>72</v>
      </c>
      <c r="AY163" s="150" t="s">
        <v>180</v>
      </c>
    </row>
    <row r="164" spans="2:65" s="14" customFormat="1">
      <c r="B164" s="162"/>
      <c r="D164" s="149" t="s">
        <v>191</v>
      </c>
      <c r="E164" s="163" t="s">
        <v>19</v>
      </c>
      <c r="F164" s="164" t="s">
        <v>215</v>
      </c>
      <c r="H164" s="165">
        <v>21.76</v>
      </c>
      <c r="I164" s="166"/>
      <c r="L164" s="162"/>
      <c r="M164" s="167"/>
      <c r="T164" s="168"/>
      <c r="AT164" s="163" t="s">
        <v>191</v>
      </c>
      <c r="AU164" s="163" t="s">
        <v>81</v>
      </c>
      <c r="AV164" s="14" t="s">
        <v>187</v>
      </c>
      <c r="AW164" s="14" t="s">
        <v>33</v>
      </c>
      <c r="AX164" s="14" t="s">
        <v>79</v>
      </c>
      <c r="AY164" s="163" t="s">
        <v>180</v>
      </c>
    </row>
    <row r="165" spans="2:65" s="1" customFormat="1" ht="37.9" customHeight="1">
      <c r="B165" s="32"/>
      <c r="C165" s="131" t="s">
        <v>326</v>
      </c>
      <c r="D165" s="131" t="s">
        <v>182</v>
      </c>
      <c r="E165" s="132" t="s">
        <v>640</v>
      </c>
      <c r="F165" s="133" t="s">
        <v>641</v>
      </c>
      <c r="G165" s="134" t="s">
        <v>185</v>
      </c>
      <c r="H165" s="135">
        <v>21.76</v>
      </c>
      <c r="I165" s="136"/>
      <c r="J165" s="137">
        <f>ROUND(I165*H165,2)</f>
        <v>0</v>
      </c>
      <c r="K165" s="133" t="s">
        <v>186</v>
      </c>
      <c r="L165" s="32"/>
      <c r="M165" s="138" t="s">
        <v>19</v>
      </c>
      <c r="N165" s="139" t="s">
        <v>43</v>
      </c>
      <c r="P165" s="140">
        <f>O165*H165</f>
        <v>0</v>
      </c>
      <c r="Q165" s="140">
        <v>4.3800000000000002E-3</v>
      </c>
      <c r="R165" s="140">
        <f>Q165*H165</f>
        <v>9.5308800000000013E-2</v>
      </c>
      <c r="S165" s="140">
        <v>0</v>
      </c>
      <c r="T165" s="141">
        <f>S165*H165</f>
        <v>0</v>
      </c>
      <c r="AR165" s="142" t="s">
        <v>187</v>
      </c>
      <c r="AT165" s="142" t="s">
        <v>182</v>
      </c>
      <c r="AU165" s="142" t="s">
        <v>81</v>
      </c>
      <c r="AY165" s="17" t="s">
        <v>180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7" t="s">
        <v>79</v>
      </c>
      <c r="BK165" s="143">
        <f>ROUND(I165*H165,2)</f>
        <v>0</v>
      </c>
      <c r="BL165" s="17" t="s">
        <v>187</v>
      </c>
      <c r="BM165" s="142" t="s">
        <v>642</v>
      </c>
    </row>
    <row r="166" spans="2:65" s="1" customFormat="1">
      <c r="B166" s="32"/>
      <c r="D166" s="144" t="s">
        <v>189</v>
      </c>
      <c r="F166" s="145" t="s">
        <v>643</v>
      </c>
      <c r="I166" s="146"/>
      <c r="L166" s="32"/>
      <c r="M166" s="147"/>
      <c r="T166" s="53"/>
      <c r="AT166" s="17" t="s">
        <v>189</v>
      </c>
      <c r="AU166" s="17" t="s">
        <v>81</v>
      </c>
    </row>
    <row r="167" spans="2:65" s="1" customFormat="1" ht="24.2" customHeight="1">
      <c r="B167" s="32"/>
      <c r="C167" s="131" t="s">
        <v>333</v>
      </c>
      <c r="D167" s="131" t="s">
        <v>182</v>
      </c>
      <c r="E167" s="132" t="s">
        <v>644</v>
      </c>
      <c r="F167" s="133" t="s">
        <v>645</v>
      </c>
      <c r="G167" s="134" t="s">
        <v>185</v>
      </c>
      <c r="H167" s="135">
        <v>21.76</v>
      </c>
      <c r="I167" s="136"/>
      <c r="J167" s="137">
        <f>ROUND(I167*H167,2)</f>
        <v>0</v>
      </c>
      <c r="K167" s="133" t="s">
        <v>186</v>
      </c>
      <c r="L167" s="32"/>
      <c r="M167" s="138" t="s">
        <v>19</v>
      </c>
      <c r="N167" s="139" t="s">
        <v>43</v>
      </c>
      <c r="P167" s="140">
        <f>O167*H167</f>
        <v>0</v>
      </c>
      <c r="Q167" s="140">
        <v>3.0000000000000001E-3</v>
      </c>
      <c r="R167" s="140">
        <f>Q167*H167</f>
        <v>6.5280000000000005E-2</v>
      </c>
      <c r="S167" s="140">
        <v>0</v>
      </c>
      <c r="T167" s="141">
        <f>S167*H167</f>
        <v>0</v>
      </c>
      <c r="AR167" s="142" t="s">
        <v>187</v>
      </c>
      <c r="AT167" s="142" t="s">
        <v>182</v>
      </c>
      <c r="AU167" s="142" t="s">
        <v>81</v>
      </c>
      <c r="AY167" s="17" t="s">
        <v>180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79</v>
      </c>
      <c r="BK167" s="143">
        <f>ROUND(I167*H167,2)</f>
        <v>0</v>
      </c>
      <c r="BL167" s="17" t="s">
        <v>187</v>
      </c>
      <c r="BM167" s="142" t="s">
        <v>646</v>
      </c>
    </row>
    <row r="168" spans="2:65" s="1" customFormat="1">
      <c r="B168" s="32"/>
      <c r="D168" s="144" t="s">
        <v>189</v>
      </c>
      <c r="F168" s="145" t="s">
        <v>647</v>
      </c>
      <c r="I168" s="146"/>
      <c r="L168" s="32"/>
      <c r="M168" s="147"/>
      <c r="T168" s="53"/>
      <c r="AT168" s="17" t="s">
        <v>189</v>
      </c>
      <c r="AU168" s="17" t="s">
        <v>81</v>
      </c>
    </row>
    <row r="169" spans="2:65" s="1" customFormat="1" ht="24.2" customHeight="1">
      <c r="B169" s="32"/>
      <c r="C169" s="131" t="s">
        <v>339</v>
      </c>
      <c r="D169" s="131" t="s">
        <v>182</v>
      </c>
      <c r="E169" s="132" t="s">
        <v>648</v>
      </c>
      <c r="F169" s="133" t="s">
        <v>649</v>
      </c>
      <c r="G169" s="134" t="s">
        <v>185</v>
      </c>
      <c r="H169" s="135">
        <v>3.56</v>
      </c>
      <c r="I169" s="136"/>
      <c r="J169" s="137">
        <f>ROUND(I169*H169,2)</f>
        <v>0</v>
      </c>
      <c r="K169" s="133" t="s">
        <v>186</v>
      </c>
      <c r="L169" s="32"/>
      <c r="M169" s="138" t="s">
        <v>19</v>
      </c>
      <c r="N169" s="139" t="s">
        <v>43</v>
      </c>
      <c r="P169" s="140">
        <f>O169*H169</f>
        <v>0</v>
      </c>
      <c r="Q169" s="140">
        <v>4.3830000000000001E-2</v>
      </c>
      <c r="R169" s="140">
        <f>Q169*H169</f>
        <v>0.1560348</v>
      </c>
      <c r="S169" s="140">
        <v>0</v>
      </c>
      <c r="T169" s="141">
        <f>S169*H169</f>
        <v>0</v>
      </c>
      <c r="AR169" s="142" t="s">
        <v>187</v>
      </c>
      <c r="AT169" s="142" t="s">
        <v>182</v>
      </c>
      <c r="AU169" s="142" t="s">
        <v>81</v>
      </c>
      <c r="AY169" s="17" t="s">
        <v>180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7" t="s">
        <v>79</v>
      </c>
      <c r="BK169" s="143">
        <f>ROUND(I169*H169,2)</f>
        <v>0</v>
      </c>
      <c r="BL169" s="17" t="s">
        <v>187</v>
      </c>
      <c r="BM169" s="142" t="s">
        <v>650</v>
      </c>
    </row>
    <row r="170" spans="2:65" s="1" customFormat="1">
      <c r="B170" s="32"/>
      <c r="D170" s="144" t="s">
        <v>189</v>
      </c>
      <c r="F170" s="145" t="s">
        <v>651</v>
      </c>
      <c r="I170" s="146"/>
      <c r="L170" s="32"/>
      <c r="M170" s="147"/>
      <c r="T170" s="53"/>
      <c r="AT170" s="17" t="s">
        <v>189</v>
      </c>
      <c r="AU170" s="17" t="s">
        <v>81</v>
      </c>
    </row>
    <row r="171" spans="2:65" s="13" customFormat="1">
      <c r="B171" s="156"/>
      <c r="D171" s="149" t="s">
        <v>191</v>
      </c>
      <c r="E171" s="157" t="s">
        <v>19</v>
      </c>
      <c r="F171" s="158" t="s">
        <v>626</v>
      </c>
      <c r="H171" s="157" t="s">
        <v>19</v>
      </c>
      <c r="I171" s="159"/>
      <c r="L171" s="156"/>
      <c r="M171" s="160"/>
      <c r="T171" s="161"/>
      <c r="AT171" s="157" t="s">
        <v>191</v>
      </c>
      <c r="AU171" s="157" t="s">
        <v>81</v>
      </c>
      <c r="AV171" s="13" t="s">
        <v>79</v>
      </c>
      <c r="AW171" s="13" t="s">
        <v>33</v>
      </c>
      <c r="AX171" s="13" t="s">
        <v>72</v>
      </c>
      <c r="AY171" s="157" t="s">
        <v>180</v>
      </c>
    </row>
    <row r="172" spans="2:65" s="12" customFormat="1">
      <c r="B172" s="148"/>
      <c r="D172" s="149" t="s">
        <v>191</v>
      </c>
      <c r="E172" s="150" t="s">
        <v>19</v>
      </c>
      <c r="F172" s="151" t="s">
        <v>652</v>
      </c>
      <c r="H172" s="152">
        <v>3.56</v>
      </c>
      <c r="I172" s="153"/>
      <c r="L172" s="148"/>
      <c r="M172" s="154"/>
      <c r="T172" s="155"/>
      <c r="AT172" s="150" t="s">
        <v>191</v>
      </c>
      <c r="AU172" s="150" t="s">
        <v>81</v>
      </c>
      <c r="AV172" s="12" t="s">
        <v>81</v>
      </c>
      <c r="AW172" s="12" t="s">
        <v>33</v>
      </c>
      <c r="AX172" s="12" t="s">
        <v>79</v>
      </c>
      <c r="AY172" s="150" t="s">
        <v>180</v>
      </c>
    </row>
    <row r="173" spans="2:65" s="1" customFormat="1" ht="37.9" customHeight="1">
      <c r="B173" s="32"/>
      <c r="C173" s="131" t="s">
        <v>7</v>
      </c>
      <c r="D173" s="131" t="s">
        <v>182</v>
      </c>
      <c r="E173" s="132" t="s">
        <v>653</v>
      </c>
      <c r="F173" s="133" t="s">
        <v>654</v>
      </c>
      <c r="G173" s="134" t="s">
        <v>226</v>
      </c>
      <c r="H173" s="135">
        <v>1</v>
      </c>
      <c r="I173" s="136"/>
      <c r="J173" s="137">
        <f>ROUND(I173*H173,2)</f>
        <v>0</v>
      </c>
      <c r="K173" s="133" t="s">
        <v>186</v>
      </c>
      <c r="L173" s="32"/>
      <c r="M173" s="138" t="s">
        <v>19</v>
      </c>
      <c r="N173" s="139" t="s">
        <v>43</v>
      </c>
      <c r="P173" s="140">
        <f>O173*H173</f>
        <v>0</v>
      </c>
      <c r="Q173" s="140">
        <v>0.1658</v>
      </c>
      <c r="R173" s="140">
        <f>Q173*H173</f>
        <v>0.1658</v>
      </c>
      <c r="S173" s="140">
        <v>0</v>
      </c>
      <c r="T173" s="141">
        <f>S173*H173</f>
        <v>0</v>
      </c>
      <c r="AR173" s="142" t="s">
        <v>187</v>
      </c>
      <c r="AT173" s="142" t="s">
        <v>182</v>
      </c>
      <c r="AU173" s="142" t="s">
        <v>81</v>
      </c>
      <c r="AY173" s="17" t="s">
        <v>180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7" t="s">
        <v>79</v>
      </c>
      <c r="BK173" s="143">
        <f>ROUND(I173*H173,2)</f>
        <v>0</v>
      </c>
      <c r="BL173" s="17" t="s">
        <v>187</v>
      </c>
      <c r="BM173" s="142" t="s">
        <v>655</v>
      </c>
    </row>
    <row r="174" spans="2:65" s="1" customFormat="1">
      <c r="B174" s="32"/>
      <c r="D174" s="144" t="s">
        <v>189</v>
      </c>
      <c r="F174" s="145" t="s">
        <v>656</v>
      </c>
      <c r="I174" s="146"/>
      <c r="L174" s="32"/>
      <c r="M174" s="147"/>
      <c r="T174" s="53"/>
      <c r="AT174" s="17" t="s">
        <v>189</v>
      </c>
      <c r="AU174" s="17" t="s">
        <v>81</v>
      </c>
    </row>
    <row r="175" spans="2:65" s="13" customFormat="1">
      <c r="B175" s="156"/>
      <c r="D175" s="149" t="s">
        <v>191</v>
      </c>
      <c r="E175" s="157" t="s">
        <v>19</v>
      </c>
      <c r="F175" s="158" t="s">
        <v>657</v>
      </c>
      <c r="H175" s="157" t="s">
        <v>19</v>
      </c>
      <c r="I175" s="159"/>
      <c r="L175" s="156"/>
      <c r="M175" s="160"/>
      <c r="T175" s="161"/>
      <c r="AT175" s="157" t="s">
        <v>191</v>
      </c>
      <c r="AU175" s="157" t="s">
        <v>81</v>
      </c>
      <c r="AV175" s="13" t="s">
        <v>79</v>
      </c>
      <c r="AW175" s="13" t="s">
        <v>33</v>
      </c>
      <c r="AX175" s="13" t="s">
        <v>72</v>
      </c>
      <c r="AY175" s="157" t="s">
        <v>180</v>
      </c>
    </row>
    <row r="176" spans="2:65" s="12" customFormat="1">
      <c r="B176" s="148"/>
      <c r="D176" s="149" t="s">
        <v>191</v>
      </c>
      <c r="E176" s="150" t="s">
        <v>19</v>
      </c>
      <c r="F176" s="151" t="s">
        <v>79</v>
      </c>
      <c r="H176" s="152">
        <v>1</v>
      </c>
      <c r="I176" s="153"/>
      <c r="L176" s="148"/>
      <c r="M176" s="154"/>
      <c r="T176" s="155"/>
      <c r="AT176" s="150" t="s">
        <v>191</v>
      </c>
      <c r="AU176" s="150" t="s">
        <v>81</v>
      </c>
      <c r="AV176" s="12" t="s">
        <v>81</v>
      </c>
      <c r="AW176" s="12" t="s">
        <v>33</v>
      </c>
      <c r="AX176" s="12" t="s">
        <v>79</v>
      </c>
      <c r="AY176" s="150" t="s">
        <v>180</v>
      </c>
    </row>
    <row r="177" spans="2:65" s="1" customFormat="1" ht="49.15" customHeight="1">
      <c r="B177" s="32"/>
      <c r="C177" s="131" t="s">
        <v>351</v>
      </c>
      <c r="D177" s="131" t="s">
        <v>182</v>
      </c>
      <c r="E177" s="132" t="s">
        <v>658</v>
      </c>
      <c r="F177" s="133" t="s">
        <v>659</v>
      </c>
      <c r="G177" s="134" t="s">
        <v>185</v>
      </c>
      <c r="H177" s="135">
        <v>191.661</v>
      </c>
      <c r="I177" s="136"/>
      <c r="J177" s="137">
        <f>ROUND(I177*H177,2)</f>
        <v>0</v>
      </c>
      <c r="K177" s="133" t="s">
        <v>186</v>
      </c>
      <c r="L177" s="32"/>
      <c r="M177" s="138" t="s">
        <v>19</v>
      </c>
      <c r="N177" s="139" t="s">
        <v>43</v>
      </c>
      <c r="P177" s="140">
        <f>O177*H177</f>
        <v>0</v>
      </c>
      <c r="Q177" s="140">
        <v>1.7600000000000001E-2</v>
      </c>
      <c r="R177" s="140">
        <f>Q177*H177</f>
        <v>3.3732336000000003</v>
      </c>
      <c r="S177" s="140">
        <v>0</v>
      </c>
      <c r="T177" s="141">
        <f>S177*H177</f>
        <v>0</v>
      </c>
      <c r="AR177" s="142" t="s">
        <v>187</v>
      </c>
      <c r="AT177" s="142" t="s">
        <v>182</v>
      </c>
      <c r="AU177" s="142" t="s">
        <v>81</v>
      </c>
      <c r="AY177" s="17" t="s">
        <v>180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79</v>
      </c>
      <c r="BK177" s="143">
        <f>ROUND(I177*H177,2)</f>
        <v>0</v>
      </c>
      <c r="BL177" s="17" t="s">
        <v>187</v>
      </c>
      <c r="BM177" s="142" t="s">
        <v>660</v>
      </c>
    </row>
    <row r="178" spans="2:65" s="1" customFormat="1">
      <c r="B178" s="32"/>
      <c r="D178" s="144" t="s">
        <v>189</v>
      </c>
      <c r="F178" s="145" t="s">
        <v>661</v>
      </c>
      <c r="I178" s="146"/>
      <c r="L178" s="32"/>
      <c r="M178" s="147"/>
      <c r="T178" s="53"/>
      <c r="AT178" s="17" t="s">
        <v>189</v>
      </c>
      <c r="AU178" s="17" t="s">
        <v>81</v>
      </c>
    </row>
    <row r="179" spans="2:65" s="13" customFormat="1">
      <c r="B179" s="156"/>
      <c r="D179" s="149" t="s">
        <v>191</v>
      </c>
      <c r="E179" s="157" t="s">
        <v>19</v>
      </c>
      <c r="F179" s="158" t="s">
        <v>632</v>
      </c>
      <c r="H179" s="157" t="s">
        <v>19</v>
      </c>
      <c r="I179" s="159"/>
      <c r="L179" s="156"/>
      <c r="M179" s="160"/>
      <c r="T179" s="161"/>
      <c r="AT179" s="157" t="s">
        <v>191</v>
      </c>
      <c r="AU179" s="157" t="s">
        <v>81</v>
      </c>
      <c r="AV179" s="13" t="s">
        <v>79</v>
      </c>
      <c r="AW179" s="13" t="s">
        <v>33</v>
      </c>
      <c r="AX179" s="13" t="s">
        <v>72</v>
      </c>
      <c r="AY179" s="157" t="s">
        <v>180</v>
      </c>
    </row>
    <row r="180" spans="2:65" s="12" customFormat="1">
      <c r="B180" s="148"/>
      <c r="D180" s="149" t="s">
        <v>191</v>
      </c>
      <c r="E180" s="150" t="s">
        <v>19</v>
      </c>
      <c r="F180" s="151" t="s">
        <v>662</v>
      </c>
      <c r="H180" s="152">
        <v>231.26599999999999</v>
      </c>
      <c r="I180" s="153"/>
      <c r="L180" s="148"/>
      <c r="M180" s="154"/>
      <c r="T180" s="155"/>
      <c r="AT180" s="150" t="s">
        <v>191</v>
      </c>
      <c r="AU180" s="150" t="s">
        <v>81</v>
      </c>
      <c r="AV180" s="12" t="s">
        <v>81</v>
      </c>
      <c r="AW180" s="12" t="s">
        <v>33</v>
      </c>
      <c r="AX180" s="12" t="s">
        <v>72</v>
      </c>
      <c r="AY180" s="150" t="s">
        <v>180</v>
      </c>
    </row>
    <row r="181" spans="2:65" s="12" customFormat="1">
      <c r="B181" s="148"/>
      <c r="D181" s="149" t="s">
        <v>191</v>
      </c>
      <c r="E181" s="150" t="s">
        <v>19</v>
      </c>
      <c r="F181" s="151" t="s">
        <v>663</v>
      </c>
      <c r="H181" s="152">
        <v>-17.844999999999999</v>
      </c>
      <c r="I181" s="153"/>
      <c r="L181" s="148"/>
      <c r="M181" s="154"/>
      <c r="T181" s="155"/>
      <c r="AT181" s="150" t="s">
        <v>191</v>
      </c>
      <c r="AU181" s="150" t="s">
        <v>81</v>
      </c>
      <c r="AV181" s="12" t="s">
        <v>81</v>
      </c>
      <c r="AW181" s="12" t="s">
        <v>33</v>
      </c>
      <c r="AX181" s="12" t="s">
        <v>72</v>
      </c>
      <c r="AY181" s="150" t="s">
        <v>180</v>
      </c>
    </row>
    <row r="182" spans="2:65" s="13" customFormat="1">
      <c r="B182" s="156"/>
      <c r="D182" s="149" t="s">
        <v>191</v>
      </c>
      <c r="E182" s="157" t="s">
        <v>19</v>
      </c>
      <c r="F182" s="158" t="s">
        <v>664</v>
      </c>
      <c r="H182" s="157" t="s">
        <v>19</v>
      </c>
      <c r="I182" s="159"/>
      <c r="L182" s="156"/>
      <c r="M182" s="160"/>
      <c r="T182" s="161"/>
      <c r="AT182" s="157" t="s">
        <v>191</v>
      </c>
      <c r="AU182" s="157" t="s">
        <v>81</v>
      </c>
      <c r="AV182" s="13" t="s">
        <v>79</v>
      </c>
      <c r="AW182" s="13" t="s">
        <v>33</v>
      </c>
      <c r="AX182" s="13" t="s">
        <v>72</v>
      </c>
      <c r="AY182" s="157" t="s">
        <v>180</v>
      </c>
    </row>
    <row r="183" spans="2:65" s="12" customFormat="1">
      <c r="B183" s="148"/>
      <c r="D183" s="149" t="s">
        <v>191</v>
      </c>
      <c r="E183" s="150" t="s">
        <v>19</v>
      </c>
      <c r="F183" s="151" t="s">
        <v>665</v>
      </c>
      <c r="H183" s="152">
        <v>-21.76</v>
      </c>
      <c r="I183" s="153"/>
      <c r="L183" s="148"/>
      <c r="M183" s="154"/>
      <c r="T183" s="155"/>
      <c r="AT183" s="150" t="s">
        <v>191</v>
      </c>
      <c r="AU183" s="150" t="s">
        <v>81</v>
      </c>
      <c r="AV183" s="12" t="s">
        <v>81</v>
      </c>
      <c r="AW183" s="12" t="s">
        <v>33</v>
      </c>
      <c r="AX183" s="12" t="s">
        <v>72</v>
      </c>
      <c r="AY183" s="150" t="s">
        <v>180</v>
      </c>
    </row>
    <row r="184" spans="2:65" s="14" customFormat="1">
      <c r="B184" s="162"/>
      <c r="D184" s="149" t="s">
        <v>191</v>
      </c>
      <c r="E184" s="163" t="s">
        <v>19</v>
      </c>
      <c r="F184" s="164" t="s">
        <v>215</v>
      </c>
      <c r="H184" s="165">
        <v>191.661</v>
      </c>
      <c r="I184" s="166"/>
      <c r="L184" s="162"/>
      <c r="M184" s="167"/>
      <c r="T184" s="168"/>
      <c r="AT184" s="163" t="s">
        <v>191</v>
      </c>
      <c r="AU184" s="163" t="s">
        <v>81</v>
      </c>
      <c r="AV184" s="14" t="s">
        <v>187</v>
      </c>
      <c r="AW184" s="14" t="s">
        <v>33</v>
      </c>
      <c r="AX184" s="14" t="s">
        <v>79</v>
      </c>
      <c r="AY184" s="163" t="s">
        <v>180</v>
      </c>
    </row>
    <row r="185" spans="2:65" s="1" customFormat="1" ht="49.15" customHeight="1">
      <c r="B185" s="32"/>
      <c r="C185" s="131" t="s">
        <v>357</v>
      </c>
      <c r="D185" s="131" t="s">
        <v>182</v>
      </c>
      <c r="E185" s="132" t="s">
        <v>666</v>
      </c>
      <c r="F185" s="133" t="s">
        <v>667</v>
      </c>
      <c r="G185" s="134" t="s">
        <v>185</v>
      </c>
      <c r="H185" s="135">
        <v>191.661</v>
      </c>
      <c r="I185" s="136"/>
      <c r="J185" s="137">
        <f>ROUND(I185*H185,2)</f>
        <v>0</v>
      </c>
      <c r="K185" s="133" t="s">
        <v>186</v>
      </c>
      <c r="L185" s="32"/>
      <c r="M185" s="138" t="s">
        <v>19</v>
      </c>
      <c r="N185" s="139" t="s">
        <v>43</v>
      </c>
      <c r="P185" s="140">
        <f>O185*H185</f>
        <v>0</v>
      </c>
      <c r="Q185" s="140">
        <v>6.6E-3</v>
      </c>
      <c r="R185" s="140">
        <f>Q185*H185</f>
        <v>1.2649626</v>
      </c>
      <c r="S185" s="140">
        <v>0</v>
      </c>
      <c r="T185" s="141">
        <f>S185*H185</f>
        <v>0</v>
      </c>
      <c r="AR185" s="142" t="s">
        <v>187</v>
      </c>
      <c r="AT185" s="142" t="s">
        <v>182</v>
      </c>
      <c r="AU185" s="142" t="s">
        <v>81</v>
      </c>
      <c r="AY185" s="17" t="s">
        <v>180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7" t="s">
        <v>79</v>
      </c>
      <c r="BK185" s="143">
        <f>ROUND(I185*H185,2)</f>
        <v>0</v>
      </c>
      <c r="BL185" s="17" t="s">
        <v>187</v>
      </c>
      <c r="BM185" s="142" t="s">
        <v>668</v>
      </c>
    </row>
    <row r="186" spans="2:65" s="1" customFormat="1">
      <c r="B186" s="32"/>
      <c r="D186" s="144" t="s">
        <v>189</v>
      </c>
      <c r="F186" s="145" t="s">
        <v>669</v>
      </c>
      <c r="I186" s="146"/>
      <c r="L186" s="32"/>
      <c r="M186" s="147"/>
      <c r="T186" s="53"/>
      <c r="AT186" s="17" t="s">
        <v>189</v>
      </c>
      <c r="AU186" s="17" t="s">
        <v>81</v>
      </c>
    </row>
    <row r="187" spans="2:65" s="1" customFormat="1" ht="24.2" customHeight="1">
      <c r="B187" s="32"/>
      <c r="C187" s="131" t="s">
        <v>365</v>
      </c>
      <c r="D187" s="131" t="s">
        <v>182</v>
      </c>
      <c r="E187" s="132" t="s">
        <v>670</v>
      </c>
      <c r="F187" s="133" t="s">
        <v>671</v>
      </c>
      <c r="G187" s="134" t="s">
        <v>476</v>
      </c>
      <c r="H187" s="135">
        <v>24</v>
      </c>
      <c r="I187" s="136"/>
      <c r="J187" s="137">
        <f>ROUND(I187*H187,2)</f>
        <v>0</v>
      </c>
      <c r="K187" s="133" t="s">
        <v>186</v>
      </c>
      <c r="L187" s="32"/>
      <c r="M187" s="138" t="s">
        <v>19</v>
      </c>
      <c r="N187" s="139" t="s">
        <v>43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187</v>
      </c>
      <c r="AT187" s="142" t="s">
        <v>182</v>
      </c>
      <c r="AU187" s="142" t="s">
        <v>81</v>
      </c>
      <c r="AY187" s="17" t="s">
        <v>180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7" t="s">
        <v>79</v>
      </c>
      <c r="BK187" s="143">
        <f>ROUND(I187*H187,2)</f>
        <v>0</v>
      </c>
      <c r="BL187" s="17" t="s">
        <v>187</v>
      </c>
      <c r="BM187" s="142" t="s">
        <v>672</v>
      </c>
    </row>
    <row r="188" spans="2:65" s="1" customFormat="1">
      <c r="B188" s="32"/>
      <c r="D188" s="144" t="s">
        <v>189</v>
      </c>
      <c r="F188" s="145" t="s">
        <v>673</v>
      </c>
      <c r="I188" s="146"/>
      <c r="L188" s="32"/>
      <c r="M188" s="147"/>
      <c r="T188" s="53"/>
      <c r="AT188" s="17" t="s">
        <v>189</v>
      </c>
      <c r="AU188" s="17" t="s">
        <v>81</v>
      </c>
    </row>
    <row r="189" spans="2:65" s="12" customFormat="1">
      <c r="B189" s="148"/>
      <c r="D189" s="149" t="s">
        <v>191</v>
      </c>
      <c r="E189" s="150" t="s">
        <v>19</v>
      </c>
      <c r="F189" s="151" t="s">
        <v>674</v>
      </c>
      <c r="H189" s="152">
        <v>24</v>
      </c>
      <c r="I189" s="153"/>
      <c r="L189" s="148"/>
      <c r="M189" s="154"/>
      <c r="T189" s="155"/>
      <c r="AT189" s="150" t="s">
        <v>191</v>
      </c>
      <c r="AU189" s="150" t="s">
        <v>81</v>
      </c>
      <c r="AV189" s="12" t="s">
        <v>81</v>
      </c>
      <c r="AW189" s="12" t="s">
        <v>33</v>
      </c>
      <c r="AX189" s="12" t="s">
        <v>79</v>
      </c>
      <c r="AY189" s="150" t="s">
        <v>180</v>
      </c>
    </row>
    <row r="190" spans="2:65" s="1" customFormat="1" ht="21.75" customHeight="1">
      <c r="B190" s="32"/>
      <c r="C190" s="181" t="s">
        <v>500</v>
      </c>
      <c r="D190" s="181" t="s">
        <v>570</v>
      </c>
      <c r="E190" s="182" t="s">
        <v>675</v>
      </c>
      <c r="F190" s="183" t="s">
        <v>676</v>
      </c>
      <c r="G190" s="184" t="s">
        <v>476</v>
      </c>
      <c r="H190" s="185">
        <v>26.4</v>
      </c>
      <c r="I190" s="186"/>
      <c r="J190" s="187">
        <f>ROUND(I190*H190,2)</f>
        <v>0</v>
      </c>
      <c r="K190" s="183" t="s">
        <v>186</v>
      </c>
      <c r="L190" s="188"/>
      <c r="M190" s="189" t="s">
        <v>19</v>
      </c>
      <c r="N190" s="190" t="s">
        <v>43</v>
      </c>
      <c r="P190" s="140">
        <f>O190*H190</f>
        <v>0</v>
      </c>
      <c r="Q190" s="140">
        <v>1.2E-4</v>
      </c>
      <c r="R190" s="140">
        <f>Q190*H190</f>
        <v>3.1679999999999998E-3</v>
      </c>
      <c r="S190" s="140">
        <v>0</v>
      </c>
      <c r="T190" s="141">
        <f>S190*H190</f>
        <v>0</v>
      </c>
      <c r="AR190" s="142" t="s">
        <v>235</v>
      </c>
      <c r="AT190" s="142" t="s">
        <v>570</v>
      </c>
      <c r="AU190" s="142" t="s">
        <v>81</v>
      </c>
      <c r="AY190" s="17" t="s">
        <v>180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7" t="s">
        <v>79</v>
      </c>
      <c r="BK190" s="143">
        <f>ROUND(I190*H190,2)</f>
        <v>0</v>
      </c>
      <c r="BL190" s="17" t="s">
        <v>187</v>
      </c>
      <c r="BM190" s="142" t="s">
        <v>677</v>
      </c>
    </row>
    <row r="191" spans="2:65" s="12" customFormat="1">
      <c r="B191" s="148"/>
      <c r="D191" s="149" t="s">
        <v>191</v>
      </c>
      <c r="E191" s="150" t="s">
        <v>19</v>
      </c>
      <c r="F191" s="151" t="s">
        <v>678</v>
      </c>
      <c r="H191" s="152">
        <v>26.4</v>
      </c>
      <c r="I191" s="153"/>
      <c r="L191" s="148"/>
      <c r="M191" s="154"/>
      <c r="T191" s="155"/>
      <c r="AT191" s="150" t="s">
        <v>191</v>
      </c>
      <c r="AU191" s="150" t="s">
        <v>81</v>
      </c>
      <c r="AV191" s="12" t="s">
        <v>81</v>
      </c>
      <c r="AW191" s="12" t="s">
        <v>33</v>
      </c>
      <c r="AX191" s="12" t="s">
        <v>79</v>
      </c>
      <c r="AY191" s="150" t="s">
        <v>180</v>
      </c>
    </row>
    <row r="192" spans="2:65" s="1" customFormat="1" ht="33" customHeight="1">
      <c r="B192" s="32"/>
      <c r="C192" s="131" t="s">
        <v>505</v>
      </c>
      <c r="D192" s="131" t="s">
        <v>182</v>
      </c>
      <c r="E192" s="132" t="s">
        <v>679</v>
      </c>
      <c r="F192" s="133" t="s">
        <v>680</v>
      </c>
      <c r="G192" s="134" t="s">
        <v>209</v>
      </c>
      <c r="H192" s="135">
        <v>1.8129999999999999</v>
      </c>
      <c r="I192" s="136"/>
      <c r="J192" s="137">
        <f>ROUND(I192*H192,2)</f>
        <v>0</v>
      </c>
      <c r="K192" s="133" t="s">
        <v>186</v>
      </c>
      <c r="L192" s="32"/>
      <c r="M192" s="138" t="s">
        <v>19</v>
      </c>
      <c r="N192" s="139" t="s">
        <v>43</v>
      </c>
      <c r="P192" s="140">
        <f>O192*H192</f>
        <v>0</v>
      </c>
      <c r="Q192" s="140">
        <v>2.5018699999999998</v>
      </c>
      <c r="R192" s="140">
        <f>Q192*H192</f>
        <v>4.5358903099999992</v>
      </c>
      <c r="S192" s="140">
        <v>0</v>
      </c>
      <c r="T192" s="141">
        <f>S192*H192</f>
        <v>0</v>
      </c>
      <c r="AR192" s="142" t="s">
        <v>187</v>
      </c>
      <c r="AT192" s="142" t="s">
        <v>182</v>
      </c>
      <c r="AU192" s="142" t="s">
        <v>81</v>
      </c>
      <c r="AY192" s="17" t="s">
        <v>180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7" t="s">
        <v>79</v>
      </c>
      <c r="BK192" s="143">
        <f>ROUND(I192*H192,2)</f>
        <v>0</v>
      </c>
      <c r="BL192" s="17" t="s">
        <v>187</v>
      </c>
      <c r="BM192" s="142" t="s">
        <v>681</v>
      </c>
    </row>
    <row r="193" spans="2:65" s="1" customFormat="1">
      <c r="B193" s="32"/>
      <c r="D193" s="144" t="s">
        <v>189</v>
      </c>
      <c r="F193" s="145" t="s">
        <v>682</v>
      </c>
      <c r="I193" s="146"/>
      <c r="L193" s="32"/>
      <c r="M193" s="147"/>
      <c r="T193" s="53"/>
      <c r="AT193" s="17" t="s">
        <v>189</v>
      </c>
      <c r="AU193" s="17" t="s">
        <v>81</v>
      </c>
    </row>
    <row r="194" spans="2:65" s="13" customFormat="1">
      <c r="B194" s="156"/>
      <c r="D194" s="149" t="s">
        <v>191</v>
      </c>
      <c r="E194" s="157" t="s">
        <v>19</v>
      </c>
      <c r="F194" s="158" t="s">
        <v>683</v>
      </c>
      <c r="H194" s="157" t="s">
        <v>19</v>
      </c>
      <c r="I194" s="159"/>
      <c r="L194" s="156"/>
      <c r="M194" s="160"/>
      <c r="T194" s="161"/>
      <c r="AT194" s="157" t="s">
        <v>191</v>
      </c>
      <c r="AU194" s="157" t="s">
        <v>81</v>
      </c>
      <c r="AV194" s="13" t="s">
        <v>79</v>
      </c>
      <c r="AW194" s="13" t="s">
        <v>33</v>
      </c>
      <c r="AX194" s="13" t="s">
        <v>72</v>
      </c>
      <c r="AY194" s="157" t="s">
        <v>180</v>
      </c>
    </row>
    <row r="195" spans="2:65" s="12" customFormat="1" ht="22.5">
      <c r="B195" s="148"/>
      <c r="D195" s="149" t="s">
        <v>191</v>
      </c>
      <c r="E195" s="150" t="s">
        <v>19</v>
      </c>
      <c r="F195" s="151" t="s">
        <v>684</v>
      </c>
      <c r="H195" s="152">
        <v>1.8129999999999999</v>
      </c>
      <c r="I195" s="153"/>
      <c r="L195" s="148"/>
      <c r="M195" s="154"/>
      <c r="T195" s="155"/>
      <c r="AT195" s="150" t="s">
        <v>191</v>
      </c>
      <c r="AU195" s="150" t="s">
        <v>81</v>
      </c>
      <c r="AV195" s="12" t="s">
        <v>81</v>
      </c>
      <c r="AW195" s="12" t="s">
        <v>33</v>
      </c>
      <c r="AX195" s="12" t="s">
        <v>79</v>
      </c>
      <c r="AY195" s="150" t="s">
        <v>180</v>
      </c>
    </row>
    <row r="196" spans="2:65" s="1" customFormat="1" ht="33" customHeight="1">
      <c r="B196" s="32"/>
      <c r="C196" s="131" t="s">
        <v>511</v>
      </c>
      <c r="D196" s="131" t="s">
        <v>182</v>
      </c>
      <c r="E196" s="132" t="s">
        <v>685</v>
      </c>
      <c r="F196" s="133" t="s">
        <v>686</v>
      </c>
      <c r="G196" s="134" t="s">
        <v>209</v>
      </c>
      <c r="H196" s="135">
        <v>45.244</v>
      </c>
      <c r="I196" s="136"/>
      <c r="J196" s="137">
        <f>ROUND(I196*H196,2)</f>
        <v>0</v>
      </c>
      <c r="K196" s="133" t="s">
        <v>186</v>
      </c>
      <c r="L196" s="32"/>
      <c r="M196" s="138" t="s">
        <v>19</v>
      </c>
      <c r="N196" s="139" t="s">
        <v>43</v>
      </c>
      <c r="P196" s="140">
        <f>O196*H196</f>
        <v>0</v>
      </c>
      <c r="Q196" s="140">
        <v>2.5018699999999998</v>
      </c>
      <c r="R196" s="140">
        <f>Q196*H196</f>
        <v>113.19460627999999</v>
      </c>
      <c r="S196" s="140">
        <v>0</v>
      </c>
      <c r="T196" s="141">
        <f>S196*H196</f>
        <v>0</v>
      </c>
      <c r="AR196" s="142" t="s">
        <v>187</v>
      </c>
      <c r="AT196" s="142" t="s">
        <v>182</v>
      </c>
      <c r="AU196" s="142" t="s">
        <v>81</v>
      </c>
      <c r="AY196" s="17" t="s">
        <v>180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7" t="s">
        <v>79</v>
      </c>
      <c r="BK196" s="143">
        <f>ROUND(I196*H196,2)</f>
        <v>0</v>
      </c>
      <c r="BL196" s="17" t="s">
        <v>187</v>
      </c>
      <c r="BM196" s="142" t="s">
        <v>687</v>
      </c>
    </row>
    <row r="197" spans="2:65" s="1" customFormat="1">
      <c r="B197" s="32"/>
      <c r="D197" s="144" t="s">
        <v>189</v>
      </c>
      <c r="F197" s="145" t="s">
        <v>688</v>
      </c>
      <c r="I197" s="146"/>
      <c r="L197" s="32"/>
      <c r="M197" s="147"/>
      <c r="T197" s="53"/>
      <c r="AT197" s="17" t="s">
        <v>189</v>
      </c>
      <c r="AU197" s="17" t="s">
        <v>81</v>
      </c>
    </row>
    <row r="198" spans="2:65" s="1" customFormat="1" ht="19.5">
      <c r="B198" s="32"/>
      <c r="D198" s="149" t="s">
        <v>250</v>
      </c>
      <c r="F198" s="169" t="s">
        <v>689</v>
      </c>
      <c r="I198" s="146"/>
      <c r="L198" s="32"/>
      <c r="M198" s="147"/>
      <c r="T198" s="53"/>
      <c r="AT198" s="17" t="s">
        <v>250</v>
      </c>
      <c r="AU198" s="17" t="s">
        <v>81</v>
      </c>
    </row>
    <row r="199" spans="2:65" s="13" customFormat="1">
      <c r="B199" s="156"/>
      <c r="D199" s="149" t="s">
        <v>191</v>
      </c>
      <c r="E199" s="157" t="s">
        <v>19</v>
      </c>
      <c r="F199" s="158" t="s">
        <v>690</v>
      </c>
      <c r="H199" s="157" t="s">
        <v>19</v>
      </c>
      <c r="I199" s="159"/>
      <c r="L199" s="156"/>
      <c r="M199" s="160"/>
      <c r="T199" s="161"/>
      <c r="AT199" s="157" t="s">
        <v>191</v>
      </c>
      <c r="AU199" s="157" t="s">
        <v>81</v>
      </c>
      <c r="AV199" s="13" t="s">
        <v>79</v>
      </c>
      <c r="AW199" s="13" t="s">
        <v>33</v>
      </c>
      <c r="AX199" s="13" t="s">
        <v>72</v>
      </c>
      <c r="AY199" s="157" t="s">
        <v>180</v>
      </c>
    </row>
    <row r="200" spans="2:65" s="12" customFormat="1">
      <c r="B200" s="148"/>
      <c r="D200" s="149" t="s">
        <v>191</v>
      </c>
      <c r="E200" s="150" t="s">
        <v>19</v>
      </c>
      <c r="F200" s="151" t="s">
        <v>691</v>
      </c>
      <c r="H200" s="152">
        <v>5.58</v>
      </c>
      <c r="I200" s="153"/>
      <c r="L200" s="148"/>
      <c r="M200" s="154"/>
      <c r="T200" s="155"/>
      <c r="AT200" s="150" t="s">
        <v>191</v>
      </c>
      <c r="AU200" s="150" t="s">
        <v>81</v>
      </c>
      <c r="AV200" s="12" t="s">
        <v>81</v>
      </c>
      <c r="AW200" s="12" t="s">
        <v>33</v>
      </c>
      <c r="AX200" s="12" t="s">
        <v>72</v>
      </c>
      <c r="AY200" s="150" t="s">
        <v>180</v>
      </c>
    </row>
    <row r="201" spans="2:65" s="13" customFormat="1">
      <c r="B201" s="156"/>
      <c r="D201" s="149" t="s">
        <v>191</v>
      </c>
      <c r="E201" s="157" t="s">
        <v>19</v>
      </c>
      <c r="F201" s="158" t="s">
        <v>692</v>
      </c>
      <c r="H201" s="157" t="s">
        <v>19</v>
      </c>
      <c r="I201" s="159"/>
      <c r="L201" s="156"/>
      <c r="M201" s="160"/>
      <c r="T201" s="161"/>
      <c r="AT201" s="157" t="s">
        <v>191</v>
      </c>
      <c r="AU201" s="157" t="s">
        <v>81</v>
      </c>
      <c r="AV201" s="13" t="s">
        <v>79</v>
      </c>
      <c r="AW201" s="13" t="s">
        <v>33</v>
      </c>
      <c r="AX201" s="13" t="s">
        <v>72</v>
      </c>
      <c r="AY201" s="157" t="s">
        <v>180</v>
      </c>
    </row>
    <row r="202" spans="2:65" s="12" customFormat="1">
      <c r="B202" s="148"/>
      <c r="D202" s="149" t="s">
        <v>191</v>
      </c>
      <c r="E202" s="150" t="s">
        <v>19</v>
      </c>
      <c r="F202" s="151" t="s">
        <v>693</v>
      </c>
      <c r="H202" s="152">
        <v>39.664000000000001</v>
      </c>
      <c r="I202" s="153"/>
      <c r="L202" s="148"/>
      <c r="M202" s="154"/>
      <c r="T202" s="155"/>
      <c r="AT202" s="150" t="s">
        <v>191</v>
      </c>
      <c r="AU202" s="150" t="s">
        <v>81</v>
      </c>
      <c r="AV202" s="12" t="s">
        <v>81</v>
      </c>
      <c r="AW202" s="12" t="s">
        <v>33</v>
      </c>
      <c r="AX202" s="12" t="s">
        <v>72</v>
      </c>
      <c r="AY202" s="150" t="s">
        <v>180</v>
      </c>
    </row>
    <row r="203" spans="2:65" s="14" customFormat="1">
      <c r="B203" s="162"/>
      <c r="D203" s="149" t="s">
        <v>191</v>
      </c>
      <c r="E203" s="163" t="s">
        <v>19</v>
      </c>
      <c r="F203" s="164" t="s">
        <v>215</v>
      </c>
      <c r="H203" s="165">
        <v>45.244</v>
      </c>
      <c r="I203" s="166"/>
      <c r="L203" s="162"/>
      <c r="M203" s="167"/>
      <c r="T203" s="168"/>
      <c r="AT203" s="163" t="s">
        <v>191</v>
      </c>
      <c r="AU203" s="163" t="s">
        <v>81</v>
      </c>
      <c r="AV203" s="14" t="s">
        <v>187</v>
      </c>
      <c r="AW203" s="14" t="s">
        <v>33</v>
      </c>
      <c r="AX203" s="14" t="s">
        <v>79</v>
      </c>
      <c r="AY203" s="163" t="s">
        <v>180</v>
      </c>
    </row>
    <row r="204" spans="2:65" s="1" customFormat="1" ht="37.9" customHeight="1">
      <c r="B204" s="32"/>
      <c r="C204" s="131" t="s">
        <v>515</v>
      </c>
      <c r="D204" s="131" t="s">
        <v>182</v>
      </c>
      <c r="E204" s="132" t="s">
        <v>694</v>
      </c>
      <c r="F204" s="133" t="s">
        <v>695</v>
      </c>
      <c r="G204" s="134" t="s">
        <v>209</v>
      </c>
      <c r="H204" s="135">
        <v>45.244</v>
      </c>
      <c r="I204" s="136"/>
      <c r="J204" s="137">
        <f>ROUND(I204*H204,2)</f>
        <v>0</v>
      </c>
      <c r="K204" s="133" t="s">
        <v>186</v>
      </c>
      <c r="L204" s="32"/>
      <c r="M204" s="138" t="s">
        <v>19</v>
      </c>
      <c r="N204" s="139" t="s">
        <v>43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187</v>
      </c>
      <c r="AT204" s="142" t="s">
        <v>182</v>
      </c>
      <c r="AU204" s="142" t="s">
        <v>81</v>
      </c>
      <c r="AY204" s="17" t="s">
        <v>180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7" t="s">
        <v>79</v>
      </c>
      <c r="BK204" s="143">
        <f>ROUND(I204*H204,2)</f>
        <v>0</v>
      </c>
      <c r="BL204" s="17" t="s">
        <v>187</v>
      </c>
      <c r="BM204" s="142" t="s">
        <v>696</v>
      </c>
    </row>
    <row r="205" spans="2:65" s="1" customFormat="1">
      <c r="B205" s="32"/>
      <c r="D205" s="144" t="s">
        <v>189</v>
      </c>
      <c r="F205" s="145" t="s">
        <v>697</v>
      </c>
      <c r="I205" s="146"/>
      <c r="L205" s="32"/>
      <c r="M205" s="147"/>
      <c r="T205" s="53"/>
      <c r="AT205" s="17" t="s">
        <v>189</v>
      </c>
      <c r="AU205" s="17" t="s">
        <v>81</v>
      </c>
    </row>
    <row r="206" spans="2:65" s="12" customFormat="1">
      <c r="B206" s="148"/>
      <c r="D206" s="149" t="s">
        <v>191</v>
      </c>
      <c r="E206" s="150" t="s">
        <v>19</v>
      </c>
      <c r="F206" s="151" t="s">
        <v>698</v>
      </c>
      <c r="H206" s="152">
        <v>45.244</v>
      </c>
      <c r="I206" s="153"/>
      <c r="L206" s="148"/>
      <c r="M206" s="154"/>
      <c r="T206" s="155"/>
      <c r="AT206" s="150" t="s">
        <v>191</v>
      </c>
      <c r="AU206" s="150" t="s">
        <v>81</v>
      </c>
      <c r="AV206" s="12" t="s">
        <v>81</v>
      </c>
      <c r="AW206" s="12" t="s">
        <v>33</v>
      </c>
      <c r="AX206" s="12" t="s">
        <v>79</v>
      </c>
      <c r="AY206" s="150" t="s">
        <v>180</v>
      </c>
    </row>
    <row r="207" spans="2:65" s="1" customFormat="1" ht="44.25" customHeight="1">
      <c r="B207" s="32"/>
      <c r="C207" s="131" t="s">
        <v>699</v>
      </c>
      <c r="D207" s="131" t="s">
        <v>182</v>
      </c>
      <c r="E207" s="132" t="s">
        <v>700</v>
      </c>
      <c r="F207" s="133" t="s">
        <v>701</v>
      </c>
      <c r="G207" s="134" t="s">
        <v>209</v>
      </c>
      <c r="H207" s="135">
        <v>45.244</v>
      </c>
      <c r="I207" s="136"/>
      <c r="J207" s="137">
        <f>ROUND(I207*H207,2)</f>
        <v>0</v>
      </c>
      <c r="K207" s="133" t="s">
        <v>186</v>
      </c>
      <c r="L207" s="32"/>
      <c r="M207" s="138" t="s">
        <v>19</v>
      </c>
      <c r="N207" s="139" t="s">
        <v>43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187</v>
      </c>
      <c r="AT207" s="142" t="s">
        <v>182</v>
      </c>
      <c r="AU207" s="142" t="s">
        <v>81</v>
      </c>
      <c r="AY207" s="17" t="s">
        <v>180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7" t="s">
        <v>79</v>
      </c>
      <c r="BK207" s="143">
        <f>ROUND(I207*H207,2)</f>
        <v>0</v>
      </c>
      <c r="BL207" s="17" t="s">
        <v>187</v>
      </c>
      <c r="BM207" s="142" t="s">
        <v>702</v>
      </c>
    </row>
    <row r="208" spans="2:65" s="1" customFormat="1">
      <c r="B208" s="32"/>
      <c r="D208" s="144" t="s">
        <v>189</v>
      </c>
      <c r="F208" s="145" t="s">
        <v>703</v>
      </c>
      <c r="I208" s="146"/>
      <c r="L208" s="32"/>
      <c r="M208" s="147"/>
      <c r="T208" s="53"/>
      <c r="AT208" s="17" t="s">
        <v>189</v>
      </c>
      <c r="AU208" s="17" t="s">
        <v>81</v>
      </c>
    </row>
    <row r="209" spans="2:65" s="1" customFormat="1" ht="24.2" customHeight="1">
      <c r="B209" s="32"/>
      <c r="C209" s="131" t="s">
        <v>704</v>
      </c>
      <c r="D209" s="131" t="s">
        <v>182</v>
      </c>
      <c r="E209" s="132" t="s">
        <v>705</v>
      </c>
      <c r="F209" s="133" t="s">
        <v>706</v>
      </c>
      <c r="G209" s="134" t="s">
        <v>209</v>
      </c>
      <c r="H209" s="135">
        <v>5.58</v>
      </c>
      <c r="I209" s="136"/>
      <c r="J209" s="137">
        <f>ROUND(I209*H209,2)</f>
        <v>0</v>
      </c>
      <c r="K209" s="133" t="s">
        <v>186</v>
      </c>
      <c r="L209" s="32"/>
      <c r="M209" s="138" t="s">
        <v>19</v>
      </c>
      <c r="N209" s="139" t="s">
        <v>43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187</v>
      </c>
      <c r="AT209" s="142" t="s">
        <v>182</v>
      </c>
      <c r="AU209" s="142" t="s">
        <v>81</v>
      </c>
      <c r="AY209" s="17" t="s">
        <v>180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7" t="s">
        <v>79</v>
      </c>
      <c r="BK209" s="143">
        <f>ROUND(I209*H209,2)</f>
        <v>0</v>
      </c>
      <c r="BL209" s="17" t="s">
        <v>187</v>
      </c>
      <c r="BM209" s="142" t="s">
        <v>707</v>
      </c>
    </row>
    <row r="210" spans="2:65" s="1" customFormat="1">
      <c r="B210" s="32"/>
      <c r="D210" s="144" t="s">
        <v>189</v>
      </c>
      <c r="F210" s="145" t="s">
        <v>708</v>
      </c>
      <c r="I210" s="146"/>
      <c r="L210" s="32"/>
      <c r="M210" s="147"/>
      <c r="T210" s="53"/>
      <c r="AT210" s="17" t="s">
        <v>189</v>
      </c>
      <c r="AU210" s="17" t="s">
        <v>81</v>
      </c>
    </row>
    <row r="211" spans="2:65" s="13" customFormat="1">
      <c r="B211" s="156"/>
      <c r="D211" s="149" t="s">
        <v>191</v>
      </c>
      <c r="E211" s="157" t="s">
        <v>19</v>
      </c>
      <c r="F211" s="158" t="s">
        <v>690</v>
      </c>
      <c r="H211" s="157" t="s">
        <v>19</v>
      </c>
      <c r="I211" s="159"/>
      <c r="L211" s="156"/>
      <c r="M211" s="160"/>
      <c r="T211" s="161"/>
      <c r="AT211" s="157" t="s">
        <v>191</v>
      </c>
      <c r="AU211" s="157" t="s">
        <v>81</v>
      </c>
      <c r="AV211" s="13" t="s">
        <v>79</v>
      </c>
      <c r="AW211" s="13" t="s">
        <v>33</v>
      </c>
      <c r="AX211" s="13" t="s">
        <v>72</v>
      </c>
      <c r="AY211" s="157" t="s">
        <v>180</v>
      </c>
    </row>
    <row r="212" spans="2:65" s="12" customFormat="1">
      <c r="B212" s="148"/>
      <c r="D212" s="149" t="s">
        <v>191</v>
      </c>
      <c r="E212" s="150" t="s">
        <v>19</v>
      </c>
      <c r="F212" s="151" t="s">
        <v>691</v>
      </c>
      <c r="H212" s="152">
        <v>5.58</v>
      </c>
      <c r="I212" s="153"/>
      <c r="L212" s="148"/>
      <c r="M212" s="154"/>
      <c r="T212" s="155"/>
      <c r="AT212" s="150" t="s">
        <v>191</v>
      </c>
      <c r="AU212" s="150" t="s">
        <v>81</v>
      </c>
      <c r="AV212" s="12" t="s">
        <v>81</v>
      </c>
      <c r="AW212" s="12" t="s">
        <v>33</v>
      </c>
      <c r="AX212" s="12" t="s">
        <v>79</v>
      </c>
      <c r="AY212" s="150" t="s">
        <v>180</v>
      </c>
    </row>
    <row r="213" spans="2:65" s="1" customFormat="1" ht="16.5" customHeight="1">
      <c r="B213" s="32"/>
      <c r="C213" s="131" t="s">
        <v>709</v>
      </c>
      <c r="D213" s="131" t="s">
        <v>182</v>
      </c>
      <c r="E213" s="132" t="s">
        <v>710</v>
      </c>
      <c r="F213" s="133" t="s">
        <v>711</v>
      </c>
      <c r="G213" s="134" t="s">
        <v>185</v>
      </c>
      <c r="H213" s="135">
        <v>5</v>
      </c>
      <c r="I213" s="136"/>
      <c r="J213" s="137">
        <f>ROUND(I213*H213,2)</f>
        <v>0</v>
      </c>
      <c r="K213" s="133" t="s">
        <v>186</v>
      </c>
      <c r="L213" s="32"/>
      <c r="M213" s="138" t="s">
        <v>19</v>
      </c>
      <c r="N213" s="139" t="s">
        <v>43</v>
      </c>
      <c r="P213" s="140">
        <f>O213*H213</f>
        <v>0</v>
      </c>
      <c r="Q213" s="140">
        <v>1.6070000000000001E-2</v>
      </c>
      <c r="R213" s="140">
        <f>Q213*H213</f>
        <v>8.0350000000000005E-2</v>
      </c>
      <c r="S213" s="140">
        <v>0</v>
      </c>
      <c r="T213" s="141">
        <f>S213*H213</f>
        <v>0</v>
      </c>
      <c r="AR213" s="142" t="s">
        <v>187</v>
      </c>
      <c r="AT213" s="142" t="s">
        <v>182</v>
      </c>
      <c r="AU213" s="142" t="s">
        <v>81</v>
      </c>
      <c r="AY213" s="17" t="s">
        <v>180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7" t="s">
        <v>79</v>
      </c>
      <c r="BK213" s="143">
        <f>ROUND(I213*H213,2)</f>
        <v>0</v>
      </c>
      <c r="BL213" s="17" t="s">
        <v>187</v>
      </c>
      <c r="BM213" s="142" t="s">
        <v>712</v>
      </c>
    </row>
    <row r="214" spans="2:65" s="1" customFormat="1">
      <c r="B214" s="32"/>
      <c r="D214" s="144" t="s">
        <v>189</v>
      </c>
      <c r="F214" s="145" t="s">
        <v>713</v>
      </c>
      <c r="I214" s="146"/>
      <c r="L214" s="32"/>
      <c r="M214" s="147"/>
      <c r="T214" s="53"/>
      <c r="AT214" s="17" t="s">
        <v>189</v>
      </c>
      <c r="AU214" s="17" t="s">
        <v>81</v>
      </c>
    </row>
    <row r="215" spans="2:65" s="12" customFormat="1">
      <c r="B215" s="148"/>
      <c r="D215" s="149" t="s">
        <v>191</v>
      </c>
      <c r="E215" s="150" t="s">
        <v>19</v>
      </c>
      <c r="F215" s="151" t="s">
        <v>714</v>
      </c>
      <c r="H215" s="152">
        <v>5</v>
      </c>
      <c r="I215" s="153"/>
      <c r="L215" s="148"/>
      <c r="M215" s="154"/>
      <c r="T215" s="155"/>
      <c r="AT215" s="150" t="s">
        <v>191</v>
      </c>
      <c r="AU215" s="150" t="s">
        <v>81</v>
      </c>
      <c r="AV215" s="12" t="s">
        <v>81</v>
      </c>
      <c r="AW215" s="12" t="s">
        <v>33</v>
      </c>
      <c r="AX215" s="12" t="s">
        <v>79</v>
      </c>
      <c r="AY215" s="150" t="s">
        <v>180</v>
      </c>
    </row>
    <row r="216" spans="2:65" s="1" customFormat="1" ht="16.5" customHeight="1">
      <c r="B216" s="32"/>
      <c r="C216" s="131" t="s">
        <v>715</v>
      </c>
      <c r="D216" s="131" t="s">
        <v>182</v>
      </c>
      <c r="E216" s="132" t="s">
        <v>716</v>
      </c>
      <c r="F216" s="133" t="s">
        <v>717</v>
      </c>
      <c r="G216" s="134" t="s">
        <v>185</v>
      </c>
      <c r="H216" s="135">
        <v>5</v>
      </c>
      <c r="I216" s="136"/>
      <c r="J216" s="137">
        <f>ROUND(I216*H216,2)</f>
        <v>0</v>
      </c>
      <c r="K216" s="133" t="s">
        <v>186</v>
      </c>
      <c r="L216" s="32"/>
      <c r="M216" s="138" t="s">
        <v>19</v>
      </c>
      <c r="N216" s="139" t="s">
        <v>43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187</v>
      </c>
      <c r="AT216" s="142" t="s">
        <v>182</v>
      </c>
      <c r="AU216" s="142" t="s">
        <v>81</v>
      </c>
      <c r="AY216" s="17" t="s">
        <v>180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7" t="s">
        <v>79</v>
      </c>
      <c r="BK216" s="143">
        <f>ROUND(I216*H216,2)</f>
        <v>0</v>
      </c>
      <c r="BL216" s="17" t="s">
        <v>187</v>
      </c>
      <c r="BM216" s="142" t="s">
        <v>718</v>
      </c>
    </row>
    <row r="217" spans="2:65" s="1" customFormat="1">
      <c r="B217" s="32"/>
      <c r="D217" s="144" t="s">
        <v>189</v>
      </c>
      <c r="F217" s="145" t="s">
        <v>719</v>
      </c>
      <c r="I217" s="146"/>
      <c r="L217" s="32"/>
      <c r="M217" s="147"/>
      <c r="T217" s="53"/>
      <c r="AT217" s="17" t="s">
        <v>189</v>
      </c>
      <c r="AU217" s="17" t="s">
        <v>81</v>
      </c>
    </row>
    <row r="218" spans="2:65" s="1" customFormat="1" ht="16.5" customHeight="1">
      <c r="B218" s="32"/>
      <c r="C218" s="131" t="s">
        <v>720</v>
      </c>
      <c r="D218" s="131" t="s">
        <v>182</v>
      </c>
      <c r="E218" s="132" t="s">
        <v>721</v>
      </c>
      <c r="F218" s="133" t="s">
        <v>722</v>
      </c>
      <c r="G218" s="134" t="s">
        <v>257</v>
      </c>
      <c r="H218" s="135">
        <v>0.26200000000000001</v>
      </c>
      <c r="I218" s="136"/>
      <c r="J218" s="137">
        <f>ROUND(I218*H218,2)</f>
        <v>0</v>
      </c>
      <c r="K218" s="133" t="s">
        <v>186</v>
      </c>
      <c r="L218" s="32"/>
      <c r="M218" s="138" t="s">
        <v>19</v>
      </c>
      <c r="N218" s="139" t="s">
        <v>43</v>
      </c>
      <c r="P218" s="140">
        <f>O218*H218</f>
        <v>0</v>
      </c>
      <c r="Q218" s="140">
        <v>1.0416099999999999</v>
      </c>
      <c r="R218" s="140">
        <f>Q218*H218</f>
        <v>0.27290182000000002</v>
      </c>
      <c r="S218" s="140">
        <v>0</v>
      </c>
      <c r="T218" s="141">
        <f>S218*H218</f>
        <v>0</v>
      </c>
      <c r="AR218" s="142" t="s">
        <v>187</v>
      </c>
      <c r="AT218" s="142" t="s">
        <v>182</v>
      </c>
      <c r="AU218" s="142" t="s">
        <v>81</v>
      </c>
      <c r="AY218" s="17" t="s">
        <v>180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7" t="s">
        <v>79</v>
      </c>
      <c r="BK218" s="143">
        <f>ROUND(I218*H218,2)</f>
        <v>0</v>
      </c>
      <c r="BL218" s="17" t="s">
        <v>187</v>
      </c>
      <c r="BM218" s="142" t="s">
        <v>723</v>
      </c>
    </row>
    <row r="219" spans="2:65" s="1" customFormat="1">
      <c r="B219" s="32"/>
      <c r="D219" s="144" t="s">
        <v>189</v>
      </c>
      <c r="F219" s="145" t="s">
        <v>724</v>
      </c>
      <c r="I219" s="146"/>
      <c r="L219" s="32"/>
      <c r="M219" s="147"/>
      <c r="T219" s="53"/>
      <c r="AT219" s="17" t="s">
        <v>189</v>
      </c>
      <c r="AU219" s="17" t="s">
        <v>81</v>
      </c>
    </row>
    <row r="220" spans="2:65" s="13" customFormat="1">
      <c r="B220" s="156"/>
      <c r="D220" s="149" t="s">
        <v>191</v>
      </c>
      <c r="E220" s="157" t="s">
        <v>19</v>
      </c>
      <c r="F220" s="158" t="s">
        <v>725</v>
      </c>
      <c r="H220" s="157" t="s">
        <v>19</v>
      </c>
      <c r="I220" s="159"/>
      <c r="L220" s="156"/>
      <c r="M220" s="160"/>
      <c r="T220" s="161"/>
      <c r="AT220" s="157" t="s">
        <v>191</v>
      </c>
      <c r="AU220" s="157" t="s">
        <v>81</v>
      </c>
      <c r="AV220" s="13" t="s">
        <v>79</v>
      </c>
      <c r="AW220" s="13" t="s">
        <v>33</v>
      </c>
      <c r="AX220" s="13" t="s">
        <v>72</v>
      </c>
      <c r="AY220" s="157" t="s">
        <v>180</v>
      </c>
    </row>
    <row r="221" spans="2:65" s="12" customFormat="1">
      <c r="B221" s="148"/>
      <c r="D221" s="149" t="s">
        <v>191</v>
      </c>
      <c r="E221" s="150" t="s">
        <v>19</v>
      </c>
      <c r="F221" s="151" t="s">
        <v>726</v>
      </c>
      <c r="H221" s="152">
        <v>0.26200000000000001</v>
      </c>
      <c r="I221" s="153"/>
      <c r="L221" s="148"/>
      <c r="M221" s="154"/>
      <c r="T221" s="155"/>
      <c r="AT221" s="150" t="s">
        <v>191</v>
      </c>
      <c r="AU221" s="150" t="s">
        <v>81</v>
      </c>
      <c r="AV221" s="12" t="s">
        <v>81</v>
      </c>
      <c r="AW221" s="12" t="s">
        <v>33</v>
      </c>
      <c r="AX221" s="12" t="s">
        <v>79</v>
      </c>
      <c r="AY221" s="150" t="s">
        <v>180</v>
      </c>
    </row>
    <row r="222" spans="2:65" s="1" customFormat="1" ht="21.75" customHeight="1">
      <c r="B222" s="32"/>
      <c r="C222" s="131" t="s">
        <v>727</v>
      </c>
      <c r="D222" s="131" t="s">
        <v>182</v>
      </c>
      <c r="E222" s="132" t="s">
        <v>617</v>
      </c>
      <c r="F222" s="133" t="s">
        <v>618</v>
      </c>
      <c r="G222" s="134" t="s">
        <v>257</v>
      </c>
      <c r="H222" s="135">
        <v>4.3579999999999997</v>
      </c>
      <c r="I222" s="136"/>
      <c r="J222" s="137">
        <f>ROUND(I222*H222,2)</f>
        <v>0</v>
      </c>
      <c r="K222" s="133" t="s">
        <v>186</v>
      </c>
      <c r="L222" s="32"/>
      <c r="M222" s="138" t="s">
        <v>19</v>
      </c>
      <c r="N222" s="139" t="s">
        <v>43</v>
      </c>
      <c r="P222" s="140">
        <f>O222*H222</f>
        <v>0</v>
      </c>
      <c r="Q222" s="140">
        <v>1.06277</v>
      </c>
      <c r="R222" s="140">
        <f>Q222*H222</f>
        <v>4.6315516599999995</v>
      </c>
      <c r="S222" s="140">
        <v>0</v>
      </c>
      <c r="T222" s="141">
        <f>S222*H222</f>
        <v>0</v>
      </c>
      <c r="AR222" s="142" t="s">
        <v>187</v>
      </c>
      <c r="AT222" s="142" t="s">
        <v>182</v>
      </c>
      <c r="AU222" s="142" t="s">
        <v>81</v>
      </c>
      <c r="AY222" s="17" t="s">
        <v>180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7" t="s">
        <v>79</v>
      </c>
      <c r="BK222" s="143">
        <f>ROUND(I222*H222,2)</f>
        <v>0</v>
      </c>
      <c r="BL222" s="17" t="s">
        <v>187</v>
      </c>
      <c r="BM222" s="142" t="s">
        <v>728</v>
      </c>
    </row>
    <row r="223" spans="2:65" s="1" customFormat="1">
      <c r="B223" s="32"/>
      <c r="D223" s="144" t="s">
        <v>189</v>
      </c>
      <c r="F223" s="145" t="s">
        <v>620</v>
      </c>
      <c r="I223" s="146"/>
      <c r="L223" s="32"/>
      <c r="M223" s="147"/>
      <c r="T223" s="53"/>
      <c r="AT223" s="17" t="s">
        <v>189</v>
      </c>
      <c r="AU223" s="17" t="s">
        <v>81</v>
      </c>
    </row>
    <row r="224" spans="2:65" s="13" customFormat="1">
      <c r="B224" s="156"/>
      <c r="D224" s="149" t="s">
        <v>191</v>
      </c>
      <c r="E224" s="157" t="s">
        <v>19</v>
      </c>
      <c r="F224" s="158" t="s">
        <v>729</v>
      </c>
      <c r="H224" s="157" t="s">
        <v>19</v>
      </c>
      <c r="I224" s="159"/>
      <c r="L224" s="156"/>
      <c r="M224" s="160"/>
      <c r="T224" s="161"/>
      <c r="AT224" s="157" t="s">
        <v>191</v>
      </c>
      <c r="AU224" s="157" t="s">
        <v>81</v>
      </c>
      <c r="AV224" s="13" t="s">
        <v>79</v>
      </c>
      <c r="AW224" s="13" t="s">
        <v>33</v>
      </c>
      <c r="AX224" s="13" t="s">
        <v>72</v>
      </c>
      <c r="AY224" s="157" t="s">
        <v>180</v>
      </c>
    </row>
    <row r="225" spans="2:65" s="12" customFormat="1">
      <c r="B225" s="148"/>
      <c r="D225" s="149" t="s">
        <v>191</v>
      </c>
      <c r="E225" s="150" t="s">
        <v>19</v>
      </c>
      <c r="F225" s="151" t="s">
        <v>730</v>
      </c>
      <c r="H225" s="152">
        <v>0.53600000000000003</v>
      </c>
      <c r="I225" s="153"/>
      <c r="L225" s="148"/>
      <c r="M225" s="154"/>
      <c r="T225" s="155"/>
      <c r="AT225" s="150" t="s">
        <v>191</v>
      </c>
      <c r="AU225" s="150" t="s">
        <v>81</v>
      </c>
      <c r="AV225" s="12" t="s">
        <v>81</v>
      </c>
      <c r="AW225" s="12" t="s">
        <v>33</v>
      </c>
      <c r="AX225" s="12" t="s">
        <v>72</v>
      </c>
      <c r="AY225" s="150" t="s">
        <v>180</v>
      </c>
    </row>
    <row r="226" spans="2:65" s="13" customFormat="1">
      <c r="B226" s="156"/>
      <c r="D226" s="149" t="s">
        <v>191</v>
      </c>
      <c r="E226" s="157" t="s">
        <v>19</v>
      </c>
      <c r="F226" s="158" t="s">
        <v>692</v>
      </c>
      <c r="H226" s="157" t="s">
        <v>19</v>
      </c>
      <c r="I226" s="159"/>
      <c r="L226" s="156"/>
      <c r="M226" s="160"/>
      <c r="T226" s="161"/>
      <c r="AT226" s="157" t="s">
        <v>191</v>
      </c>
      <c r="AU226" s="157" t="s">
        <v>81</v>
      </c>
      <c r="AV226" s="13" t="s">
        <v>79</v>
      </c>
      <c r="AW226" s="13" t="s">
        <v>33</v>
      </c>
      <c r="AX226" s="13" t="s">
        <v>72</v>
      </c>
      <c r="AY226" s="157" t="s">
        <v>180</v>
      </c>
    </row>
    <row r="227" spans="2:65" s="12" customFormat="1">
      <c r="B227" s="148"/>
      <c r="D227" s="149" t="s">
        <v>191</v>
      </c>
      <c r="E227" s="150" t="s">
        <v>19</v>
      </c>
      <c r="F227" s="151" t="s">
        <v>731</v>
      </c>
      <c r="H227" s="152">
        <v>3.8220000000000001</v>
      </c>
      <c r="I227" s="153"/>
      <c r="L227" s="148"/>
      <c r="M227" s="154"/>
      <c r="T227" s="155"/>
      <c r="AT227" s="150" t="s">
        <v>191</v>
      </c>
      <c r="AU227" s="150" t="s">
        <v>81</v>
      </c>
      <c r="AV227" s="12" t="s">
        <v>81</v>
      </c>
      <c r="AW227" s="12" t="s">
        <v>33</v>
      </c>
      <c r="AX227" s="12" t="s">
        <v>72</v>
      </c>
      <c r="AY227" s="150" t="s">
        <v>180</v>
      </c>
    </row>
    <row r="228" spans="2:65" s="14" customFormat="1">
      <c r="B228" s="162"/>
      <c r="D228" s="149" t="s">
        <v>191</v>
      </c>
      <c r="E228" s="163" t="s">
        <v>19</v>
      </c>
      <c r="F228" s="164" t="s">
        <v>215</v>
      </c>
      <c r="H228" s="165">
        <v>4.3579999999999997</v>
      </c>
      <c r="I228" s="166"/>
      <c r="L228" s="162"/>
      <c r="M228" s="167"/>
      <c r="T228" s="168"/>
      <c r="AT228" s="163" t="s">
        <v>191</v>
      </c>
      <c r="AU228" s="163" t="s">
        <v>81</v>
      </c>
      <c r="AV228" s="14" t="s">
        <v>187</v>
      </c>
      <c r="AW228" s="14" t="s">
        <v>33</v>
      </c>
      <c r="AX228" s="14" t="s">
        <v>79</v>
      </c>
      <c r="AY228" s="163" t="s">
        <v>180</v>
      </c>
    </row>
    <row r="229" spans="2:65" s="1" customFormat="1" ht="37.9" customHeight="1">
      <c r="B229" s="32"/>
      <c r="C229" s="131" t="s">
        <v>732</v>
      </c>
      <c r="D229" s="131" t="s">
        <v>182</v>
      </c>
      <c r="E229" s="132" t="s">
        <v>733</v>
      </c>
      <c r="F229" s="133" t="s">
        <v>734</v>
      </c>
      <c r="G229" s="134" t="s">
        <v>476</v>
      </c>
      <c r="H229" s="135">
        <v>100</v>
      </c>
      <c r="I229" s="136"/>
      <c r="J229" s="137">
        <f>ROUND(I229*H229,2)</f>
        <v>0</v>
      </c>
      <c r="K229" s="133" t="s">
        <v>186</v>
      </c>
      <c r="L229" s="32"/>
      <c r="M229" s="138" t="s">
        <v>19</v>
      </c>
      <c r="N229" s="139" t="s">
        <v>43</v>
      </c>
      <c r="P229" s="140">
        <f>O229*H229</f>
        <v>0</v>
      </c>
      <c r="Q229" s="140">
        <v>1.4E-3</v>
      </c>
      <c r="R229" s="140">
        <f>Q229*H229</f>
        <v>0.13999999999999999</v>
      </c>
      <c r="S229" s="140">
        <v>0</v>
      </c>
      <c r="T229" s="141">
        <f>S229*H229</f>
        <v>0</v>
      </c>
      <c r="AR229" s="142" t="s">
        <v>187</v>
      </c>
      <c r="AT229" s="142" t="s">
        <v>182</v>
      </c>
      <c r="AU229" s="142" t="s">
        <v>81</v>
      </c>
      <c r="AY229" s="17" t="s">
        <v>180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7" t="s">
        <v>79</v>
      </c>
      <c r="BK229" s="143">
        <f>ROUND(I229*H229,2)</f>
        <v>0</v>
      </c>
      <c r="BL229" s="17" t="s">
        <v>187</v>
      </c>
      <c r="BM229" s="142" t="s">
        <v>735</v>
      </c>
    </row>
    <row r="230" spans="2:65" s="1" customFormat="1">
      <c r="B230" s="32"/>
      <c r="D230" s="144" t="s">
        <v>189</v>
      </c>
      <c r="F230" s="145" t="s">
        <v>736</v>
      </c>
      <c r="I230" s="146"/>
      <c r="L230" s="32"/>
      <c r="M230" s="147"/>
      <c r="T230" s="53"/>
      <c r="AT230" s="17" t="s">
        <v>189</v>
      </c>
      <c r="AU230" s="17" t="s">
        <v>81</v>
      </c>
    </row>
    <row r="231" spans="2:65" s="1" customFormat="1" ht="24.2" customHeight="1">
      <c r="B231" s="32"/>
      <c r="C231" s="131" t="s">
        <v>737</v>
      </c>
      <c r="D231" s="131" t="s">
        <v>182</v>
      </c>
      <c r="E231" s="132" t="s">
        <v>738</v>
      </c>
      <c r="F231" s="133" t="s">
        <v>739</v>
      </c>
      <c r="G231" s="134" t="s">
        <v>185</v>
      </c>
      <c r="H231" s="135">
        <v>226.22</v>
      </c>
      <c r="I231" s="136"/>
      <c r="J231" s="137">
        <f>ROUND(I231*H231,2)</f>
        <v>0</v>
      </c>
      <c r="K231" s="133" t="s">
        <v>186</v>
      </c>
      <c r="L231" s="32"/>
      <c r="M231" s="138" t="s">
        <v>19</v>
      </c>
      <c r="N231" s="139" t="s">
        <v>43</v>
      </c>
      <c r="P231" s="140">
        <f>O231*H231</f>
        <v>0</v>
      </c>
      <c r="Q231" s="140">
        <v>3.2000000000000002E-3</v>
      </c>
      <c r="R231" s="140">
        <f>Q231*H231</f>
        <v>0.72390399999999999</v>
      </c>
      <c r="S231" s="140">
        <v>0</v>
      </c>
      <c r="T231" s="141">
        <f>S231*H231</f>
        <v>0</v>
      </c>
      <c r="AR231" s="142" t="s">
        <v>187</v>
      </c>
      <c r="AT231" s="142" t="s">
        <v>182</v>
      </c>
      <c r="AU231" s="142" t="s">
        <v>81</v>
      </c>
      <c r="AY231" s="17" t="s">
        <v>180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7" t="s">
        <v>79</v>
      </c>
      <c r="BK231" s="143">
        <f>ROUND(I231*H231,2)</f>
        <v>0</v>
      </c>
      <c r="BL231" s="17" t="s">
        <v>187</v>
      </c>
      <c r="BM231" s="142" t="s">
        <v>740</v>
      </c>
    </row>
    <row r="232" spans="2:65" s="1" customFormat="1">
      <c r="B232" s="32"/>
      <c r="D232" s="144" t="s">
        <v>189</v>
      </c>
      <c r="F232" s="145" t="s">
        <v>741</v>
      </c>
      <c r="I232" s="146"/>
      <c r="L232" s="32"/>
      <c r="M232" s="147"/>
      <c r="T232" s="53"/>
      <c r="AT232" s="17" t="s">
        <v>189</v>
      </c>
      <c r="AU232" s="17" t="s">
        <v>81</v>
      </c>
    </row>
    <row r="233" spans="2:65" s="13" customFormat="1">
      <c r="B233" s="156"/>
      <c r="D233" s="149" t="s">
        <v>191</v>
      </c>
      <c r="E233" s="157" t="s">
        <v>19</v>
      </c>
      <c r="F233" s="158" t="s">
        <v>690</v>
      </c>
      <c r="H233" s="157" t="s">
        <v>19</v>
      </c>
      <c r="I233" s="159"/>
      <c r="L233" s="156"/>
      <c r="M233" s="160"/>
      <c r="T233" s="161"/>
      <c r="AT233" s="157" t="s">
        <v>191</v>
      </c>
      <c r="AU233" s="157" t="s">
        <v>81</v>
      </c>
      <c r="AV233" s="13" t="s">
        <v>79</v>
      </c>
      <c r="AW233" s="13" t="s">
        <v>33</v>
      </c>
      <c r="AX233" s="13" t="s">
        <v>72</v>
      </c>
      <c r="AY233" s="157" t="s">
        <v>180</v>
      </c>
    </row>
    <row r="234" spans="2:65" s="12" customFormat="1">
      <c r="B234" s="148"/>
      <c r="D234" s="149" t="s">
        <v>191</v>
      </c>
      <c r="E234" s="150" t="s">
        <v>19</v>
      </c>
      <c r="F234" s="151" t="s">
        <v>742</v>
      </c>
      <c r="H234" s="152">
        <v>27.9</v>
      </c>
      <c r="I234" s="153"/>
      <c r="L234" s="148"/>
      <c r="M234" s="154"/>
      <c r="T234" s="155"/>
      <c r="AT234" s="150" t="s">
        <v>191</v>
      </c>
      <c r="AU234" s="150" t="s">
        <v>81</v>
      </c>
      <c r="AV234" s="12" t="s">
        <v>81</v>
      </c>
      <c r="AW234" s="12" t="s">
        <v>33</v>
      </c>
      <c r="AX234" s="12" t="s">
        <v>72</v>
      </c>
      <c r="AY234" s="150" t="s">
        <v>180</v>
      </c>
    </row>
    <row r="235" spans="2:65" s="13" customFormat="1">
      <c r="B235" s="156"/>
      <c r="D235" s="149" t="s">
        <v>191</v>
      </c>
      <c r="E235" s="157" t="s">
        <v>19</v>
      </c>
      <c r="F235" s="158" t="s">
        <v>692</v>
      </c>
      <c r="H235" s="157" t="s">
        <v>19</v>
      </c>
      <c r="I235" s="159"/>
      <c r="L235" s="156"/>
      <c r="M235" s="160"/>
      <c r="T235" s="161"/>
      <c r="AT235" s="157" t="s">
        <v>191</v>
      </c>
      <c r="AU235" s="157" t="s">
        <v>81</v>
      </c>
      <c r="AV235" s="13" t="s">
        <v>79</v>
      </c>
      <c r="AW235" s="13" t="s">
        <v>33</v>
      </c>
      <c r="AX235" s="13" t="s">
        <v>72</v>
      </c>
      <c r="AY235" s="157" t="s">
        <v>180</v>
      </c>
    </row>
    <row r="236" spans="2:65" s="12" customFormat="1">
      <c r="B236" s="148"/>
      <c r="D236" s="149" t="s">
        <v>191</v>
      </c>
      <c r="E236" s="150" t="s">
        <v>19</v>
      </c>
      <c r="F236" s="151" t="s">
        <v>743</v>
      </c>
      <c r="H236" s="152">
        <v>198.32</v>
      </c>
      <c r="I236" s="153"/>
      <c r="L236" s="148"/>
      <c r="M236" s="154"/>
      <c r="T236" s="155"/>
      <c r="AT236" s="150" t="s">
        <v>191</v>
      </c>
      <c r="AU236" s="150" t="s">
        <v>81</v>
      </c>
      <c r="AV236" s="12" t="s">
        <v>81</v>
      </c>
      <c r="AW236" s="12" t="s">
        <v>33</v>
      </c>
      <c r="AX236" s="12" t="s">
        <v>72</v>
      </c>
      <c r="AY236" s="150" t="s">
        <v>180</v>
      </c>
    </row>
    <row r="237" spans="2:65" s="14" customFormat="1">
      <c r="B237" s="162"/>
      <c r="D237" s="149" t="s">
        <v>191</v>
      </c>
      <c r="E237" s="163" t="s">
        <v>19</v>
      </c>
      <c r="F237" s="164" t="s">
        <v>215</v>
      </c>
      <c r="H237" s="165">
        <v>226.22</v>
      </c>
      <c r="I237" s="166"/>
      <c r="L237" s="162"/>
      <c r="M237" s="167"/>
      <c r="T237" s="168"/>
      <c r="AT237" s="163" t="s">
        <v>191</v>
      </c>
      <c r="AU237" s="163" t="s">
        <v>81</v>
      </c>
      <c r="AV237" s="14" t="s">
        <v>187</v>
      </c>
      <c r="AW237" s="14" t="s">
        <v>33</v>
      </c>
      <c r="AX237" s="14" t="s">
        <v>79</v>
      </c>
      <c r="AY237" s="163" t="s">
        <v>180</v>
      </c>
    </row>
    <row r="238" spans="2:65" s="1" customFormat="1" ht="24.2" customHeight="1">
      <c r="B238" s="32"/>
      <c r="C238" s="131" t="s">
        <v>744</v>
      </c>
      <c r="D238" s="131" t="s">
        <v>182</v>
      </c>
      <c r="E238" s="132" t="s">
        <v>745</v>
      </c>
      <c r="F238" s="133" t="s">
        <v>746</v>
      </c>
      <c r="G238" s="134" t="s">
        <v>185</v>
      </c>
      <c r="H238" s="135">
        <v>226.22</v>
      </c>
      <c r="I238" s="136"/>
      <c r="J238" s="137">
        <f>ROUND(I238*H238,2)</f>
        <v>0</v>
      </c>
      <c r="K238" s="133" t="s">
        <v>186</v>
      </c>
      <c r="L238" s="32"/>
      <c r="M238" s="138" t="s">
        <v>19</v>
      </c>
      <c r="N238" s="139" t="s">
        <v>43</v>
      </c>
      <c r="P238" s="140">
        <f>O238*H238</f>
        <v>0</v>
      </c>
      <c r="Q238" s="140">
        <v>2.2000000000000001E-4</v>
      </c>
      <c r="R238" s="140">
        <f>Q238*H238</f>
        <v>4.9768400000000004E-2</v>
      </c>
      <c r="S238" s="140">
        <v>0</v>
      </c>
      <c r="T238" s="141">
        <f>S238*H238</f>
        <v>0</v>
      </c>
      <c r="AR238" s="142" t="s">
        <v>187</v>
      </c>
      <c r="AT238" s="142" t="s">
        <v>182</v>
      </c>
      <c r="AU238" s="142" t="s">
        <v>81</v>
      </c>
      <c r="AY238" s="17" t="s">
        <v>180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7" t="s">
        <v>79</v>
      </c>
      <c r="BK238" s="143">
        <f>ROUND(I238*H238,2)</f>
        <v>0</v>
      </c>
      <c r="BL238" s="17" t="s">
        <v>187</v>
      </c>
      <c r="BM238" s="142" t="s">
        <v>747</v>
      </c>
    </row>
    <row r="239" spans="2:65" s="1" customFormat="1">
      <c r="B239" s="32"/>
      <c r="D239" s="144" t="s">
        <v>189</v>
      </c>
      <c r="F239" s="145" t="s">
        <v>748</v>
      </c>
      <c r="I239" s="146"/>
      <c r="L239" s="32"/>
      <c r="M239" s="147"/>
      <c r="T239" s="53"/>
      <c r="AT239" s="17" t="s">
        <v>189</v>
      </c>
      <c r="AU239" s="17" t="s">
        <v>81</v>
      </c>
    </row>
    <row r="240" spans="2:65" s="1" customFormat="1" ht="24.2" customHeight="1">
      <c r="B240" s="32"/>
      <c r="C240" s="131" t="s">
        <v>749</v>
      </c>
      <c r="D240" s="131" t="s">
        <v>182</v>
      </c>
      <c r="E240" s="132" t="s">
        <v>750</v>
      </c>
      <c r="F240" s="133" t="s">
        <v>751</v>
      </c>
      <c r="G240" s="134" t="s">
        <v>476</v>
      </c>
      <c r="H240" s="135">
        <v>130.69999999999999</v>
      </c>
      <c r="I240" s="136"/>
      <c r="J240" s="137">
        <f>ROUND(I240*H240,2)</f>
        <v>0</v>
      </c>
      <c r="K240" s="133" t="s">
        <v>186</v>
      </c>
      <c r="L240" s="32"/>
      <c r="M240" s="138" t="s">
        <v>19</v>
      </c>
      <c r="N240" s="139" t="s">
        <v>43</v>
      </c>
      <c r="P240" s="140">
        <f>O240*H240</f>
        <v>0</v>
      </c>
      <c r="Q240" s="140">
        <v>2.3000000000000001E-4</v>
      </c>
      <c r="R240" s="140">
        <f>Q240*H240</f>
        <v>3.0060999999999997E-2</v>
      </c>
      <c r="S240" s="140">
        <v>0</v>
      </c>
      <c r="T240" s="141">
        <f>S240*H240</f>
        <v>0</v>
      </c>
      <c r="AR240" s="142" t="s">
        <v>187</v>
      </c>
      <c r="AT240" s="142" t="s">
        <v>182</v>
      </c>
      <c r="AU240" s="142" t="s">
        <v>81</v>
      </c>
      <c r="AY240" s="17" t="s">
        <v>180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7" t="s">
        <v>79</v>
      </c>
      <c r="BK240" s="143">
        <f>ROUND(I240*H240,2)</f>
        <v>0</v>
      </c>
      <c r="BL240" s="17" t="s">
        <v>187</v>
      </c>
      <c r="BM240" s="142" t="s">
        <v>752</v>
      </c>
    </row>
    <row r="241" spans="2:65" s="1" customFormat="1">
      <c r="B241" s="32"/>
      <c r="D241" s="144" t="s">
        <v>189</v>
      </c>
      <c r="F241" s="145" t="s">
        <v>753</v>
      </c>
      <c r="I241" s="146"/>
      <c r="L241" s="32"/>
      <c r="M241" s="147"/>
      <c r="T241" s="53"/>
      <c r="AT241" s="17" t="s">
        <v>189</v>
      </c>
      <c r="AU241" s="17" t="s">
        <v>81</v>
      </c>
    </row>
    <row r="242" spans="2:65" s="1" customFormat="1" ht="37.9" customHeight="1">
      <c r="B242" s="32"/>
      <c r="C242" s="131" t="s">
        <v>754</v>
      </c>
      <c r="D242" s="131" t="s">
        <v>182</v>
      </c>
      <c r="E242" s="132" t="s">
        <v>755</v>
      </c>
      <c r="F242" s="133" t="s">
        <v>756</v>
      </c>
      <c r="G242" s="134" t="s">
        <v>476</v>
      </c>
      <c r="H242" s="135">
        <v>130.69999999999999</v>
      </c>
      <c r="I242" s="136"/>
      <c r="J242" s="137">
        <f>ROUND(I242*H242,2)</f>
        <v>0</v>
      </c>
      <c r="K242" s="133" t="s">
        <v>186</v>
      </c>
      <c r="L242" s="32"/>
      <c r="M242" s="138" t="s">
        <v>19</v>
      </c>
      <c r="N242" s="139" t="s">
        <v>43</v>
      </c>
      <c r="P242" s="140">
        <f>O242*H242</f>
        <v>0</v>
      </c>
      <c r="Q242" s="140">
        <v>1.0000000000000001E-5</v>
      </c>
      <c r="R242" s="140">
        <f>Q242*H242</f>
        <v>1.307E-3</v>
      </c>
      <c r="S242" s="140">
        <v>0</v>
      </c>
      <c r="T242" s="141">
        <f>S242*H242</f>
        <v>0</v>
      </c>
      <c r="AR242" s="142" t="s">
        <v>187</v>
      </c>
      <c r="AT242" s="142" t="s">
        <v>182</v>
      </c>
      <c r="AU242" s="142" t="s">
        <v>81</v>
      </c>
      <c r="AY242" s="17" t="s">
        <v>180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7" t="s">
        <v>79</v>
      </c>
      <c r="BK242" s="143">
        <f>ROUND(I242*H242,2)</f>
        <v>0</v>
      </c>
      <c r="BL242" s="17" t="s">
        <v>187</v>
      </c>
      <c r="BM242" s="142" t="s">
        <v>757</v>
      </c>
    </row>
    <row r="243" spans="2:65" s="1" customFormat="1">
      <c r="B243" s="32"/>
      <c r="D243" s="144" t="s">
        <v>189</v>
      </c>
      <c r="F243" s="145" t="s">
        <v>758</v>
      </c>
      <c r="I243" s="146"/>
      <c r="L243" s="32"/>
      <c r="M243" s="147"/>
      <c r="T243" s="53"/>
      <c r="AT243" s="17" t="s">
        <v>189</v>
      </c>
      <c r="AU243" s="17" t="s">
        <v>81</v>
      </c>
    </row>
    <row r="244" spans="2:65" s="12" customFormat="1">
      <c r="B244" s="148"/>
      <c r="D244" s="149" t="s">
        <v>191</v>
      </c>
      <c r="E244" s="150" t="s">
        <v>19</v>
      </c>
      <c r="F244" s="151" t="s">
        <v>759</v>
      </c>
      <c r="H244" s="152">
        <v>130.69999999999999</v>
      </c>
      <c r="I244" s="153"/>
      <c r="L244" s="148"/>
      <c r="M244" s="154"/>
      <c r="T244" s="155"/>
      <c r="AT244" s="150" t="s">
        <v>191</v>
      </c>
      <c r="AU244" s="150" t="s">
        <v>81</v>
      </c>
      <c r="AV244" s="12" t="s">
        <v>81</v>
      </c>
      <c r="AW244" s="12" t="s">
        <v>33</v>
      </c>
      <c r="AX244" s="12" t="s">
        <v>79</v>
      </c>
      <c r="AY244" s="150" t="s">
        <v>180</v>
      </c>
    </row>
    <row r="245" spans="2:65" s="1" customFormat="1" ht="33" customHeight="1">
      <c r="B245" s="32"/>
      <c r="C245" s="131" t="s">
        <v>760</v>
      </c>
      <c r="D245" s="131" t="s">
        <v>182</v>
      </c>
      <c r="E245" s="132" t="s">
        <v>761</v>
      </c>
      <c r="F245" s="133" t="s">
        <v>762</v>
      </c>
      <c r="G245" s="134" t="s">
        <v>209</v>
      </c>
      <c r="H245" s="135">
        <v>5.95</v>
      </c>
      <c r="I245" s="136"/>
      <c r="J245" s="137">
        <f>ROUND(I245*H245,2)</f>
        <v>0</v>
      </c>
      <c r="K245" s="133" t="s">
        <v>186</v>
      </c>
      <c r="L245" s="32"/>
      <c r="M245" s="138" t="s">
        <v>19</v>
      </c>
      <c r="N245" s="139" t="s">
        <v>43</v>
      </c>
      <c r="P245" s="140">
        <f>O245*H245</f>
        <v>0</v>
      </c>
      <c r="Q245" s="140">
        <v>1.98</v>
      </c>
      <c r="R245" s="140">
        <f>Q245*H245</f>
        <v>11.781000000000001</v>
      </c>
      <c r="S245" s="140">
        <v>0</v>
      </c>
      <c r="T245" s="141">
        <f>S245*H245</f>
        <v>0</v>
      </c>
      <c r="AR245" s="142" t="s">
        <v>187</v>
      </c>
      <c r="AT245" s="142" t="s">
        <v>182</v>
      </c>
      <c r="AU245" s="142" t="s">
        <v>81</v>
      </c>
      <c r="AY245" s="17" t="s">
        <v>180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7" t="s">
        <v>79</v>
      </c>
      <c r="BK245" s="143">
        <f>ROUND(I245*H245,2)</f>
        <v>0</v>
      </c>
      <c r="BL245" s="17" t="s">
        <v>187</v>
      </c>
      <c r="BM245" s="142" t="s">
        <v>763</v>
      </c>
    </row>
    <row r="246" spans="2:65" s="1" customFormat="1">
      <c r="B246" s="32"/>
      <c r="D246" s="144" t="s">
        <v>189</v>
      </c>
      <c r="F246" s="145" t="s">
        <v>764</v>
      </c>
      <c r="I246" s="146"/>
      <c r="L246" s="32"/>
      <c r="M246" s="147"/>
      <c r="T246" s="53"/>
      <c r="AT246" s="17" t="s">
        <v>189</v>
      </c>
      <c r="AU246" s="17" t="s">
        <v>81</v>
      </c>
    </row>
    <row r="247" spans="2:65" s="12" customFormat="1">
      <c r="B247" s="148"/>
      <c r="D247" s="149" t="s">
        <v>191</v>
      </c>
      <c r="E247" s="150" t="s">
        <v>19</v>
      </c>
      <c r="F247" s="151" t="s">
        <v>765</v>
      </c>
      <c r="H247" s="152">
        <v>5.95</v>
      </c>
      <c r="I247" s="153"/>
      <c r="L247" s="148"/>
      <c r="M247" s="154"/>
      <c r="T247" s="155"/>
      <c r="AT247" s="150" t="s">
        <v>191</v>
      </c>
      <c r="AU247" s="150" t="s">
        <v>81</v>
      </c>
      <c r="AV247" s="12" t="s">
        <v>81</v>
      </c>
      <c r="AW247" s="12" t="s">
        <v>33</v>
      </c>
      <c r="AX247" s="12" t="s">
        <v>79</v>
      </c>
      <c r="AY247" s="150" t="s">
        <v>180</v>
      </c>
    </row>
    <row r="248" spans="2:65" s="11" customFormat="1" ht="22.9" customHeight="1">
      <c r="B248" s="119"/>
      <c r="D248" s="120" t="s">
        <v>71</v>
      </c>
      <c r="E248" s="129" t="s">
        <v>216</v>
      </c>
      <c r="F248" s="129" t="s">
        <v>217</v>
      </c>
      <c r="I248" s="122"/>
      <c r="J248" s="130">
        <f>BK248</f>
        <v>0</v>
      </c>
      <c r="L248" s="119"/>
      <c r="M248" s="124"/>
      <c r="P248" s="125">
        <f>SUM(P249:P315)</f>
        <v>0</v>
      </c>
      <c r="R248" s="125">
        <f>SUM(R249:R315)</f>
        <v>0.16026799999999999</v>
      </c>
      <c r="T248" s="126">
        <f>SUM(T249:T315)</f>
        <v>186.19501099999997</v>
      </c>
      <c r="AR248" s="120" t="s">
        <v>79</v>
      </c>
      <c r="AT248" s="127" t="s">
        <v>71</v>
      </c>
      <c r="AU248" s="127" t="s">
        <v>79</v>
      </c>
      <c r="AY248" s="120" t="s">
        <v>180</v>
      </c>
      <c r="BK248" s="128">
        <f>SUM(BK249:BK315)</f>
        <v>0</v>
      </c>
    </row>
    <row r="249" spans="2:65" s="1" customFormat="1" ht="37.9" customHeight="1">
      <c r="B249" s="32"/>
      <c r="C249" s="131" t="s">
        <v>766</v>
      </c>
      <c r="D249" s="131" t="s">
        <v>182</v>
      </c>
      <c r="E249" s="132" t="s">
        <v>767</v>
      </c>
      <c r="F249" s="133" t="s">
        <v>768</v>
      </c>
      <c r="G249" s="134" t="s">
        <v>185</v>
      </c>
      <c r="H249" s="135">
        <v>500</v>
      </c>
      <c r="I249" s="136"/>
      <c r="J249" s="137">
        <f>ROUND(I249*H249,2)</f>
        <v>0</v>
      </c>
      <c r="K249" s="133" t="s">
        <v>186</v>
      </c>
      <c r="L249" s="32"/>
      <c r="M249" s="138" t="s">
        <v>19</v>
      </c>
      <c r="N249" s="139" t="s">
        <v>43</v>
      </c>
      <c r="P249" s="140">
        <f>O249*H249</f>
        <v>0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AR249" s="142" t="s">
        <v>187</v>
      </c>
      <c r="AT249" s="142" t="s">
        <v>182</v>
      </c>
      <c r="AU249" s="142" t="s">
        <v>81</v>
      </c>
      <c r="AY249" s="17" t="s">
        <v>180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7" t="s">
        <v>79</v>
      </c>
      <c r="BK249" s="143">
        <f>ROUND(I249*H249,2)</f>
        <v>0</v>
      </c>
      <c r="BL249" s="17" t="s">
        <v>187</v>
      </c>
      <c r="BM249" s="142" t="s">
        <v>769</v>
      </c>
    </row>
    <row r="250" spans="2:65" s="1" customFormat="1">
      <c r="B250" s="32"/>
      <c r="D250" s="144" t="s">
        <v>189</v>
      </c>
      <c r="F250" s="145" t="s">
        <v>770</v>
      </c>
      <c r="I250" s="146"/>
      <c r="L250" s="32"/>
      <c r="M250" s="147"/>
      <c r="T250" s="53"/>
      <c r="AT250" s="17" t="s">
        <v>189</v>
      </c>
      <c r="AU250" s="17" t="s">
        <v>81</v>
      </c>
    </row>
    <row r="251" spans="2:65" s="12" customFormat="1">
      <c r="B251" s="148"/>
      <c r="D251" s="149" t="s">
        <v>191</v>
      </c>
      <c r="E251" s="150" t="s">
        <v>19</v>
      </c>
      <c r="F251" s="151" t="s">
        <v>771</v>
      </c>
      <c r="H251" s="152">
        <v>500</v>
      </c>
      <c r="I251" s="153"/>
      <c r="L251" s="148"/>
      <c r="M251" s="154"/>
      <c r="T251" s="155"/>
      <c r="AT251" s="150" t="s">
        <v>191</v>
      </c>
      <c r="AU251" s="150" t="s">
        <v>81</v>
      </c>
      <c r="AV251" s="12" t="s">
        <v>81</v>
      </c>
      <c r="AW251" s="12" t="s">
        <v>33</v>
      </c>
      <c r="AX251" s="12" t="s">
        <v>79</v>
      </c>
      <c r="AY251" s="150" t="s">
        <v>180</v>
      </c>
    </row>
    <row r="252" spans="2:65" s="1" customFormat="1" ht="37.9" customHeight="1">
      <c r="B252" s="32"/>
      <c r="C252" s="131" t="s">
        <v>772</v>
      </c>
      <c r="D252" s="131" t="s">
        <v>182</v>
      </c>
      <c r="E252" s="132" t="s">
        <v>773</v>
      </c>
      <c r="F252" s="133" t="s">
        <v>774</v>
      </c>
      <c r="G252" s="134" t="s">
        <v>185</v>
      </c>
      <c r="H252" s="135">
        <v>503.2</v>
      </c>
      <c r="I252" s="136"/>
      <c r="J252" s="137">
        <f>ROUND(I252*H252,2)</f>
        <v>0</v>
      </c>
      <c r="K252" s="133" t="s">
        <v>19</v>
      </c>
      <c r="L252" s="32"/>
      <c r="M252" s="138" t="s">
        <v>19</v>
      </c>
      <c r="N252" s="139" t="s">
        <v>43</v>
      </c>
      <c r="P252" s="140">
        <f>O252*H252</f>
        <v>0</v>
      </c>
      <c r="Q252" s="140">
        <v>4.0000000000000003E-5</v>
      </c>
      <c r="R252" s="140">
        <f>Q252*H252</f>
        <v>2.0128E-2</v>
      </c>
      <c r="S252" s="140">
        <v>0</v>
      </c>
      <c r="T252" s="141">
        <f>S252*H252</f>
        <v>0</v>
      </c>
      <c r="AR252" s="142" t="s">
        <v>187</v>
      </c>
      <c r="AT252" s="142" t="s">
        <v>182</v>
      </c>
      <c r="AU252" s="142" t="s">
        <v>81</v>
      </c>
      <c r="AY252" s="17" t="s">
        <v>180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7" t="s">
        <v>79</v>
      </c>
      <c r="BK252" s="143">
        <f>ROUND(I252*H252,2)</f>
        <v>0</v>
      </c>
      <c r="BL252" s="17" t="s">
        <v>187</v>
      </c>
      <c r="BM252" s="142" t="s">
        <v>775</v>
      </c>
    </row>
    <row r="253" spans="2:65" s="1" customFormat="1" ht="19.5">
      <c r="B253" s="32"/>
      <c r="D253" s="149" t="s">
        <v>250</v>
      </c>
      <c r="F253" s="169" t="s">
        <v>776</v>
      </c>
      <c r="I253" s="146"/>
      <c r="L253" s="32"/>
      <c r="M253" s="147"/>
      <c r="T253" s="53"/>
      <c r="AT253" s="17" t="s">
        <v>250</v>
      </c>
      <c r="AU253" s="17" t="s">
        <v>81</v>
      </c>
    </row>
    <row r="254" spans="2:65" s="12" customFormat="1">
      <c r="B254" s="148"/>
      <c r="D254" s="149" t="s">
        <v>191</v>
      </c>
      <c r="E254" s="150" t="s">
        <v>19</v>
      </c>
      <c r="F254" s="151" t="s">
        <v>777</v>
      </c>
      <c r="H254" s="152">
        <v>503.2</v>
      </c>
      <c r="I254" s="153"/>
      <c r="L254" s="148"/>
      <c r="M254" s="154"/>
      <c r="T254" s="155"/>
      <c r="AT254" s="150" t="s">
        <v>191</v>
      </c>
      <c r="AU254" s="150" t="s">
        <v>81</v>
      </c>
      <c r="AV254" s="12" t="s">
        <v>81</v>
      </c>
      <c r="AW254" s="12" t="s">
        <v>33</v>
      </c>
      <c r="AX254" s="12" t="s">
        <v>79</v>
      </c>
      <c r="AY254" s="150" t="s">
        <v>180</v>
      </c>
    </row>
    <row r="255" spans="2:65" s="1" customFormat="1" ht="49.15" customHeight="1">
      <c r="B255" s="32"/>
      <c r="C255" s="131" t="s">
        <v>778</v>
      </c>
      <c r="D255" s="131" t="s">
        <v>182</v>
      </c>
      <c r="E255" s="132" t="s">
        <v>779</v>
      </c>
      <c r="F255" s="133" t="s">
        <v>780</v>
      </c>
      <c r="G255" s="134" t="s">
        <v>209</v>
      </c>
      <c r="H255" s="135">
        <v>34.94</v>
      </c>
      <c r="I255" s="136"/>
      <c r="J255" s="137">
        <f>ROUND(I255*H255,2)</f>
        <v>0</v>
      </c>
      <c r="K255" s="133" t="s">
        <v>186</v>
      </c>
      <c r="L255" s="32"/>
      <c r="M255" s="138" t="s">
        <v>19</v>
      </c>
      <c r="N255" s="139" t="s">
        <v>43</v>
      </c>
      <c r="P255" s="140">
        <f>O255*H255</f>
        <v>0</v>
      </c>
      <c r="Q255" s="140">
        <v>0</v>
      </c>
      <c r="R255" s="140">
        <f>Q255*H255</f>
        <v>0</v>
      </c>
      <c r="S255" s="140">
        <v>1.8</v>
      </c>
      <c r="T255" s="141">
        <f>S255*H255</f>
        <v>62.891999999999996</v>
      </c>
      <c r="AR255" s="142" t="s">
        <v>187</v>
      </c>
      <c r="AT255" s="142" t="s">
        <v>182</v>
      </c>
      <c r="AU255" s="142" t="s">
        <v>81</v>
      </c>
      <c r="AY255" s="17" t="s">
        <v>180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7" t="s">
        <v>79</v>
      </c>
      <c r="BK255" s="143">
        <f>ROUND(I255*H255,2)</f>
        <v>0</v>
      </c>
      <c r="BL255" s="17" t="s">
        <v>187</v>
      </c>
      <c r="BM255" s="142" t="s">
        <v>781</v>
      </c>
    </row>
    <row r="256" spans="2:65" s="1" customFormat="1">
      <c r="B256" s="32"/>
      <c r="D256" s="144" t="s">
        <v>189</v>
      </c>
      <c r="F256" s="145" t="s">
        <v>782</v>
      </c>
      <c r="I256" s="146"/>
      <c r="L256" s="32"/>
      <c r="M256" s="147"/>
      <c r="T256" s="53"/>
      <c r="AT256" s="17" t="s">
        <v>189</v>
      </c>
      <c r="AU256" s="17" t="s">
        <v>81</v>
      </c>
    </row>
    <row r="257" spans="2:65" s="13" customFormat="1">
      <c r="B257" s="156"/>
      <c r="D257" s="149" t="s">
        <v>191</v>
      </c>
      <c r="E257" s="157" t="s">
        <v>19</v>
      </c>
      <c r="F257" s="158" t="s">
        <v>632</v>
      </c>
      <c r="H257" s="157" t="s">
        <v>19</v>
      </c>
      <c r="I257" s="159"/>
      <c r="L257" s="156"/>
      <c r="M257" s="160"/>
      <c r="T257" s="161"/>
      <c r="AT257" s="157" t="s">
        <v>191</v>
      </c>
      <c r="AU257" s="157" t="s">
        <v>81</v>
      </c>
      <c r="AV257" s="13" t="s">
        <v>79</v>
      </c>
      <c r="AW257" s="13" t="s">
        <v>33</v>
      </c>
      <c r="AX257" s="13" t="s">
        <v>72</v>
      </c>
      <c r="AY257" s="157" t="s">
        <v>180</v>
      </c>
    </row>
    <row r="258" spans="2:65" s="12" customFormat="1">
      <c r="B258" s="148"/>
      <c r="D258" s="149" t="s">
        <v>191</v>
      </c>
      <c r="E258" s="150" t="s">
        <v>19</v>
      </c>
      <c r="F258" s="151" t="s">
        <v>783</v>
      </c>
      <c r="H258" s="152">
        <v>4.3550000000000004</v>
      </c>
      <c r="I258" s="153"/>
      <c r="L258" s="148"/>
      <c r="M258" s="154"/>
      <c r="T258" s="155"/>
      <c r="AT258" s="150" t="s">
        <v>191</v>
      </c>
      <c r="AU258" s="150" t="s">
        <v>81</v>
      </c>
      <c r="AV258" s="12" t="s">
        <v>81</v>
      </c>
      <c r="AW258" s="12" t="s">
        <v>33</v>
      </c>
      <c r="AX258" s="12" t="s">
        <v>72</v>
      </c>
      <c r="AY258" s="150" t="s">
        <v>180</v>
      </c>
    </row>
    <row r="259" spans="2:65" s="12" customFormat="1">
      <c r="B259" s="148"/>
      <c r="D259" s="149" t="s">
        <v>191</v>
      </c>
      <c r="E259" s="150" t="s">
        <v>19</v>
      </c>
      <c r="F259" s="151" t="s">
        <v>784</v>
      </c>
      <c r="H259" s="152">
        <v>30.585000000000001</v>
      </c>
      <c r="I259" s="153"/>
      <c r="L259" s="148"/>
      <c r="M259" s="154"/>
      <c r="T259" s="155"/>
      <c r="AT259" s="150" t="s">
        <v>191</v>
      </c>
      <c r="AU259" s="150" t="s">
        <v>81</v>
      </c>
      <c r="AV259" s="12" t="s">
        <v>81</v>
      </c>
      <c r="AW259" s="12" t="s">
        <v>33</v>
      </c>
      <c r="AX259" s="12" t="s">
        <v>72</v>
      </c>
      <c r="AY259" s="150" t="s">
        <v>180</v>
      </c>
    </row>
    <row r="260" spans="2:65" s="14" customFormat="1">
      <c r="B260" s="162"/>
      <c r="D260" s="149" t="s">
        <v>191</v>
      </c>
      <c r="E260" s="163" t="s">
        <v>19</v>
      </c>
      <c r="F260" s="164" t="s">
        <v>215</v>
      </c>
      <c r="H260" s="165">
        <v>34.94</v>
      </c>
      <c r="I260" s="166"/>
      <c r="L260" s="162"/>
      <c r="M260" s="167"/>
      <c r="T260" s="168"/>
      <c r="AT260" s="163" t="s">
        <v>191</v>
      </c>
      <c r="AU260" s="163" t="s">
        <v>81</v>
      </c>
      <c r="AV260" s="14" t="s">
        <v>187</v>
      </c>
      <c r="AW260" s="14" t="s">
        <v>33</v>
      </c>
      <c r="AX260" s="14" t="s">
        <v>79</v>
      </c>
      <c r="AY260" s="163" t="s">
        <v>180</v>
      </c>
    </row>
    <row r="261" spans="2:65" s="1" customFormat="1" ht="24.2" customHeight="1">
      <c r="B261" s="32"/>
      <c r="C261" s="131" t="s">
        <v>785</v>
      </c>
      <c r="D261" s="131" t="s">
        <v>182</v>
      </c>
      <c r="E261" s="132" t="s">
        <v>786</v>
      </c>
      <c r="F261" s="133" t="s">
        <v>787</v>
      </c>
      <c r="G261" s="134" t="s">
        <v>209</v>
      </c>
      <c r="H261" s="135">
        <v>23.584</v>
      </c>
      <c r="I261" s="136"/>
      <c r="J261" s="137">
        <f>ROUND(I261*H261,2)</f>
        <v>0</v>
      </c>
      <c r="K261" s="133" t="s">
        <v>186</v>
      </c>
      <c r="L261" s="32"/>
      <c r="M261" s="138" t="s">
        <v>19</v>
      </c>
      <c r="N261" s="139" t="s">
        <v>43</v>
      </c>
      <c r="P261" s="140">
        <f>O261*H261</f>
        <v>0</v>
      </c>
      <c r="Q261" s="140">
        <v>0</v>
      </c>
      <c r="R261" s="140">
        <f>Q261*H261</f>
        <v>0</v>
      </c>
      <c r="S261" s="140">
        <v>2.2000000000000002</v>
      </c>
      <c r="T261" s="141">
        <f>S261*H261</f>
        <v>51.884800000000006</v>
      </c>
      <c r="AR261" s="142" t="s">
        <v>187</v>
      </c>
      <c r="AT261" s="142" t="s">
        <v>182</v>
      </c>
      <c r="AU261" s="142" t="s">
        <v>81</v>
      </c>
      <c r="AY261" s="17" t="s">
        <v>180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7" t="s">
        <v>79</v>
      </c>
      <c r="BK261" s="143">
        <f>ROUND(I261*H261,2)</f>
        <v>0</v>
      </c>
      <c r="BL261" s="17" t="s">
        <v>187</v>
      </c>
      <c r="BM261" s="142" t="s">
        <v>788</v>
      </c>
    </row>
    <row r="262" spans="2:65" s="1" customFormat="1">
      <c r="B262" s="32"/>
      <c r="D262" s="144" t="s">
        <v>189</v>
      </c>
      <c r="F262" s="145" t="s">
        <v>789</v>
      </c>
      <c r="I262" s="146"/>
      <c r="L262" s="32"/>
      <c r="M262" s="147"/>
      <c r="T262" s="53"/>
      <c r="AT262" s="17" t="s">
        <v>189</v>
      </c>
      <c r="AU262" s="17" t="s">
        <v>81</v>
      </c>
    </row>
    <row r="263" spans="2:65" s="13" customFormat="1">
      <c r="B263" s="156"/>
      <c r="D263" s="149" t="s">
        <v>191</v>
      </c>
      <c r="E263" s="157" t="s">
        <v>19</v>
      </c>
      <c r="F263" s="158" t="s">
        <v>790</v>
      </c>
      <c r="H263" s="157" t="s">
        <v>19</v>
      </c>
      <c r="I263" s="159"/>
      <c r="L263" s="156"/>
      <c r="M263" s="160"/>
      <c r="T263" s="161"/>
      <c r="AT263" s="157" t="s">
        <v>191</v>
      </c>
      <c r="AU263" s="157" t="s">
        <v>81</v>
      </c>
      <c r="AV263" s="13" t="s">
        <v>79</v>
      </c>
      <c r="AW263" s="13" t="s">
        <v>33</v>
      </c>
      <c r="AX263" s="13" t="s">
        <v>72</v>
      </c>
      <c r="AY263" s="157" t="s">
        <v>180</v>
      </c>
    </row>
    <row r="264" spans="2:65" s="12" customFormat="1">
      <c r="B264" s="148"/>
      <c r="D264" s="149" t="s">
        <v>191</v>
      </c>
      <c r="E264" s="150" t="s">
        <v>19</v>
      </c>
      <c r="F264" s="151" t="s">
        <v>791</v>
      </c>
      <c r="H264" s="152">
        <v>5.58</v>
      </c>
      <c r="I264" s="153"/>
      <c r="L264" s="148"/>
      <c r="M264" s="154"/>
      <c r="T264" s="155"/>
      <c r="AT264" s="150" t="s">
        <v>191</v>
      </c>
      <c r="AU264" s="150" t="s">
        <v>81</v>
      </c>
      <c r="AV264" s="12" t="s">
        <v>81</v>
      </c>
      <c r="AW264" s="12" t="s">
        <v>33</v>
      </c>
      <c r="AX264" s="12" t="s">
        <v>72</v>
      </c>
      <c r="AY264" s="150" t="s">
        <v>180</v>
      </c>
    </row>
    <row r="265" spans="2:65" s="13" customFormat="1" ht="22.5">
      <c r="B265" s="156"/>
      <c r="D265" s="149" t="s">
        <v>191</v>
      </c>
      <c r="E265" s="157" t="s">
        <v>19</v>
      </c>
      <c r="F265" s="158" t="s">
        <v>792</v>
      </c>
      <c r="H265" s="157" t="s">
        <v>19</v>
      </c>
      <c r="I265" s="159"/>
      <c r="L265" s="156"/>
      <c r="M265" s="160"/>
      <c r="T265" s="161"/>
      <c r="AT265" s="157" t="s">
        <v>191</v>
      </c>
      <c r="AU265" s="157" t="s">
        <v>81</v>
      </c>
      <c r="AV265" s="13" t="s">
        <v>79</v>
      </c>
      <c r="AW265" s="13" t="s">
        <v>33</v>
      </c>
      <c r="AX265" s="13" t="s">
        <v>72</v>
      </c>
      <c r="AY265" s="157" t="s">
        <v>180</v>
      </c>
    </row>
    <row r="266" spans="2:65" s="12" customFormat="1">
      <c r="B266" s="148"/>
      <c r="D266" s="149" t="s">
        <v>191</v>
      </c>
      <c r="E266" s="150" t="s">
        <v>19</v>
      </c>
      <c r="F266" s="151" t="s">
        <v>793</v>
      </c>
      <c r="H266" s="152">
        <v>19.817</v>
      </c>
      <c r="I266" s="153"/>
      <c r="L266" s="148"/>
      <c r="M266" s="154"/>
      <c r="T266" s="155"/>
      <c r="AT266" s="150" t="s">
        <v>191</v>
      </c>
      <c r="AU266" s="150" t="s">
        <v>81</v>
      </c>
      <c r="AV266" s="12" t="s">
        <v>81</v>
      </c>
      <c r="AW266" s="12" t="s">
        <v>33</v>
      </c>
      <c r="AX266" s="12" t="s">
        <v>72</v>
      </c>
      <c r="AY266" s="150" t="s">
        <v>180</v>
      </c>
    </row>
    <row r="267" spans="2:65" s="12" customFormat="1" ht="22.5">
      <c r="B267" s="148"/>
      <c r="D267" s="149" t="s">
        <v>191</v>
      </c>
      <c r="E267" s="150" t="s">
        <v>19</v>
      </c>
      <c r="F267" s="151" t="s">
        <v>794</v>
      </c>
      <c r="H267" s="152">
        <v>-1.8129999999999999</v>
      </c>
      <c r="I267" s="153"/>
      <c r="L267" s="148"/>
      <c r="M267" s="154"/>
      <c r="T267" s="155"/>
      <c r="AT267" s="150" t="s">
        <v>191</v>
      </c>
      <c r="AU267" s="150" t="s">
        <v>81</v>
      </c>
      <c r="AV267" s="12" t="s">
        <v>81</v>
      </c>
      <c r="AW267" s="12" t="s">
        <v>33</v>
      </c>
      <c r="AX267" s="12" t="s">
        <v>72</v>
      </c>
      <c r="AY267" s="150" t="s">
        <v>180</v>
      </c>
    </row>
    <row r="268" spans="2:65" s="14" customFormat="1">
      <c r="B268" s="162"/>
      <c r="D268" s="149" t="s">
        <v>191</v>
      </c>
      <c r="E268" s="163" t="s">
        <v>19</v>
      </c>
      <c r="F268" s="164" t="s">
        <v>215</v>
      </c>
      <c r="H268" s="165">
        <v>23.584</v>
      </c>
      <c r="I268" s="166"/>
      <c r="L268" s="162"/>
      <c r="M268" s="167"/>
      <c r="T268" s="168"/>
      <c r="AT268" s="163" t="s">
        <v>191</v>
      </c>
      <c r="AU268" s="163" t="s">
        <v>81</v>
      </c>
      <c r="AV268" s="14" t="s">
        <v>187</v>
      </c>
      <c r="AW268" s="14" t="s">
        <v>33</v>
      </c>
      <c r="AX268" s="14" t="s">
        <v>79</v>
      </c>
      <c r="AY268" s="163" t="s">
        <v>180</v>
      </c>
    </row>
    <row r="269" spans="2:65" s="1" customFormat="1" ht="24.2" customHeight="1">
      <c r="B269" s="32"/>
      <c r="C269" s="131" t="s">
        <v>795</v>
      </c>
      <c r="D269" s="131" t="s">
        <v>182</v>
      </c>
      <c r="E269" s="132" t="s">
        <v>796</v>
      </c>
      <c r="F269" s="133" t="s">
        <v>797</v>
      </c>
      <c r="G269" s="134" t="s">
        <v>209</v>
      </c>
      <c r="H269" s="135">
        <v>29.986999999999998</v>
      </c>
      <c r="I269" s="136"/>
      <c r="J269" s="137">
        <f>ROUND(I269*H269,2)</f>
        <v>0</v>
      </c>
      <c r="K269" s="133" t="s">
        <v>186</v>
      </c>
      <c r="L269" s="32"/>
      <c r="M269" s="138" t="s">
        <v>19</v>
      </c>
      <c r="N269" s="139" t="s">
        <v>43</v>
      </c>
      <c r="P269" s="140">
        <f>O269*H269</f>
        <v>0</v>
      </c>
      <c r="Q269" s="140">
        <v>0</v>
      </c>
      <c r="R269" s="140">
        <f>Q269*H269</f>
        <v>0</v>
      </c>
      <c r="S269" s="140">
        <v>2.2000000000000002</v>
      </c>
      <c r="T269" s="141">
        <f>S269*H269</f>
        <v>65.971400000000003</v>
      </c>
      <c r="AR269" s="142" t="s">
        <v>187</v>
      </c>
      <c r="AT269" s="142" t="s">
        <v>182</v>
      </c>
      <c r="AU269" s="142" t="s">
        <v>81</v>
      </c>
      <c r="AY269" s="17" t="s">
        <v>180</v>
      </c>
      <c r="BE269" s="143">
        <f>IF(N269="základní",J269,0)</f>
        <v>0</v>
      </c>
      <c r="BF269" s="143">
        <f>IF(N269="snížená",J269,0)</f>
        <v>0</v>
      </c>
      <c r="BG269" s="143">
        <f>IF(N269="zákl. přenesená",J269,0)</f>
        <v>0</v>
      </c>
      <c r="BH269" s="143">
        <f>IF(N269="sníž. přenesená",J269,0)</f>
        <v>0</v>
      </c>
      <c r="BI269" s="143">
        <f>IF(N269="nulová",J269,0)</f>
        <v>0</v>
      </c>
      <c r="BJ269" s="17" t="s">
        <v>79</v>
      </c>
      <c r="BK269" s="143">
        <f>ROUND(I269*H269,2)</f>
        <v>0</v>
      </c>
      <c r="BL269" s="17" t="s">
        <v>187</v>
      </c>
      <c r="BM269" s="142" t="s">
        <v>798</v>
      </c>
    </row>
    <row r="270" spans="2:65" s="1" customFormat="1">
      <c r="B270" s="32"/>
      <c r="D270" s="144" t="s">
        <v>189</v>
      </c>
      <c r="F270" s="145" t="s">
        <v>799</v>
      </c>
      <c r="I270" s="146"/>
      <c r="L270" s="32"/>
      <c r="M270" s="147"/>
      <c r="T270" s="53"/>
      <c r="AT270" s="17" t="s">
        <v>189</v>
      </c>
      <c r="AU270" s="17" t="s">
        <v>81</v>
      </c>
    </row>
    <row r="271" spans="2:65" s="13" customFormat="1">
      <c r="B271" s="156"/>
      <c r="D271" s="149" t="s">
        <v>191</v>
      </c>
      <c r="E271" s="157" t="s">
        <v>19</v>
      </c>
      <c r="F271" s="158" t="s">
        <v>790</v>
      </c>
      <c r="H271" s="157" t="s">
        <v>19</v>
      </c>
      <c r="I271" s="159"/>
      <c r="L271" s="156"/>
      <c r="M271" s="160"/>
      <c r="T271" s="161"/>
      <c r="AT271" s="157" t="s">
        <v>191</v>
      </c>
      <c r="AU271" s="157" t="s">
        <v>81</v>
      </c>
      <c r="AV271" s="13" t="s">
        <v>79</v>
      </c>
      <c r="AW271" s="13" t="s">
        <v>33</v>
      </c>
      <c r="AX271" s="13" t="s">
        <v>72</v>
      </c>
      <c r="AY271" s="157" t="s">
        <v>180</v>
      </c>
    </row>
    <row r="272" spans="2:65" s="12" customFormat="1">
      <c r="B272" s="148"/>
      <c r="D272" s="149" t="s">
        <v>191</v>
      </c>
      <c r="E272" s="150" t="s">
        <v>19</v>
      </c>
      <c r="F272" s="151" t="s">
        <v>800</v>
      </c>
      <c r="H272" s="152">
        <v>7.2539999999999996</v>
      </c>
      <c r="I272" s="153"/>
      <c r="L272" s="148"/>
      <c r="M272" s="154"/>
      <c r="T272" s="155"/>
      <c r="AT272" s="150" t="s">
        <v>191</v>
      </c>
      <c r="AU272" s="150" t="s">
        <v>81</v>
      </c>
      <c r="AV272" s="12" t="s">
        <v>81</v>
      </c>
      <c r="AW272" s="12" t="s">
        <v>33</v>
      </c>
      <c r="AX272" s="12" t="s">
        <v>72</v>
      </c>
      <c r="AY272" s="150" t="s">
        <v>180</v>
      </c>
    </row>
    <row r="273" spans="2:65" s="13" customFormat="1" ht="22.5">
      <c r="B273" s="156"/>
      <c r="D273" s="149" t="s">
        <v>191</v>
      </c>
      <c r="E273" s="157" t="s">
        <v>19</v>
      </c>
      <c r="F273" s="158" t="s">
        <v>792</v>
      </c>
      <c r="H273" s="157" t="s">
        <v>19</v>
      </c>
      <c r="I273" s="159"/>
      <c r="L273" s="156"/>
      <c r="M273" s="160"/>
      <c r="T273" s="161"/>
      <c r="AT273" s="157" t="s">
        <v>191</v>
      </c>
      <c r="AU273" s="157" t="s">
        <v>81</v>
      </c>
      <c r="AV273" s="13" t="s">
        <v>79</v>
      </c>
      <c r="AW273" s="13" t="s">
        <v>33</v>
      </c>
      <c r="AX273" s="13" t="s">
        <v>72</v>
      </c>
      <c r="AY273" s="157" t="s">
        <v>180</v>
      </c>
    </row>
    <row r="274" spans="2:65" s="12" customFormat="1">
      <c r="B274" s="148"/>
      <c r="D274" s="149" t="s">
        <v>191</v>
      </c>
      <c r="E274" s="150" t="s">
        <v>19</v>
      </c>
      <c r="F274" s="151" t="s">
        <v>801</v>
      </c>
      <c r="H274" s="152">
        <v>25.088999999999999</v>
      </c>
      <c r="I274" s="153"/>
      <c r="L274" s="148"/>
      <c r="M274" s="154"/>
      <c r="T274" s="155"/>
      <c r="AT274" s="150" t="s">
        <v>191</v>
      </c>
      <c r="AU274" s="150" t="s">
        <v>81</v>
      </c>
      <c r="AV274" s="12" t="s">
        <v>81</v>
      </c>
      <c r="AW274" s="12" t="s">
        <v>33</v>
      </c>
      <c r="AX274" s="12" t="s">
        <v>72</v>
      </c>
      <c r="AY274" s="150" t="s">
        <v>180</v>
      </c>
    </row>
    <row r="275" spans="2:65" s="12" customFormat="1" ht="22.5">
      <c r="B275" s="148"/>
      <c r="D275" s="149" t="s">
        <v>191</v>
      </c>
      <c r="E275" s="150" t="s">
        <v>19</v>
      </c>
      <c r="F275" s="151" t="s">
        <v>802</v>
      </c>
      <c r="H275" s="152">
        <v>-2.3559999999999999</v>
      </c>
      <c r="I275" s="153"/>
      <c r="L275" s="148"/>
      <c r="M275" s="154"/>
      <c r="T275" s="155"/>
      <c r="AT275" s="150" t="s">
        <v>191</v>
      </c>
      <c r="AU275" s="150" t="s">
        <v>81</v>
      </c>
      <c r="AV275" s="12" t="s">
        <v>81</v>
      </c>
      <c r="AW275" s="12" t="s">
        <v>33</v>
      </c>
      <c r="AX275" s="12" t="s">
        <v>72</v>
      </c>
      <c r="AY275" s="150" t="s">
        <v>180</v>
      </c>
    </row>
    <row r="276" spans="2:65" s="14" customFormat="1">
      <c r="B276" s="162"/>
      <c r="D276" s="149" t="s">
        <v>191</v>
      </c>
      <c r="E276" s="163" t="s">
        <v>19</v>
      </c>
      <c r="F276" s="164" t="s">
        <v>215</v>
      </c>
      <c r="H276" s="165">
        <v>29.986999999999998</v>
      </c>
      <c r="I276" s="166"/>
      <c r="L276" s="162"/>
      <c r="M276" s="167"/>
      <c r="T276" s="168"/>
      <c r="AT276" s="163" t="s">
        <v>191</v>
      </c>
      <c r="AU276" s="163" t="s">
        <v>81</v>
      </c>
      <c r="AV276" s="14" t="s">
        <v>187</v>
      </c>
      <c r="AW276" s="14" t="s">
        <v>33</v>
      </c>
      <c r="AX276" s="14" t="s">
        <v>79</v>
      </c>
      <c r="AY276" s="163" t="s">
        <v>180</v>
      </c>
    </row>
    <row r="277" spans="2:65" s="1" customFormat="1" ht="37.9" customHeight="1">
      <c r="B277" s="32"/>
      <c r="C277" s="131" t="s">
        <v>803</v>
      </c>
      <c r="D277" s="131" t="s">
        <v>182</v>
      </c>
      <c r="E277" s="132" t="s">
        <v>804</v>
      </c>
      <c r="F277" s="133" t="s">
        <v>805</v>
      </c>
      <c r="G277" s="134" t="s">
        <v>185</v>
      </c>
      <c r="H277" s="135">
        <v>14.1</v>
      </c>
      <c r="I277" s="136"/>
      <c r="J277" s="137">
        <f>ROUND(I277*H277,2)</f>
        <v>0</v>
      </c>
      <c r="K277" s="133" t="s">
        <v>186</v>
      </c>
      <c r="L277" s="32"/>
      <c r="M277" s="138" t="s">
        <v>19</v>
      </c>
      <c r="N277" s="139" t="s">
        <v>43</v>
      </c>
      <c r="P277" s="140">
        <f>O277*H277</f>
        <v>0</v>
      </c>
      <c r="Q277" s="140">
        <v>0</v>
      </c>
      <c r="R277" s="140">
        <f>Q277*H277</f>
        <v>0</v>
      </c>
      <c r="S277" s="140">
        <v>3.7999999999999999E-2</v>
      </c>
      <c r="T277" s="141">
        <f>S277*H277</f>
        <v>0.53579999999999994</v>
      </c>
      <c r="AR277" s="142" t="s">
        <v>187</v>
      </c>
      <c r="AT277" s="142" t="s">
        <v>182</v>
      </c>
      <c r="AU277" s="142" t="s">
        <v>81</v>
      </c>
      <c r="AY277" s="17" t="s">
        <v>180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7" t="s">
        <v>79</v>
      </c>
      <c r="BK277" s="143">
        <f>ROUND(I277*H277,2)</f>
        <v>0</v>
      </c>
      <c r="BL277" s="17" t="s">
        <v>187</v>
      </c>
      <c r="BM277" s="142" t="s">
        <v>806</v>
      </c>
    </row>
    <row r="278" spans="2:65" s="1" customFormat="1">
      <c r="B278" s="32"/>
      <c r="D278" s="144" t="s">
        <v>189</v>
      </c>
      <c r="F278" s="145" t="s">
        <v>807</v>
      </c>
      <c r="I278" s="146"/>
      <c r="L278" s="32"/>
      <c r="M278" s="147"/>
      <c r="T278" s="53"/>
      <c r="AT278" s="17" t="s">
        <v>189</v>
      </c>
      <c r="AU278" s="17" t="s">
        <v>81</v>
      </c>
    </row>
    <row r="279" spans="2:65" s="13" customFormat="1">
      <c r="B279" s="156"/>
      <c r="D279" s="149" t="s">
        <v>191</v>
      </c>
      <c r="E279" s="157" t="s">
        <v>19</v>
      </c>
      <c r="F279" s="158" t="s">
        <v>808</v>
      </c>
      <c r="H279" s="157" t="s">
        <v>19</v>
      </c>
      <c r="I279" s="159"/>
      <c r="L279" s="156"/>
      <c r="M279" s="160"/>
      <c r="T279" s="161"/>
      <c r="AT279" s="157" t="s">
        <v>191</v>
      </c>
      <c r="AU279" s="157" t="s">
        <v>81</v>
      </c>
      <c r="AV279" s="13" t="s">
        <v>79</v>
      </c>
      <c r="AW279" s="13" t="s">
        <v>33</v>
      </c>
      <c r="AX279" s="13" t="s">
        <v>72</v>
      </c>
      <c r="AY279" s="157" t="s">
        <v>180</v>
      </c>
    </row>
    <row r="280" spans="2:65" s="12" customFormat="1">
      <c r="B280" s="148"/>
      <c r="D280" s="149" t="s">
        <v>191</v>
      </c>
      <c r="E280" s="150" t="s">
        <v>19</v>
      </c>
      <c r="F280" s="151" t="s">
        <v>809</v>
      </c>
      <c r="H280" s="152">
        <v>14.1</v>
      </c>
      <c r="I280" s="153"/>
      <c r="L280" s="148"/>
      <c r="M280" s="154"/>
      <c r="T280" s="155"/>
      <c r="AT280" s="150" t="s">
        <v>191</v>
      </c>
      <c r="AU280" s="150" t="s">
        <v>81</v>
      </c>
      <c r="AV280" s="12" t="s">
        <v>81</v>
      </c>
      <c r="AW280" s="12" t="s">
        <v>33</v>
      </c>
      <c r="AX280" s="12" t="s">
        <v>72</v>
      </c>
      <c r="AY280" s="150" t="s">
        <v>180</v>
      </c>
    </row>
    <row r="281" spans="2:65" s="14" customFormat="1">
      <c r="B281" s="162"/>
      <c r="D281" s="149" t="s">
        <v>191</v>
      </c>
      <c r="E281" s="163" t="s">
        <v>19</v>
      </c>
      <c r="F281" s="164" t="s">
        <v>215</v>
      </c>
      <c r="H281" s="165">
        <v>14.1</v>
      </c>
      <c r="I281" s="166"/>
      <c r="L281" s="162"/>
      <c r="M281" s="167"/>
      <c r="T281" s="168"/>
      <c r="AT281" s="163" t="s">
        <v>191</v>
      </c>
      <c r="AU281" s="163" t="s">
        <v>81</v>
      </c>
      <c r="AV281" s="14" t="s">
        <v>187</v>
      </c>
      <c r="AW281" s="14" t="s">
        <v>33</v>
      </c>
      <c r="AX281" s="14" t="s">
        <v>79</v>
      </c>
      <c r="AY281" s="163" t="s">
        <v>180</v>
      </c>
    </row>
    <row r="282" spans="2:65" s="1" customFormat="1" ht="49.15" customHeight="1">
      <c r="B282" s="32"/>
      <c r="C282" s="131" t="s">
        <v>810</v>
      </c>
      <c r="D282" s="131" t="s">
        <v>182</v>
      </c>
      <c r="E282" s="132" t="s">
        <v>811</v>
      </c>
      <c r="F282" s="133" t="s">
        <v>812</v>
      </c>
      <c r="G282" s="134" t="s">
        <v>185</v>
      </c>
      <c r="H282" s="135">
        <v>7.1150000000000002</v>
      </c>
      <c r="I282" s="136"/>
      <c r="J282" s="137">
        <f>ROUND(I282*H282,2)</f>
        <v>0</v>
      </c>
      <c r="K282" s="133" t="s">
        <v>186</v>
      </c>
      <c r="L282" s="32"/>
      <c r="M282" s="138" t="s">
        <v>19</v>
      </c>
      <c r="N282" s="139" t="s">
        <v>43</v>
      </c>
      <c r="P282" s="140">
        <f>O282*H282</f>
        <v>0</v>
      </c>
      <c r="Q282" s="140">
        <v>0</v>
      </c>
      <c r="R282" s="140">
        <f>Q282*H282</f>
        <v>0</v>
      </c>
      <c r="S282" s="140">
        <v>5.5E-2</v>
      </c>
      <c r="T282" s="141">
        <f>S282*H282</f>
        <v>0.39132500000000003</v>
      </c>
      <c r="AR282" s="142" t="s">
        <v>187</v>
      </c>
      <c r="AT282" s="142" t="s">
        <v>182</v>
      </c>
      <c r="AU282" s="142" t="s">
        <v>81</v>
      </c>
      <c r="AY282" s="17" t="s">
        <v>180</v>
      </c>
      <c r="BE282" s="143">
        <f>IF(N282="základní",J282,0)</f>
        <v>0</v>
      </c>
      <c r="BF282" s="143">
        <f>IF(N282="snížená",J282,0)</f>
        <v>0</v>
      </c>
      <c r="BG282" s="143">
        <f>IF(N282="zákl. přenesená",J282,0)</f>
        <v>0</v>
      </c>
      <c r="BH282" s="143">
        <f>IF(N282="sníž. přenesená",J282,0)</f>
        <v>0</v>
      </c>
      <c r="BI282" s="143">
        <f>IF(N282="nulová",J282,0)</f>
        <v>0</v>
      </c>
      <c r="BJ282" s="17" t="s">
        <v>79</v>
      </c>
      <c r="BK282" s="143">
        <f>ROUND(I282*H282,2)</f>
        <v>0</v>
      </c>
      <c r="BL282" s="17" t="s">
        <v>187</v>
      </c>
      <c r="BM282" s="142" t="s">
        <v>813</v>
      </c>
    </row>
    <row r="283" spans="2:65" s="1" customFormat="1">
      <c r="B283" s="32"/>
      <c r="D283" s="144" t="s">
        <v>189</v>
      </c>
      <c r="F283" s="145" t="s">
        <v>814</v>
      </c>
      <c r="I283" s="146"/>
      <c r="L283" s="32"/>
      <c r="M283" s="147"/>
      <c r="T283" s="53"/>
      <c r="AT283" s="17" t="s">
        <v>189</v>
      </c>
      <c r="AU283" s="17" t="s">
        <v>81</v>
      </c>
    </row>
    <row r="284" spans="2:65" s="13" customFormat="1">
      <c r="B284" s="156"/>
      <c r="D284" s="149" t="s">
        <v>191</v>
      </c>
      <c r="E284" s="157" t="s">
        <v>19</v>
      </c>
      <c r="F284" s="158" t="s">
        <v>632</v>
      </c>
      <c r="H284" s="157" t="s">
        <v>19</v>
      </c>
      <c r="I284" s="159"/>
      <c r="L284" s="156"/>
      <c r="M284" s="160"/>
      <c r="T284" s="161"/>
      <c r="AT284" s="157" t="s">
        <v>191</v>
      </c>
      <c r="AU284" s="157" t="s">
        <v>81</v>
      </c>
      <c r="AV284" s="13" t="s">
        <v>79</v>
      </c>
      <c r="AW284" s="13" t="s">
        <v>33</v>
      </c>
      <c r="AX284" s="13" t="s">
        <v>72</v>
      </c>
      <c r="AY284" s="157" t="s">
        <v>180</v>
      </c>
    </row>
    <row r="285" spans="2:65" s="12" customFormat="1">
      <c r="B285" s="148"/>
      <c r="D285" s="149" t="s">
        <v>191</v>
      </c>
      <c r="E285" s="150" t="s">
        <v>19</v>
      </c>
      <c r="F285" s="151" t="s">
        <v>815</v>
      </c>
      <c r="H285" s="152">
        <v>7.1150000000000002</v>
      </c>
      <c r="I285" s="153"/>
      <c r="L285" s="148"/>
      <c r="M285" s="154"/>
      <c r="T285" s="155"/>
      <c r="AT285" s="150" t="s">
        <v>191</v>
      </c>
      <c r="AU285" s="150" t="s">
        <v>81</v>
      </c>
      <c r="AV285" s="12" t="s">
        <v>81</v>
      </c>
      <c r="AW285" s="12" t="s">
        <v>33</v>
      </c>
      <c r="AX285" s="12" t="s">
        <v>72</v>
      </c>
      <c r="AY285" s="150" t="s">
        <v>180</v>
      </c>
    </row>
    <row r="286" spans="2:65" s="14" customFormat="1">
      <c r="B286" s="162"/>
      <c r="D286" s="149" t="s">
        <v>191</v>
      </c>
      <c r="E286" s="163" t="s">
        <v>19</v>
      </c>
      <c r="F286" s="164" t="s">
        <v>215</v>
      </c>
      <c r="H286" s="165">
        <v>7.1150000000000002</v>
      </c>
      <c r="I286" s="166"/>
      <c r="L286" s="162"/>
      <c r="M286" s="167"/>
      <c r="T286" s="168"/>
      <c r="AT286" s="163" t="s">
        <v>191</v>
      </c>
      <c r="AU286" s="163" t="s">
        <v>81</v>
      </c>
      <c r="AV286" s="14" t="s">
        <v>187</v>
      </c>
      <c r="AW286" s="14" t="s">
        <v>33</v>
      </c>
      <c r="AX286" s="14" t="s">
        <v>79</v>
      </c>
      <c r="AY286" s="163" t="s">
        <v>180</v>
      </c>
    </row>
    <row r="287" spans="2:65" s="1" customFormat="1" ht="44.25" customHeight="1">
      <c r="B287" s="32"/>
      <c r="C287" s="131" t="s">
        <v>816</v>
      </c>
      <c r="D287" s="131" t="s">
        <v>182</v>
      </c>
      <c r="E287" s="132" t="s">
        <v>817</v>
      </c>
      <c r="F287" s="133" t="s">
        <v>818</v>
      </c>
      <c r="G287" s="134" t="s">
        <v>185</v>
      </c>
      <c r="H287" s="135">
        <v>7.29</v>
      </c>
      <c r="I287" s="136"/>
      <c r="J287" s="137">
        <f>ROUND(I287*H287,2)</f>
        <v>0</v>
      </c>
      <c r="K287" s="133" t="s">
        <v>186</v>
      </c>
      <c r="L287" s="32"/>
      <c r="M287" s="138" t="s">
        <v>19</v>
      </c>
      <c r="N287" s="139" t="s">
        <v>43</v>
      </c>
      <c r="P287" s="140">
        <f>O287*H287</f>
        <v>0</v>
      </c>
      <c r="Q287" s="140">
        <v>0</v>
      </c>
      <c r="R287" s="140">
        <f>Q287*H287</f>
        <v>0</v>
      </c>
      <c r="S287" s="140">
        <v>6.6000000000000003E-2</v>
      </c>
      <c r="T287" s="141">
        <f>S287*H287</f>
        <v>0.48114000000000001</v>
      </c>
      <c r="AR287" s="142" t="s">
        <v>187</v>
      </c>
      <c r="AT287" s="142" t="s">
        <v>182</v>
      </c>
      <c r="AU287" s="142" t="s">
        <v>81</v>
      </c>
      <c r="AY287" s="17" t="s">
        <v>180</v>
      </c>
      <c r="BE287" s="143">
        <f>IF(N287="základní",J287,0)</f>
        <v>0</v>
      </c>
      <c r="BF287" s="143">
        <f>IF(N287="snížená",J287,0)</f>
        <v>0</v>
      </c>
      <c r="BG287" s="143">
        <f>IF(N287="zákl. přenesená",J287,0)</f>
        <v>0</v>
      </c>
      <c r="BH287" s="143">
        <f>IF(N287="sníž. přenesená",J287,0)</f>
        <v>0</v>
      </c>
      <c r="BI287" s="143">
        <f>IF(N287="nulová",J287,0)</f>
        <v>0</v>
      </c>
      <c r="BJ287" s="17" t="s">
        <v>79</v>
      </c>
      <c r="BK287" s="143">
        <f>ROUND(I287*H287,2)</f>
        <v>0</v>
      </c>
      <c r="BL287" s="17" t="s">
        <v>187</v>
      </c>
      <c r="BM287" s="142" t="s">
        <v>819</v>
      </c>
    </row>
    <row r="288" spans="2:65" s="1" customFormat="1">
      <c r="B288" s="32"/>
      <c r="D288" s="144" t="s">
        <v>189</v>
      </c>
      <c r="F288" s="145" t="s">
        <v>820</v>
      </c>
      <c r="I288" s="146"/>
      <c r="L288" s="32"/>
      <c r="M288" s="147"/>
      <c r="T288" s="53"/>
      <c r="AT288" s="17" t="s">
        <v>189</v>
      </c>
      <c r="AU288" s="17" t="s">
        <v>81</v>
      </c>
    </row>
    <row r="289" spans="2:65" s="13" customFormat="1">
      <c r="B289" s="156"/>
      <c r="D289" s="149" t="s">
        <v>191</v>
      </c>
      <c r="E289" s="157" t="s">
        <v>19</v>
      </c>
      <c r="F289" s="158" t="s">
        <v>632</v>
      </c>
      <c r="H289" s="157" t="s">
        <v>19</v>
      </c>
      <c r="I289" s="159"/>
      <c r="L289" s="156"/>
      <c r="M289" s="160"/>
      <c r="T289" s="161"/>
      <c r="AT289" s="157" t="s">
        <v>191</v>
      </c>
      <c r="AU289" s="157" t="s">
        <v>81</v>
      </c>
      <c r="AV289" s="13" t="s">
        <v>79</v>
      </c>
      <c r="AW289" s="13" t="s">
        <v>33</v>
      </c>
      <c r="AX289" s="13" t="s">
        <v>72</v>
      </c>
      <c r="AY289" s="157" t="s">
        <v>180</v>
      </c>
    </row>
    <row r="290" spans="2:65" s="12" customFormat="1">
      <c r="B290" s="148"/>
      <c r="D290" s="149" t="s">
        <v>191</v>
      </c>
      <c r="E290" s="150" t="s">
        <v>19</v>
      </c>
      <c r="F290" s="151" t="s">
        <v>821</v>
      </c>
      <c r="H290" s="152">
        <v>7.29</v>
      </c>
      <c r="I290" s="153"/>
      <c r="L290" s="148"/>
      <c r="M290" s="154"/>
      <c r="T290" s="155"/>
      <c r="AT290" s="150" t="s">
        <v>191</v>
      </c>
      <c r="AU290" s="150" t="s">
        <v>81</v>
      </c>
      <c r="AV290" s="12" t="s">
        <v>81</v>
      </c>
      <c r="AW290" s="12" t="s">
        <v>33</v>
      </c>
      <c r="AX290" s="12" t="s">
        <v>72</v>
      </c>
      <c r="AY290" s="150" t="s">
        <v>180</v>
      </c>
    </row>
    <row r="291" spans="2:65" s="14" customFormat="1">
      <c r="B291" s="162"/>
      <c r="D291" s="149" t="s">
        <v>191</v>
      </c>
      <c r="E291" s="163" t="s">
        <v>19</v>
      </c>
      <c r="F291" s="164" t="s">
        <v>215</v>
      </c>
      <c r="H291" s="165">
        <v>7.29</v>
      </c>
      <c r="I291" s="166"/>
      <c r="L291" s="162"/>
      <c r="M291" s="167"/>
      <c r="T291" s="168"/>
      <c r="AT291" s="163" t="s">
        <v>191</v>
      </c>
      <c r="AU291" s="163" t="s">
        <v>81</v>
      </c>
      <c r="AV291" s="14" t="s">
        <v>187</v>
      </c>
      <c r="AW291" s="14" t="s">
        <v>33</v>
      </c>
      <c r="AX291" s="14" t="s">
        <v>79</v>
      </c>
      <c r="AY291" s="163" t="s">
        <v>180</v>
      </c>
    </row>
    <row r="292" spans="2:65" s="1" customFormat="1" ht="49.15" customHeight="1">
      <c r="B292" s="32"/>
      <c r="C292" s="131" t="s">
        <v>822</v>
      </c>
      <c r="D292" s="131" t="s">
        <v>182</v>
      </c>
      <c r="E292" s="132" t="s">
        <v>823</v>
      </c>
      <c r="F292" s="133" t="s">
        <v>824</v>
      </c>
      <c r="G292" s="134" t="s">
        <v>476</v>
      </c>
      <c r="H292" s="135">
        <v>18</v>
      </c>
      <c r="I292" s="136"/>
      <c r="J292" s="137">
        <f>ROUND(I292*H292,2)</f>
        <v>0</v>
      </c>
      <c r="K292" s="133" t="s">
        <v>186</v>
      </c>
      <c r="L292" s="32"/>
      <c r="M292" s="138" t="s">
        <v>19</v>
      </c>
      <c r="N292" s="139" t="s">
        <v>43</v>
      </c>
      <c r="P292" s="140">
        <f>O292*H292</f>
        <v>0</v>
      </c>
      <c r="Q292" s="140">
        <v>0</v>
      </c>
      <c r="R292" s="140">
        <f>Q292*H292</f>
        <v>0</v>
      </c>
      <c r="S292" s="140">
        <v>6.5000000000000002E-2</v>
      </c>
      <c r="T292" s="141">
        <f>S292*H292</f>
        <v>1.17</v>
      </c>
      <c r="AR292" s="142" t="s">
        <v>187</v>
      </c>
      <c r="AT292" s="142" t="s">
        <v>182</v>
      </c>
      <c r="AU292" s="142" t="s">
        <v>81</v>
      </c>
      <c r="AY292" s="17" t="s">
        <v>180</v>
      </c>
      <c r="BE292" s="143">
        <f>IF(N292="základní",J292,0)</f>
        <v>0</v>
      </c>
      <c r="BF292" s="143">
        <f>IF(N292="snížená",J292,0)</f>
        <v>0</v>
      </c>
      <c r="BG292" s="143">
        <f>IF(N292="zákl. přenesená",J292,0)</f>
        <v>0</v>
      </c>
      <c r="BH292" s="143">
        <f>IF(N292="sníž. přenesená",J292,0)</f>
        <v>0</v>
      </c>
      <c r="BI292" s="143">
        <f>IF(N292="nulová",J292,0)</f>
        <v>0</v>
      </c>
      <c r="BJ292" s="17" t="s">
        <v>79</v>
      </c>
      <c r="BK292" s="143">
        <f>ROUND(I292*H292,2)</f>
        <v>0</v>
      </c>
      <c r="BL292" s="17" t="s">
        <v>187</v>
      </c>
      <c r="BM292" s="142" t="s">
        <v>825</v>
      </c>
    </row>
    <row r="293" spans="2:65" s="1" customFormat="1">
      <c r="B293" s="32"/>
      <c r="D293" s="144" t="s">
        <v>189</v>
      </c>
      <c r="F293" s="145" t="s">
        <v>826</v>
      </c>
      <c r="I293" s="146"/>
      <c r="L293" s="32"/>
      <c r="M293" s="147"/>
      <c r="T293" s="53"/>
      <c r="AT293" s="17" t="s">
        <v>189</v>
      </c>
      <c r="AU293" s="17" t="s">
        <v>81</v>
      </c>
    </row>
    <row r="294" spans="2:65" s="13" customFormat="1">
      <c r="B294" s="156"/>
      <c r="D294" s="149" t="s">
        <v>191</v>
      </c>
      <c r="E294" s="157" t="s">
        <v>19</v>
      </c>
      <c r="F294" s="158" t="s">
        <v>632</v>
      </c>
      <c r="H294" s="157" t="s">
        <v>19</v>
      </c>
      <c r="I294" s="159"/>
      <c r="L294" s="156"/>
      <c r="M294" s="160"/>
      <c r="T294" s="161"/>
      <c r="AT294" s="157" t="s">
        <v>191</v>
      </c>
      <c r="AU294" s="157" t="s">
        <v>81</v>
      </c>
      <c r="AV294" s="13" t="s">
        <v>79</v>
      </c>
      <c r="AW294" s="13" t="s">
        <v>33</v>
      </c>
      <c r="AX294" s="13" t="s">
        <v>72</v>
      </c>
      <c r="AY294" s="157" t="s">
        <v>180</v>
      </c>
    </row>
    <row r="295" spans="2:65" s="12" customFormat="1">
      <c r="B295" s="148"/>
      <c r="D295" s="149" t="s">
        <v>191</v>
      </c>
      <c r="E295" s="150" t="s">
        <v>19</v>
      </c>
      <c r="F295" s="151" t="s">
        <v>827</v>
      </c>
      <c r="H295" s="152">
        <v>18</v>
      </c>
      <c r="I295" s="153"/>
      <c r="L295" s="148"/>
      <c r="M295" s="154"/>
      <c r="T295" s="155"/>
      <c r="AT295" s="150" t="s">
        <v>191</v>
      </c>
      <c r="AU295" s="150" t="s">
        <v>81</v>
      </c>
      <c r="AV295" s="12" t="s">
        <v>81</v>
      </c>
      <c r="AW295" s="12" t="s">
        <v>33</v>
      </c>
      <c r="AX295" s="12" t="s">
        <v>72</v>
      </c>
      <c r="AY295" s="150" t="s">
        <v>180</v>
      </c>
    </row>
    <row r="296" spans="2:65" s="14" customFormat="1">
      <c r="B296" s="162"/>
      <c r="D296" s="149" t="s">
        <v>191</v>
      </c>
      <c r="E296" s="163" t="s">
        <v>19</v>
      </c>
      <c r="F296" s="164" t="s">
        <v>215</v>
      </c>
      <c r="H296" s="165">
        <v>18</v>
      </c>
      <c r="I296" s="166"/>
      <c r="L296" s="162"/>
      <c r="M296" s="167"/>
      <c r="T296" s="168"/>
      <c r="AT296" s="163" t="s">
        <v>191</v>
      </c>
      <c r="AU296" s="163" t="s">
        <v>81</v>
      </c>
      <c r="AV296" s="14" t="s">
        <v>187</v>
      </c>
      <c r="AW296" s="14" t="s">
        <v>33</v>
      </c>
      <c r="AX296" s="14" t="s">
        <v>79</v>
      </c>
      <c r="AY296" s="163" t="s">
        <v>180</v>
      </c>
    </row>
    <row r="297" spans="2:65" s="1" customFormat="1" ht="44.25" customHeight="1">
      <c r="B297" s="32"/>
      <c r="C297" s="131" t="s">
        <v>828</v>
      </c>
      <c r="D297" s="131" t="s">
        <v>182</v>
      </c>
      <c r="E297" s="132" t="s">
        <v>829</v>
      </c>
      <c r="F297" s="133" t="s">
        <v>830</v>
      </c>
      <c r="G297" s="134" t="s">
        <v>476</v>
      </c>
      <c r="H297" s="135">
        <v>5</v>
      </c>
      <c r="I297" s="136"/>
      <c r="J297" s="137">
        <f>ROUND(I297*H297,2)</f>
        <v>0</v>
      </c>
      <c r="K297" s="133" t="s">
        <v>186</v>
      </c>
      <c r="L297" s="32"/>
      <c r="M297" s="138" t="s">
        <v>19</v>
      </c>
      <c r="N297" s="139" t="s">
        <v>43</v>
      </c>
      <c r="P297" s="140">
        <f>O297*H297</f>
        <v>0</v>
      </c>
      <c r="Q297" s="140">
        <v>2.3619999999999999E-2</v>
      </c>
      <c r="R297" s="140">
        <f>Q297*H297</f>
        <v>0.1181</v>
      </c>
      <c r="S297" s="140">
        <v>0</v>
      </c>
      <c r="T297" s="141">
        <f>S297*H297</f>
        <v>0</v>
      </c>
      <c r="AR297" s="142" t="s">
        <v>187</v>
      </c>
      <c r="AT297" s="142" t="s">
        <v>182</v>
      </c>
      <c r="AU297" s="142" t="s">
        <v>81</v>
      </c>
      <c r="AY297" s="17" t="s">
        <v>180</v>
      </c>
      <c r="BE297" s="143">
        <f>IF(N297="základní",J297,0)</f>
        <v>0</v>
      </c>
      <c r="BF297" s="143">
        <f>IF(N297="snížená",J297,0)</f>
        <v>0</v>
      </c>
      <c r="BG297" s="143">
        <f>IF(N297="zákl. přenesená",J297,0)</f>
        <v>0</v>
      </c>
      <c r="BH297" s="143">
        <f>IF(N297="sníž. přenesená",J297,0)</f>
        <v>0</v>
      </c>
      <c r="BI297" s="143">
        <f>IF(N297="nulová",J297,0)</f>
        <v>0</v>
      </c>
      <c r="BJ297" s="17" t="s">
        <v>79</v>
      </c>
      <c r="BK297" s="143">
        <f>ROUND(I297*H297,2)</f>
        <v>0</v>
      </c>
      <c r="BL297" s="17" t="s">
        <v>187</v>
      </c>
      <c r="BM297" s="142" t="s">
        <v>831</v>
      </c>
    </row>
    <row r="298" spans="2:65" s="1" customFormat="1">
      <c r="B298" s="32"/>
      <c r="D298" s="144" t="s">
        <v>189</v>
      </c>
      <c r="F298" s="145" t="s">
        <v>832</v>
      </c>
      <c r="I298" s="146"/>
      <c r="L298" s="32"/>
      <c r="M298" s="147"/>
      <c r="T298" s="53"/>
      <c r="AT298" s="17" t="s">
        <v>189</v>
      </c>
      <c r="AU298" s="17" t="s">
        <v>81</v>
      </c>
    </row>
    <row r="299" spans="2:65" s="13" customFormat="1">
      <c r="B299" s="156"/>
      <c r="D299" s="149" t="s">
        <v>191</v>
      </c>
      <c r="E299" s="157" t="s">
        <v>19</v>
      </c>
      <c r="F299" s="158" t="s">
        <v>632</v>
      </c>
      <c r="H299" s="157" t="s">
        <v>19</v>
      </c>
      <c r="I299" s="159"/>
      <c r="L299" s="156"/>
      <c r="M299" s="160"/>
      <c r="T299" s="161"/>
      <c r="AT299" s="157" t="s">
        <v>191</v>
      </c>
      <c r="AU299" s="157" t="s">
        <v>81</v>
      </c>
      <c r="AV299" s="13" t="s">
        <v>79</v>
      </c>
      <c r="AW299" s="13" t="s">
        <v>33</v>
      </c>
      <c r="AX299" s="13" t="s">
        <v>72</v>
      </c>
      <c r="AY299" s="157" t="s">
        <v>180</v>
      </c>
    </row>
    <row r="300" spans="2:65" s="12" customFormat="1">
      <c r="B300" s="148"/>
      <c r="D300" s="149" t="s">
        <v>191</v>
      </c>
      <c r="E300" s="150" t="s">
        <v>19</v>
      </c>
      <c r="F300" s="151" t="s">
        <v>833</v>
      </c>
      <c r="H300" s="152">
        <v>5</v>
      </c>
      <c r="I300" s="153"/>
      <c r="L300" s="148"/>
      <c r="M300" s="154"/>
      <c r="T300" s="155"/>
      <c r="AT300" s="150" t="s">
        <v>191</v>
      </c>
      <c r="AU300" s="150" t="s">
        <v>81</v>
      </c>
      <c r="AV300" s="12" t="s">
        <v>81</v>
      </c>
      <c r="AW300" s="12" t="s">
        <v>33</v>
      </c>
      <c r="AX300" s="12" t="s">
        <v>72</v>
      </c>
      <c r="AY300" s="150" t="s">
        <v>180</v>
      </c>
    </row>
    <row r="301" spans="2:65" s="14" customFormat="1">
      <c r="B301" s="162"/>
      <c r="D301" s="149" t="s">
        <v>191</v>
      </c>
      <c r="E301" s="163" t="s">
        <v>19</v>
      </c>
      <c r="F301" s="164" t="s">
        <v>215</v>
      </c>
      <c r="H301" s="165">
        <v>5</v>
      </c>
      <c r="I301" s="166"/>
      <c r="L301" s="162"/>
      <c r="M301" s="167"/>
      <c r="T301" s="168"/>
      <c r="AT301" s="163" t="s">
        <v>191</v>
      </c>
      <c r="AU301" s="163" t="s">
        <v>81</v>
      </c>
      <c r="AV301" s="14" t="s">
        <v>187</v>
      </c>
      <c r="AW301" s="14" t="s">
        <v>33</v>
      </c>
      <c r="AX301" s="14" t="s">
        <v>79</v>
      </c>
      <c r="AY301" s="163" t="s">
        <v>180</v>
      </c>
    </row>
    <row r="302" spans="2:65" s="1" customFormat="1" ht="49.15" customHeight="1">
      <c r="B302" s="32"/>
      <c r="C302" s="131" t="s">
        <v>834</v>
      </c>
      <c r="D302" s="131" t="s">
        <v>182</v>
      </c>
      <c r="E302" s="132" t="s">
        <v>835</v>
      </c>
      <c r="F302" s="133" t="s">
        <v>836</v>
      </c>
      <c r="G302" s="134" t="s">
        <v>476</v>
      </c>
      <c r="H302" s="135">
        <v>5</v>
      </c>
      <c r="I302" s="136"/>
      <c r="J302" s="137">
        <f>ROUND(I302*H302,2)</f>
        <v>0</v>
      </c>
      <c r="K302" s="133" t="s">
        <v>186</v>
      </c>
      <c r="L302" s="32"/>
      <c r="M302" s="138" t="s">
        <v>19</v>
      </c>
      <c r="N302" s="139" t="s">
        <v>43</v>
      </c>
      <c r="P302" s="140">
        <f>O302*H302</f>
        <v>0</v>
      </c>
      <c r="Q302" s="140">
        <v>4.4000000000000003E-3</v>
      </c>
      <c r="R302" s="140">
        <f>Q302*H302</f>
        <v>2.2000000000000002E-2</v>
      </c>
      <c r="S302" s="140">
        <v>0</v>
      </c>
      <c r="T302" s="141">
        <f>S302*H302</f>
        <v>0</v>
      </c>
      <c r="AR302" s="142" t="s">
        <v>187</v>
      </c>
      <c r="AT302" s="142" t="s">
        <v>182</v>
      </c>
      <c r="AU302" s="142" t="s">
        <v>81</v>
      </c>
      <c r="AY302" s="17" t="s">
        <v>180</v>
      </c>
      <c r="BE302" s="143">
        <f>IF(N302="základní",J302,0)</f>
        <v>0</v>
      </c>
      <c r="BF302" s="143">
        <f>IF(N302="snížená",J302,0)</f>
        <v>0</v>
      </c>
      <c r="BG302" s="143">
        <f>IF(N302="zákl. přenesená",J302,0)</f>
        <v>0</v>
      </c>
      <c r="BH302" s="143">
        <f>IF(N302="sníž. přenesená",J302,0)</f>
        <v>0</v>
      </c>
      <c r="BI302" s="143">
        <f>IF(N302="nulová",J302,0)</f>
        <v>0</v>
      </c>
      <c r="BJ302" s="17" t="s">
        <v>79</v>
      </c>
      <c r="BK302" s="143">
        <f>ROUND(I302*H302,2)</f>
        <v>0</v>
      </c>
      <c r="BL302" s="17" t="s">
        <v>187</v>
      </c>
      <c r="BM302" s="142" t="s">
        <v>837</v>
      </c>
    </row>
    <row r="303" spans="2:65" s="1" customFormat="1">
      <c r="B303" s="32"/>
      <c r="D303" s="144" t="s">
        <v>189</v>
      </c>
      <c r="F303" s="145" t="s">
        <v>838</v>
      </c>
      <c r="I303" s="146"/>
      <c r="L303" s="32"/>
      <c r="M303" s="147"/>
      <c r="T303" s="53"/>
      <c r="AT303" s="17" t="s">
        <v>189</v>
      </c>
      <c r="AU303" s="17" t="s">
        <v>81</v>
      </c>
    </row>
    <row r="304" spans="2:65" s="12" customFormat="1">
      <c r="B304" s="148"/>
      <c r="D304" s="149" t="s">
        <v>191</v>
      </c>
      <c r="E304" s="150" t="s">
        <v>19</v>
      </c>
      <c r="F304" s="151" t="s">
        <v>833</v>
      </c>
      <c r="H304" s="152">
        <v>5</v>
      </c>
      <c r="I304" s="153"/>
      <c r="L304" s="148"/>
      <c r="M304" s="154"/>
      <c r="T304" s="155"/>
      <c r="AT304" s="150" t="s">
        <v>191</v>
      </c>
      <c r="AU304" s="150" t="s">
        <v>81</v>
      </c>
      <c r="AV304" s="12" t="s">
        <v>81</v>
      </c>
      <c r="AW304" s="12" t="s">
        <v>33</v>
      </c>
      <c r="AX304" s="12" t="s">
        <v>79</v>
      </c>
      <c r="AY304" s="150" t="s">
        <v>180</v>
      </c>
    </row>
    <row r="305" spans="2:65" s="1" customFormat="1" ht="24.2" customHeight="1">
      <c r="B305" s="32"/>
      <c r="C305" s="131" t="s">
        <v>839</v>
      </c>
      <c r="D305" s="131" t="s">
        <v>182</v>
      </c>
      <c r="E305" s="132" t="s">
        <v>840</v>
      </c>
      <c r="F305" s="133" t="s">
        <v>841</v>
      </c>
      <c r="G305" s="134" t="s">
        <v>476</v>
      </c>
      <c r="H305" s="135">
        <v>4</v>
      </c>
      <c r="I305" s="136"/>
      <c r="J305" s="137">
        <f>ROUND(I305*H305,2)</f>
        <v>0</v>
      </c>
      <c r="K305" s="133" t="s">
        <v>186</v>
      </c>
      <c r="L305" s="32"/>
      <c r="M305" s="138" t="s">
        <v>19</v>
      </c>
      <c r="N305" s="139" t="s">
        <v>43</v>
      </c>
      <c r="P305" s="140">
        <f>O305*H305</f>
        <v>0</v>
      </c>
      <c r="Q305" s="140">
        <v>1.0000000000000001E-5</v>
      </c>
      <c r="R305" s="140">
        <f>Q305*H305</f>
        <v>4.0000000000000003E-5</v>
      </c>
      <c r="S305" s="140">
        <v>0</v>
      </c>
      <c r="T305" s="141">
        <f>S305*H305</f>
        <v>0</v>
      </c>
      <c r="AR305" s="142" t="s">
        <v>187</v>
      </c>
      <c r="AT305" s="142" t="s">
        <v>182</v>
      </c>
      <c r="AU305" s="142" t="s">
        <v>81</v>
      </c>
      <c r="AY305" s="17" t="s">
        <v>180</v>
      </c>
      <c r="BE305" s="143">
        <f>IF(N305="základní",J305,0)</f>
        <v>0</v>
      </c>
      <c r="BF305" s="143">
        <f>IF(N305="snížená",J305,0)</f>
        <v>0</v>
      </c>
      <c r="BG305" s="143">
        <f>IF(N305="zákl. přenesená",J305,0)</f>
        <v>0</v>
      </c>
      <c r="BH305" s="143">
        <f>IF(N305="sníž. přenesená",J305,0)</f>
        <v>0</v>
      </c>
      <c r="BI305" s="143">
        <f>IF(N305="nulová",J305,0)</f>
        <v>0</v>
      </c>
      <c r="BJ305" s="17" t="s">
        <v>79</v>
      </c>
      <c r="BK305" s="143">
        <f>ROUND(I305*H305,2)</f>
        <v>0</v>
      </c>
      <c r="BL305" s="17" t="s">
        <v>187</v>
      </c>
      <c r="BM305" s="142" t="s">
        <v>842</v>
      </c>
    </row>
    <row r="306" spans="2:65" s="1" customFormat="1">
      <c r="B306" s="32"/>
      <c r="D306" s="144" t="s">
        <v>189</v>
      </c>
      <c r="F306" s="145" t="s">
        <v>843</v>
      </c>
      <c r="I306" s="146"/>
      <c r="L306" s="32"/>
      <c r="M306" s="147"/>
      <c r="T306" s="53"/>
      <c r="AT306" s="17" t="s">
        <v>189</v>
      </c>
      <c r="AU306" s="17" t="s">
        <v>81</v>
      </c>
    </row>
    <row r="307" spans="2:65" s="13" customFormat="1">
      <c r="B307" s="156"/>
      <c r="D307" s="149" t="s">
        <v>191</v>
      </c>
      <c r="E307" s="157" t="s">
        <v>19</v>
      </c>
      <c r="F307" s="158" t="s">
        <v>632</v>
      </c>
      <c r="H307" s="157" t="s">
        <v>19</v>
      </c>
      <c r="I307" s="159"/>
      <c r="L307" s="156"/>
      <c r="M307" s="160"/>
      <c r="T307" s="161"/>
      <c r="AT307" s="157" t="s">
        <v>191</v>
      </c>
      <c r="AU307" s="157" t="s">
        <v>81</v>
      </c>
      <c r="AV307" s="13" t="s">
        <v>79</v>
      </c>
      <c r="AW307" s="13" t="s">
        <v>33</v>
      </c>
      <c r="AX307" s="13" t="s">
        <v>72</v>
      </c>
      <c r="AY307" s="157" t="s">
        <v>180</v>
      </c>
    </row>
    <row r="308" spans="2:65" s="12" customFormat="1">
      <c r="B308" s="148"/>
      <c r="D308" s="149" t="s">
        <v>191</v>
      </c>
      <c r="E308" s="150" t="s">
        <v>19</v>
      </c>
      <c r="F308" s="151" t="s">
        <v>844</v>
      </c>
      <c r="H308" s="152">
        <v>4</v>
      </c>
      <c r="I308" s="153"/>
      <c r="L308" s="148"/>
      <c r="M308" s="154"/>
      <c r="T308" s="155"/>
      <c r="AT308" s="150" t="s">
        <v>191</v>
      </c>
      <c r="AU308" s="150" t="s">
        <v>81</v>
      </c>
      <c r="AV308" s="12" t="s">
        <v>81</v>
      </c>
      <c r="AW308" s="12" t="s">
        <v>33</v>
      </c>
      <c r="AX308" s="12" t="s">
        <v>72</v>
      </c>
      <c r="AY308" s="150" t="s">
        <v>180</v>
      </c>
    </row>
    <row r="309" spans="2:65" s="14" customFormat="1">
      <c r="B309" s="162"/>
      <c r="D309" s="149" t="s">
        <v>191</v>
      </c>
      <c r="E309" s="163" t="s">
        <v>19</v>
      </c>
      <c r="F309" s="164" t="s">
        <v>215</v>
      </c>
      <c r="H309" s="165">
        <v>4</v>
      </c>
      <c r="I309" s="166"/>
      <c r="L309" s="162"/>
      <c r="M309" s="167"/>
      <c r="T309" s="168"/>
      <c r="AT309" s="163" t="s">
        <v>191</v>
      </c>
      <c r="AU309" s="163" t="s">
        <v>81</v>
      </c>
      <c r="AV309" s="14" t="s">
        <v>187</v>
      </c>
      <c r="AW309" s="14" t="s">
        <v>33</v>
      </c>
      <c r="AX309" s="14" t="s">
        <v>79</v>
      </c>
      <c r="AY309" s="163" t="s">
        <v>180</v>
      </c>
    </row>
    <row r="310" spans="2:65" s="1" customFormat="1" ht="33" customHeight="1">
      <c r="B310" s="32"/>
      <c r="C310" s="131" t="s">
        <v>845</v>
      </c>
      <c r="D310" s="131" t="s">
        <v>182</v>
      </c>
      <c r="E310" s="132" t="s">
        <v>846</v>
      </c>
      <c r="F310" s="133" t="s">
        <v>847</v>
      </c>
      <c r="G310" s="134" t="s">
        <v>185</v>
      </c>
      <c r="H310" s="135">
        <v>237.98400000000001</v>
      </c>
      <c r="I310" s="136"/>
      <c r="J310" s="137">
        <f>ROUND(I310*H310,2)</f>
        <v>0</v>
      </c>
      <c r="K310" s="133" t="s">
        <v>186</v>
      </c>
      <c r="L310" s="32"/>
      <c r="M310" s="138" t="s">
        <v>19</v>
      </c>
      <c r="N310" s="139" t="s">
        <v>43</v>
      </c>
      <c r="P310" s="140">
        <f>O310*H310</f>
        <v>0</v>
      </c>
      <c r="Q310" s="140">
        <v>0</v>
      </c>
      <c r="R310" s="140">
        <f>Q310*H310</f>
        <v>0</v>
      </c>
      <c r="S310" s="140">
        <v>4.0000000000000001E-3</v>
      </c>
      <c r="T310" s="141">
        <f>S310*H310</f>
        <v>0.951936</v>
      </c>
      <c r="AR310" s="142" t="s">
        <v>187</v>
      </c>
      <c r="AT310" s="142" t="s">
        <v>182</v>
      </c>
      <c r="AU310" s="142" t="s">
        <v>81</v>
      </c>
      <c r="AY310" s="17" t="s">
        <v>180</v>
      </c>
      <c r="BE310" s="143">
        <f>IF(N310="základní",J310,0)</f>
        <v>0</v>
      </c>
      <c r="BF310" s="143">
        <f>IF(N310="snížená",J310,0)</f>
        <v>0</v>
      </c>
      <c r="BG310" s="143">
        <f>IF(N310="zákl. přenesená",J310,0)</f>
        <v>0</v>
      </c>
      <c r="BH310" s="143">
        <f>IF(N310="sníž. přenesená",J310,0)</f>
        <v>0</v>
      </c>
      <c r="BI310" s="143">
        <f>IF(N310="nulová",J310,0)</f>
        <v>0</v>
      </c>
      <c r="BJ310" s="17" t="s">
        <v>79</v>
      </c>
      <c r="BK310" s="143">
        <f>ROUND(I310*H310,2)</f>
        <v>0</v>
      </c>
      <c r="BL310" s="17" t="s">
        <v>187</v>
      </c>
      <c r="BM310" s="142" t="s">
        <v>848</v>
      </c>
    </row>
    <row r="311" spans="2:65" s="1" customFormat="1">
      <c r="B311" s="32"/>
      <c r="D311" s="144" t="s">
        <v>189</v>
      </c>
      <c r="F311" s="145" t="s">
        <v>849</v>
      </c>
      <c r="I311" s="146"/>
      <c r="L311" s="32"/>
      <c r="M311" s="147"/>
      <c r="T311" s="53"/>
      <c r="AT311" s="17" t="s">
        <v>189</v>
      </c>
      <c r="AU311" s="17" t="s">
        <v>81</v>
      </c>
    </row>
    <row r="312" spans="2:65" s="12" customFormat="1">
      <c r="B312" s="148"/>
      <c r="D312" s="149" t="s">
        <v>191</v>
      </c>
      <c r="E312" s="150" t="s">
        <v>19</v>
      </c>
      <c r="F312" s="151" t="s">
        <v>850</v>
      </c>
      <c r="H312" s="152">
        <v>237.98400000000001</v>
      </c>
      <c r="I312" s="153"/>
      <c r="L312" s="148"/>
      <c r="M312" s="154"/>
      <c r="T312" s="155"/>
      <c r="AT312" s="150" t="s">
        <v>191</v>
      </c>
      <c r="AU312" s="150" t="s">
        <v>81</v>
      </c>
      <c r="AV312" s="12" t="s">
        <v>81</v>
      </c>
      <c r="AW312" s="12" t="s">
        <v>33</v>
      </c>
      <c r="AX312" s="12" t="s">
        <v>79</v>
      </c>
      <c r="AY312" s="150" t="s">
        <v>180</v>
      </c>
    </row>
    <row r="313" spans="2:65" s="1" customFormat="1" ht="37.9" customHeight="1">
      <c r="B313" s="32"/>
      <c r="C313" s="131" t="s">
        <v>851</v>
      </c>
      <c r="D313" s="131" t="s">
        <v>182</v>
      </c>
      <c r="E313" s="132" t="s">
        <v>852</v>
      </c>
      <c r="F313" s="133" t="s">
        <v>853</v>
      </c>
      <c r="G313" s="134" t="s">
        <v>185</v>
      </c>
      <c r="H313" s="135">
        <v>191.661</v>
      </c>
      <c r="I313" s="136"/>
      <c r="J313" s="137">
        <f>ROUND(I313*H313,2)</f>
        <v>0</v>
      </c>
      <c r="K313" s="133" t="s">
        <v>186</v>
      </c>
      <c r="L313" s="32"/>
      <c r="M313" s="138" t="s">
        <v>19</v>
      </c>
      <c r="N313" s="139" t="s">
        <v>43</v>
      </c>
      <c r="P313" s="140">
        <f>O313*H313</f>
        <v>0</v>
      </c>
      <c r="Q313" s="140">
        <v>0</v>
      </c>
      <c r="R313" s="140">
        <f>Q313*H313</f>
        <v>0</v>
      </c>
      <c r="S313" s="140">
        <v>0.01</v>
      </c>
      <c r="T313" s="141">
        <f>S313*H313</f>
        <v>1.9166100000000001</v>
      </c>
      <c r="AR313" s="142" t="s">
        <v>187</v>
      </c>
      <c r="AT313" s="142" t="s">
        <v>182</v>
      </c>
      <c r="AU313" s="142" t="s">
        <v>81</v>
      </c>
      <c r="AY313" s="17" t="s">
        <v>180</v>
      </c>
      <c r="BE313" s="143">
        <f>IF(N313="základní",J313,0)</f>
        <v>0</v>
      </c>
      <c r="BF313" s="143">
        <f>IF(N313="snížená",J313,0)</f>
        <v>0</v>
      </c>
      <c r="BG313" s="143">
        <f>IF(N313="zákl. přenesená",J313,0)</f>
        <v>0</v>
      </c>
      <c r="BH313" s="143">
        <f>IF(N313="sníž. přenesená",J313,0)</f>
        <v>0</v>
      </c>
      <c r="BI313" s="143">
        <f>IF(N313="nulová",J313,0)</f>
        <v>0</v>
      </c>
      <c r="BJ313" s="17" t="s">
        <v>79</v>
      </c>
      <c r="BK313" s="143">
        <f>ROUND(I313*H313,2)</f>
        <v>0</v>
      </c>
      <c r="BL313" s="17" t="s">
        <v>187</v>
      </c>
      <c r="BM313" s="142" t="s">
        <v>854</v>
      </c>
    </row>
    <row r="314" spans="2:65" s="1" customFormat="1">
      <c r="B314" s="32"/>
      <c r="D314" s="144" t="s">
        <v>189</v>
      </c>
      <c r="F314" s="145" t="s">
        <v>855</v>
      </c>
      <c r="I314" s="146"/>
      <c r="L314" s="32"/>
      <c r="M314" s="147"/>
      <c r="T314" s="53"/>
      <c r="AT314" s="17" t="s">
        <v>189</v>
      </c>
      <c r="AU314" s="17" t="s">
        <v>81</v>
      </c>
    </row>
    <row r="315" spans="2:65" s="12" customFormat="1">
      <c r="B315" s="148"/>
      <c r="D315" s="149" t="s">
        <v>191</v>
      </c>
      <c r="E315" s="150" t="s">
        <v>19</v>
      </c>
      <c r="F315" s="151" t="s">
        <v>856</v>
      </c>
      <c r="H315" s="152">
        <v>191.661</v>
      </c>
      <c r="I315" s="153"/>
      <c r="L315" s="148"/>
      <c r="M315" s="154"/>
      <c r="T315" s="155"/>
      <c r="AT315" s="150" t="s">
        <v>191</v>
      </c>
      <c r="AU315" s="150" t="s">
        <v>81</v>
      </c>
      <c r="AV315" s="12" t="s">
        <v>81</v>
      </c>
      <c r="AW315" s="12" t="s">
        <v>33</v>
      </c>
      <c r="AX315" s="12" t="s">
        <v>79</v>
      </c>
      <c r="AY315" s="150" t="s">
        <v>180</v>
      </c>
    </row>
    <row r="316" spans="2:65" s="11" customFormat="1" ht="22.9" customHeight="1">
      <c r="B316" s="119"/>
      <c r="D316" s="120" t="s">
        <v>71</v>
      </c>
      <c r="E316" s="129" t="s">
        <v>292</v>
      </c>
      <c r="F316" s="129" t="s">
        <v>293</v>
      </c>
      <c r="I316" s="122"/>
      <c r="J316" s="130">
        <f>BK316</f>
        <v>0</v>
      </c>
      <c r="L316" s="119"/>
      <c r="M316" s="124"/>
      <c r="P316" s="125">
        <f>SUM(P317:P330)</f>
        <v>0</v>
      </c>
      <c r="R316" s="125">
        <f>SUM(R317:R330)</f>
        <v>0</v>
      </c>
      <c r="T316" s="126">
        <f>SUM(T317:T330)</f>
        <v>0</v>
      </c>
      <c r="AR316" s="120" t="s">
        <v>79</v>
      </c>
      <c r="AT316" s="127" t="s">
        <v>71</v>
      </c>
      <c r="AU316" s="127" t="s">
        <v>79</v>
      </c>
      <c r="AY316" s="120" t="s">
        <v>180</v>
      </c>
      <c r="BK316" s="128">
        <f>SUM(BK317:BK330)</f>
        <v>0</v>
      </c>
    </row>
    <row r="317" spans="2:65" s="1" customFormat="1" ht="33" customHeight="1">
      <c r="B317" s="32"/>
      <c r="C317" s="131" t="s">
        <v>857</v>
      </c>
      <c r="D317" s="131" t="s">
        <v>182</v>
      </c>
      <c r="E317" s="132" t="s">
        <v>295</v>
      </c>
      <c r="F317" s="133" t="s">
        <v>296</v>
      </c>
      <c r="G317" s="134" t="s">
        <v>257</v>
      </c>
      <c r="H317" s="135">
        <v>290.02199999999999</v>
      </c>
      <c r="I317" s="136"/>
      <c r="J317" s="137">
        <f>ROUND(I317*H317,2)</f>
        <v>0</v>
      </c>
      <c r="K317" s="133" t="s">
        <v>186</v>
      </c>
      <c r="L317" s="32"/>
      <c r="M317" s="138" t="s">
        <v>19</v>
      </c>
      <c r="N317" s="139" t="s">
        <v>43</v>
      </c>
      <c r="P317" s="140">
        <f>O317*H317</f>
        <v>0</v>
      </c>
      <c r="Q317" s="140">
        <v>0</v>
      </c>
      <c r="R317" s="140">
        <f>Q317*H317</f>
        <v>0</v>
      </c>
      <c r="S317" s="140">
        <v>0</v>
      </c>
      <c r="T317" s="141">
        <f>S317*H317</f>
        <v>0</v>
      </c>
      <c r="AR317" s="142" t="s">
        <v>187</v>
      </c>
      <c r="AT317" s="142" t="s">
        <v>182</v>
      </c>
      <c r="AU317" s="142" t="s">
        <v>81</v>
      </c>
      <c r="AY317" s="17" t="s">
        <v>180</v>
      </c>
      <c r="BE317" s="143">
        <f>IF(N317="základní",J317,0)</f>
        <v>0</v>
      </c>
      <c r="BF317" s="143">
        <f>IF(N317="snížená",J317,0)</f>
        <v>0</v>
      </c>
      <c r="BG317" s="143">
        <f>IF(N317="zákl. přenesená",J317,0)</f>
        <v>0</v>
      </c>
      <c r="BH317" s="143">
        <f>IF(N317="sníž. přenesená",J317,0)</f>
        <v>0</v>
      </c>
      <c r="BI317" s="143">
        <f>IF(N317="nulová",J317,0)</f>
        <v>0</v>
      </c>
      <c r="BJ317" s="17" t="s">
        <v>79</v>
      </c>
      <c r="BK317" s="143">
        <f>ROUND(I317*H317,2)</f>
        <v>0</v>
      </c>
      <c r="BL317" s="17" t="s">
        <v>187</v>
      </c>
      <c r="BM317" s="142" t="s">
        <v>858</v>
      </c>
    </row>
    <row r="318" spans="2:65" s="1" customFormat="1">
      <c r="B318" s="32"/>
      <c r="D318" s="144" t="s">
        <v>189</v>
      </c>
      <c r="F318" s="145" t="s">
        <v>298</v>
      </c>
      <c r="I318" s="146"/>
      <c r="L318" s="32"/>
      <c r="M318" s="147"/>
      <c r="T318" s="53"/>
      <c r="AT318" s="17" t="s">
        <v>189</v>
      </c>
      <c r="AU318" s="17" t="s">
        <v>81</v>
      </c>
    </row>
    <row r="319" spans="2:65" s="1" customFormat="1" ht="24.2" customHeight="1">
      <c r="B319" s="32"/>
      <c r="C319" s="131" t="s">
        <v>859</v>
      </c>
      <c r="D319" s="131" t="s">
        <v>182</v>
      </c>
      <c r="E319" s="132" t="s">
        <v>320</v>
      </c>
      <c r="F319" s="133" t="s">
        <v>321</v>
      </c>
      <c r="G319" s="134" t="s">
        <v>257</v>
      </c>
      <c r="H319" s="135">
        <v>5510.4179999999997</v>
      </c>
      <c r="I319" s="136"/>
      <c r="J319" s="137">
        <f>ROUND(I319*H319,2)</f>
        <v>0</v>
      </c>
      <c r="K319" s="133" t="s">
        <v>186</v>
      </c>
      <c r="L319" s="32"/>
      <c r="M319" s="138" t="s">
        <v>19</v>
      </c>
      <c r="N319" s="139" t="s">
        <v>43</v>
      </c>
      <c r="P319" s="140">
        <f>O319*H319</f>
        <v>0</v>
      </c>
      <c r="Q319" s="140">
        <v>0</v>
      </c>
      <c r="R319" s="140">
        <f>Q319*H319</f>
        <v>0</v>
      </c>
      <c r="S319" s="140">
        <v>0</v>
      </c>
      <c r="T319" s="141">
        <f>S319*H319</f>
        <v>0</v>
      </c>
      <c r="AR319" s="142" t="s">
        <v>187</v>
      </c>
      <c r="AT319" s="142" t="s">
        <v>182</v>
      </c>
      <c r="AU319" s="142" t="s">
        <v>81</v>
      </c>
      <c r="AY319" s="17" t="s">
        <v>180</v>
      </c>
      <c r="BE319" s="143">
        <f>IF(N319="základní",J319,0)</f>
        <v>0</v>
      </c>
      <c r="BF319" s="143">
        <f>IF(N319="snížená",J319,0)</f>
        <v>0</v>
      </c>
      <c r="BG319" s="143">
        <f>IF(N319="zákl. přenesená",J319,0)</f>
        <v>0</v>
      </c>
      <c r="BH319" s="143">
        <f>IF(N319="sníž. přenesená",J319,0)</f>
        <v>0</v>
      </c>
      <c r="BI319" s="143">
        <f>IF(N319="nulová",J319,0)</f>
        <v>0</v>
      </c>
      <c r="BJ319" s="17" t="s">
        <v>79</v>
      </c>
      <c r="BK319" s="143">
        <f>ROUND(I319*H319,2)</f>
        <v>0</v>
      </c>
      <c r="BL319" s="17" t="s">
        <v>187</v>
      </c>
      <c r="BM319" s="142" t="s">
        <v>860</v>
      </c>
    </row>
    <row r="320" spans="2:65" s="1" customFormat="1">
      <c r="B320" s="32"/>
      <c r="D320" s="144" t="s">
        <v>189</v>
      </c>
      <c r="F320" s="145" t="s">
        <v>323</v>
      </c>
      <c r="I320" s="146"/>
      <c r="L320" s="32"/>
      <c r="M320" s="147"/>
      <c r="T320" s="53"/>
      <c r="AT320" s="17" t="s">
        <v>189</v>
      </c>
      <c r="AU320" s="17" t="s">
        <v>81</v>
      </c>
    </row>
    <row r="321" spans="2:65" s="12" customFormat="1">
      <c r="B321" s="148"/>
      <c r="D321" s="149" t="s">
        <v>191</v>
      </c>
      <c r="F321" s="151" t="s">
        <v>861</v>
      </c>
      <c r="H321" s="152">
        <v>5510.4179999999997</v>
      </c>
      <c r="I321" s="153"/>
      <c r="L321" s="148"/>
      <c r="M321" s="154"/>
      <c r="T321" s="155"/>
      <c r="AT321" s="150" t="s">
        <v>191</v>
      </c>
      <c r="AU321" s="150" t="s">
        <v>81</v>
      </c>
      <c r="AV321" s="12" t="s">
        <v>81</v>
      </c>
      <c r="AW321" s="12" t="s">
        <v>4</v>
      </c>
      <c r="AX321" s="12" t="s">
        <v>79</v>
      </c>
      <c r="AY321" s="150" t="s">
        <v>180</v>
      </c>
    </row>
    <row r="322" spans="2:65" s="1" customFormat="1" ht="37.9" customHeight="1">
      <c r="B322" s="32"/>
      <c r="C322" s="131" t="s">
        <v>862</v>
      </c>
      <c r="D322" s="131" t="s">
        <v>182</v>
      </c>
      <c r="E322" s="132" t="s">
        <v>863</v>
      </c>
      <c r="F322" s="133" t="s">
        <v>864</v>
      </c>
      <c r="G322" s="134" t="s">
        <v>257</v>
      </c>
      <c r="H322" s="135">
        <v>290.02199999999999</v>
      </c>
      <c r="I322" s="136"/>
      <c r="J322" s="137">
        <f>ROUND(I322*H322,2)</f>
        <v>0</v>
      </c>
      <c r="K322" s="133" t="s">
        <v>186</v>
      </c>
      <c r="L322" s="32"/>
      <c r="M322" s="138" t="s">
        <v>19</v>
      </c>
      <c r="N322" s="139" t="s">
        <v>43</v>
      </c>
      <c r="P322" s="140">
        <f>O322*H322</f>
        <v>0</v>
      </c>
      <c r="Q322" s="140">
        <v>0</v>
      </c>
      <c r="R322" s="140">
        <f>Q322*H322</f>
        <v>0</v>
      </c>
      <c r="S322" s="140">
        <v>0</v>
      </c>
      <c r="T322" s="141">
        <f>S322*H322</f>
        <v>0</v>
      </c>
      <c r="AR322" s="142" t="s">
        <v>187</v>
      </c>
      <c r="AT322" s="142" t="s">
        <v>182</v>
      </c>
      <c r="AU322" s="142" t="s">
        <v>81</v>
      </c>
      <c r="AY322" s="17" t="s">
        <v>180</v>
      </c>
      <c r="BE322" s="143">
        <f>IF(N322="základní",J322,0)</f>
        <v>0</v>
      </c>
      <c r="BF322" s="143">
        <f>IF(N322="snížená",J322,0)</f>
        <v>0</v>
      </c>
      <c r="BG322" s="143">
        <f>IF(N322="zákl. přenesená",J322,0)</f>
        <v>0</v>
      </c>
      <c r="BH322" s="143">
        <f>IF(N322="sníž. přenesená",J322,0)</f>
        <v>0</v>
      </c>
      <c r="BI322" s="143">
        <f>IF(N322="nulová",J322,0)</f>
        <v>0</v>
      </c>
      <c r="BJ322" s="17" t="s">
        <v>79</v>
      </c>
      <c r="BK322" s="143">
        <f>ROUND(I322*H322,2)</f>
        <v>0</v>
      </c>
      <c r="BL322" s="17" t="s">
        <v>187</v>
      </c>
      <c r="BM322" s="142" t="s">
        <v>865</v>
      </c>
    </row>
    <row r="323" spans="2:65" s="1" customFormat="1">
      <c r="B323" s="32"/>
      <c r="D323" s="144" t="s">
        <v>189</v>
      </c>
      <c r="F323" s="145" t="s">
        <v>866</v>
      </c>
      <c r="I323" s="146"/>
      <c r="L323" s="32"/>
      <c r="M323" s="147"/>
      <c r="T323" s="53"/>
      <c r="AT323" s="17" t="s">
        <v>189</v>
      </c>
      <c r="AU323" s="17" t="s">
        <v>81</v>
      </c>
    </row>
    <row r="324" spans="2:65" s="1" customFormat="1" ht="44.25" customHeight="1">
      <c r="B324" s="32"/>
      <c r="C324" s="131" t="s">
        <v>867</v>
      </c>
      <c r="D324" s="131" t="s">
        <v>182</v>
      </c>
      <c r="E324" s="132" t="s">
        <v>327</v>
      </c>
      <c r="F324" s="133" t="s">
        <v>328</v>
      </c>
      <c r="G324" s="134" t="s">
        <v>257</v>
      </c>
      <c r="H324" s="135">
        <v>164.256</v>
      </c>
      <c r="I324" s="136"/>
      <c r="J324" s="137">
        <f>ROUND(I324*H324,2)</f>
        <v>0</v>
      </c>
      <c r="K324" s="133" t="s">
        <v>186</v>
      </c>
      <c r="L324" s="32"/>
      <c r="M324" s="138" t="s">
        <v>19</v>
      </c>
      <c r="N324" s="139" t="s">
        <v>43</v>
      </c>
      <c r="P324" s="140">
        <f>O324*H324</f>
        <v>0</v>
      </c>
      <c r="Q324" s="140">
        <v>0</v>
      </c>
      <c r="R324" s="140">
        <f>Q324*H324</f>
        <v>0</v>
      </c>
      <c r="S324" s="140">
        <v>0</v>
      </c>
      <c r="T324" s="141">
        <f>S324*H324</f>
        <v>0</v>
      </c>
      <c r="AR324" s="142" t="s">
        <v>187</v>
      </c>
      <c r="AT324" s="142" t="s">
        <v>182</v>
      </c>
      <c r="AU324" s="142" t="s">
        <v>81</v>
      </c>
      <c r="AY324" s="17" t="s">
        <v>180</v>
      </c>
      <c r="BE324" s="143">
        <f>IF(N324="základní",J324,0)</f>
        <v>0</v>
      </c>
      <c r="BF324" s="143">
        <f>IF(N324="snížená",J324,0)</f>
        <v>0</v>
      </c>
      <c r="BG324" s="143">
        <f>IF(N324="zákl. přenesená",J324,0)</f>
        <v>0</v>
      </c>
      <c r="BH324" s="143">
        <f>IF(N324="sníž. přenesená",J324,0)</f>
        <v>0</v>
      </c>
      <c r="BI324" s="143">
        <f>IF(N324="nulová",J324,0)</f>
        <v>0</v>
      </c>
      <c r="BJ324" s="17" t="s">
        <v>79</v>
      </c>
      <c r="BK324" s="143">
        <f>ROUND(I324*H324,2)</f>
        <v>0</v>
      </c>
      <c r="BL324" s="17" t="s">
        <v>187</v>
      </c>
      <c r="BM324" s="142" t="s">
        <v>868</v>
      </c>
    </row>
    <row r="325" spans="2:65" s="1" customFormat="1">
      <c r="B325" s="32"/>
      <c r="D325" s="144" t="s">
        <v>189</v>
      </c>
      <c r="F325" s="145" t="s">
        <v>330</v>
      </c>
      <c r="I325" s="146"/>
      <c r="L325" s="32"/>
      <c r="M325" s="147"/>
      <c r="T325" s="53"/>
      <c r="AT325" s="17" t="s">
        <v>189</v>
      </c>
      <c r="AU325" s="17" t="s">
        <v>81</v>
      </c>
    </row>
    <row r="326" spans="2:65" s="1" customFormat="1" ht="19.5">
      <c r="B326" s="32"/>
      <c r="D326" s="149" t="s">
        <v>250</v>
      </c>
      <c r="F326" s="169" t="s">
        <v>331</v>
      </c>
      <c r="I326" s="146"/>
      <c r="L326" s="32"/>
      <c r="M326" s="147"/>
      <c r="T326" s="53"/>
      <c r="AT326" s="17" t="s">
        <v>250</v>
      </c>
      <c r="AU326" s="17" t="s">
        <v>81</v>
      </c>
    </row>
    <row r="327" spans="2:65" s="12" customFormat="1">
      <c r="B327" s="148"/>
      <c r="D327" s="149" t="s">
        <v>191</v>
      </c>
      <c r="E327" s="150" t="s">
        <v>19</v>
      </c>
      <c r="F327" s="151" t="s">
        <v>869</v>
      </c>
      <c r="H327" s="152">
        <v>164.256</v>
      </c>
      <c r="I327" s="153"/>
      <c r="L327" s="148"/>
      <c r="M327" s="154"/>
      <c r="T327" s="155"/>
      <c r="AT327" s="150" t="s">
        <v>191</v>
      </c>
      <c r="AU327" s="150" t="s">
        <v>81</v>
      </c>
      <c r="AV327" s="12" t="s">
        <v>81</v>
      </c>
      <c r="AW327" s="12" t="s">
        <v>33</v>
      </c>
      <c r="AX327" s="12" t="s">
        <v>79</v>
      </c>
      <c r="AY327" s="150" t="s">
        <v>180</v>
      </c>
    </row>
    <row r="328" spans="2:65" s="1" customFormat="1" ht="49.15" customHeight="1">
      <c r="B328" s="32"/>
      <c r="C328" s="131" t="s">
        <v>870</v>
      </c>
      <c r="D328" s="131" t="s">
        <v>182</v>
      </c>
      <c r="E328" s="132" t="s">
        <v>871</v>
      </c>
      <c r="F328" s="133" t="s">
        <v>872</v>
      </c>
      <c r="G328" s="134" t="s">
        <v>257</v>
      </c>
      <c r="H328" s="135">
        <v>125.76600000000001</v>
      </c>
      <c r="I328" s="136"/>
      <c r="J328" s="137">
        <f>ROUND(I328*H328,2)</f>
        <v>0</v>
      </c>
      <c r="K328" s="133" t="s">
        <v>186</v>
      </c>
      <c r="L328" s="32"/>
      <c r="M328" s="138" t="s">
        <v>19</v>
      </c>
      <c r="N328" s="139" t="s">
        <v>43</v>
      </c>
      <c r="P328" s="140">
        <f>O328*H328</f>
        <v>0</v>
      </c>
      <c r="Q328" s="140">
        <v>0</v>
      </c>
      <c r="R328" s="140">
        <f>Q328*H328</f>
        <v>0</v>
      </c>
      <c r="S328" s="140">
        <v>0</v>
      </c>
      <c r="T328" s="141">
        <f>S328*H328</f>
        <v>0</v>
      </c>
      <c r="AR328" s="142" t="s">
        <v>187</v>
      </c>
      <c r="AT328" s="142" t="s">
        <v>182</v>
      </c>
      <c r="AU328" s="142" t="s">
        <v>81</v>
      </c>
      <c r="AY328" s="17" t="s">
        <v>180</v>
      </c>
      <c r="BE328" s="143">
        <f>IF(N328="základní",J328,0)</f>
        <v>0</v>
      </c>
      <c r="BF328" s="143">
        <f>IF(N328="snížená",J328,0)</f>
        <v>0</v>
      </c>
      <c r="BG328" s="143">
        <f>IF(N328="zákl. přenesená",J328,0)</f>
        <v>0</v>
      </c>
      <c r="BH328" s="143">
        <f>IF(N328="sníž. přenesená",J328,0)</f>
        <v>0</v>
      </c>
      <c r="BI328" s="143">
        <f>IF(N328="nulová",J328,0)</f>
        <v>0</v>
      </c>
      <c r="BJ328" s="17" t="s">
        <v>79</v>
      </c>
      <c r="BK328" s="143">
        <f>ROUND(I328*H328,2)</f>
        <v>0</v>
      </c>
      <c r="BL328" s="17" t="s">
        <v>187</v>
      </c>
      <c r="BM328" s="142" t="s">
        <v>873</v>
      </c>
    </row>
    <row r="329" spans="2:65" s="1" customFormat="1">
      <c r="B329" s="32"/>
      <c r="D329" s="144" t="s">
        <v>189</v>
      </c>
      <c r="F329" s="145" t="s">
        <v>874</v>
      </c>
      <c r="I329" s="146"/>
      <c r="L329" s="32"/>
      <c r="M329" s="147"/>
      <c r="T329" s="53"/>
      <c r="AT329" s="17" t="s">
        <v>189</v>
      </c>
      <c r="AU329" s="17" t="s">
        <v>81</v>
      </c>
    </row>
    <row r="330" spans="2:65" s="12" customFormat="1">
      <c r="B330" s="148"/>
      <c r="D330" s="149" t="s">
        <v>191</v>
      </c>
      <c r="E330" s="150" t="s">
        <v>19</v>
      </c>
      <c r="F330" s="151" t="s">
        <v>875</v>
      </c>
      <c r="H330" s="152">
        <v>125.76600000000001</v>
      </c>
      <c r="I330" s="153"/>
      <c r="L330" s="148"/>
      <c r="M330" s="154"/>
      <c r="T330" s="155"/>
      <c r="AT330" s="150" t="s">
        <v>191</v>
      </c>
      <c r="AU330" s="150" t="s">
        <v>81</v>
      </c>
      <c r="AV330" s="12" t="s">
        <v>81</v>
      </c>
      <c r="AW330" s="12" t="s">
        <v>33</v>
      </c>
      <c r="AX330" s="12" t="s">
        <v>79</v>
      </c>
      <c r="AY330" s="150" t="s">
        <v>180</v>
      </c>
    </row>
    <row r="331" spans="2:65" s="11" customFormat="1" ht="22.9" customHeight="1">
      <c r="B331" s="119"/>
      <c r="D331" s="120" t="s">
        <v>71</v>
      </c>
      <c r="E331" s="129" t="s">
        <v>341</v>
      </c>
      <c r="F331" s="129" t="s">
        <v>342</v>
      </c>
      <c r="I331" s="122"/>
      <c r="J331" s="130">
        <f>BK331</f>
        <v>0</v>
      </c>
      <c r="L331" s="119"/>
      <c r="M331" s="124"/>
      <c r="P331" s="125">
        <f>SUM(P332:P333)</f>
        <v>0</v>
      </c>
      <c r="R331" s="125">
        <f>SUM(R332:R333)</f>
        <v>0</v>
      </c>
      <c r="T331" s="126">
        <f>SUM(T332:T333)</f>
        <v>0</v>
      </c>
      <c r="AR331" s="120" t="s">
        <v>79</v>
      </c>
      <c r="AT331" s="127" t="s">
        <v>71</v>
      </c>
      <c r="AU331" s="127" t="s">
        <v>79</v>
      </c>
      <c r="AY331" s="120" t="s">
        <v>180</v>
      </c>
      <c r="BK331" s="128">
        <f>SUM(BK332:BK333)</f>
        <v>0</v>
      </c>
    </row>
    <row r="332" spans="2:65" s="1" customFormat="1" ht="66.75" customHeight="1">
      <c r="B332" s="32"/>
      <c r="C332" s="131" t="s">
        <v>876</v>
      </c>
      <c r="D332" s="131" t="s">
        <v>182</v>
      </c>
      <c r="E332" s="132" t="s">
        <v>877</v>
      </c>
      <c r="F332" s="133" t="s">
        <v>878</v>
      </c>
      <c r="G332" s="134" t="s">
        <v>257</v>
      </c>
      <c r="H332" s="135">
        <v>342.61500000000001</v>
      </c>
      <c r="I332" s="136"/>
      <c r="J332" s="137">
        <f>ROUND(I332*H332,2)</f>
        <v>0</v>
      </c>
      <c r="K332" s="133" t="s">
        <v>186</v>
      </c>
      <c r="L332" s="32"/>
      <c r="M332" s="138" t="s">
        <v>19</v>
      </c>
      <c r="N332" s="139" t="s">
        <v>43</v>
      </c>
      <c r="P332" s="140">
        <f>O332*H332</f>
        <v>0</v>
      </c>
      <c r="Q332" s="140">
        <v>0</v>
      </c>
      <c r="R332" s="140">
        <f>Q332*H332</f>
        <v>0</v>
      </c>
      <c r="S332" s="140">
        <v>0</v>
      </c>
      <c r="T332" s="141">
        <f>S332*H332</f>
        <v>0</v>
      </c>
      <c r="AR332" s="142" t="s">
        <v>187</v>
      </c>
      <c r="AT332" s="142" t="s">
        <v>182</v>
      </c>
      <c r="AU332" s="142" t="s">
        <v>81</v>
      </c>
      <c r="AY332" s="17" t="s">
        <v>180</v>
      </c>
      <c r="BE332" s="143">
        <f>IF(N332="základní",J332,0)</f>
        <v>0</v>
      </c>
      <c r="BF332" s="143">
        <f>IF(N332="snížená",J332,0)</f>
        <v>0</v>
      </c>
      <c r="BG332" s="143">
        <f>IF(N332="zákl. přenesená",J332,0)</f>
        <v>0</v>
      </c>
      <c r="BH332" s="143">
        <f>IF(N332="sníž. přenesená",J332,0)</f>
        <v>0</v>
      </c>
      <c r="BI332" s="143">
        <f>IF(N332="nulová",J332,0)</f>
        <v>0</v>
      </c>
      <c r="BJ332" s="17" t="s">
        <v>79</v>
      </c>
      <c r="BK332" s="143">
        <f>ROUND(I332*H332,2)</f>
        <v>0</v>
      </c>
      <c r="BL332" s="17" t="s">
        <v>187</v>
      </c>
      <c r="BM332" s="142" t="s">
        <v>879</v>
      </c>
    </row>
    <row r="333" spans="2:65" s="1" customFormat="1">
      <c r="B333" s="32"/>
      <c r="D333" s="144" t="s">
        <v>189</v>
      </c>
      <c r="F333" s="145" t="s">
        <v>880</v>
      </c>
      <c r="I333" s="146"/>
      <c r="L333" s="32"/>
      <c r="M333" s="147"/>
      <c r="T333" s="53"/>
      <c r="AT333" s="17" t="s">
        <v>189</v>
      </c>
      <c r="AU333" s="17" t="s">
        <v>81</v>
      </c>
    </row>
    <row r="334" spans="2:65" s="11" customFormat="1" ht="25.9" customHeight="1">
      <c r="B334" s="119"/>
      <c r="D334" s="120" t="s">
        <v>71</v>
      </c>
      <c r="E334" s="121" t="s">
        <v>347</v>
      </c>
      <c r="F334" s="121" t="s">
        <v>348</v>
      </c>
      <c r="I334" s="122"/>
      <c r="J334" s="123">
        <f>BK334</f>
        <v>0</v>
      </c>
      <c r="L334" s="119"/>
      <c r="M334" s="124"/>
      <c r="P334" s="125">
        <f>P335+P355+P365+P391+P401</f>
        <v>0</v>
      </c>
      <c r="R334" s="125">
        <f>R335+R355+R365+R391+R401</f>
        <v>1.08105944</v>
      </c>
      <c r="T334" s="126">
        <f>T335+T355+T365+T391+T401</f>
        <v>8.6800000000000002E-2</v>
      </c>
      <c r="AR334" s="120" t="s">
        <v>81</v>
      </c>
      <c r="AT334" s="127" t="s">
        <v>71</v>
      </c>
      <c r="AU334" s="127" t="s">
        <v>72</v>
      </c>
      <c r="AY334" s="120" t="s">
        <v>180</v>
      </c>
      <c r="BK334" s="128">
        <f>BK335+BK355+BK365+BK391+BK401</f>
        <v>0</v>
      </c>
    </row>
    <row r="335" spans="2:65" s="11" customFormat="1" ht="22.9" customHeight="1">
      <c r="B335" s="119"/>
      <c r="D335" s="120" t="s">
        <v>71</v>
      </c>
      <c r="E335" s="129" t="s">
        <v>881</v>
      </c>
      <c r="F335" s="129" t="s">
        <v>882</v>
      </c>
      <c r="I335" s="122"/>
      <c r="J335" s="130">
        <f>BK335</f>
        <v>0</v>
      </c>
      <c r="L335" s="119"/>
      <c r="M335" s="124"/>
      <c r="P335" s="125">
        <f>SUM(P336:P354)</f>
        <v>0</v>
      </c>
      <c r="R335" s="125">
        <f>SUM(R336:R354)</f>
        <v>0.79692007999999992</v>
      </c>
      <c r="T335" s="126">
        <f>SUM(T336:T354)</f>
        <v>0</v>
      </c>
      <c r="AR335" s="120" t="s">
        <v>81</v>
      </c>
      <c r="AT335" s="127" t="s">
        <v>71</v>
      </c>
      <c r="AU335" s="127" t="s">
        <v>79</v>
      </c>
      <c r="AY335" s="120" t="s">
        <v>180</v>
      </c>
      <c r="BK335" s="128">
        <f>SUM(BK336:BK354)</f>
        <v>0</v>
      </c>
    </row>
    <row r="336" spans="2:65" s="1" customFormat="1" ht="37.9" customHeight="1">
      <c r="B336" s="32"/>
      <c r="C336" s="131" t="s">
        <v>883</v>
      </c>
      <c r="D336" s="131" t="s">
        <v>182</v>
      </c>
      <c r="E336" s="132" t="s">
        <v>884</v>
      </c>
      <c r="F336" s="133" t="s">
        <v>885</v>
      </c>
      <c r="G336" s="134" t="s">
        <v>185</v>
      </c>
      <c r="H336" s="135">
        <v>237.42599999999999</v>
      </c>
      <c r="I336" s="136"/>
      <c r="J336" s="137">
        <f>ROUND(I336*H336,2)</f>
        <v>0</v>
      </c>
      <c r="K336" s="133" t="s">
        <v>186</v>
      </c>
      <c r="L336" s="32"/>
      <c r="M336" s="138" t="s">
        <v>19</v>
      </c>
      <c r="N336" s="139" t="s">
        <v>43</v>
      </c>
      <c r="P336" s="140">
        <f>O336*H336</f>
        <v>0</v>
      </c>
      <c r="Q336" s="140">
        <v>3.0000000000000001E-5</v>
      </c>
      <c r="R336" s="140">
        <f>Q336*H336</f>
        <v>7.1227799999999996E-3</v>
      </c>
      <c r="S336" s="140">
        <v>0</v>
      </c>
      <c r="T336" s="141">
        <f>S336*H336</f>
        <v>0</v>
      </c>
      <c r="AR336" s="142" t="s">
        <v>311</v>
      </c>
      <c r="AT336" s="142" t="s">
        <v>182</v>
      </c>
      <c r="AU336" s="142" t="s">
        <v>81</v>
      </c>
      <c r="AY336" s="17" t="s">
        <v>180</v>
      </c>
      <c r="BE336" s="143">
        <f>IF(N336="základní",J336,0)</f>
        <v>0</v>
      </c>
      <c r="BF336" s="143">
        <f>IF(N336="snížená",J336,0)</f>
        <v>0</v>
      </c>
      <c r="BG336" s="143">
        <f>IF(N336="zákl. přenesená",J336,0)</f>
        <v>0</v>
      </c>
      <c r="BH336" s="143">
        <f>IF(N336="sníž. přenesená",J336,0)</f>
        <v>0</v>
      </c>
      <c r="BI336" s="143">
        <f>IF(N336="nulová",J336,0)</f>
        <v>0</v>
      </c>
      <c r="BJ336" s="17" t="s">
        <v>79</v>
      </c>
      <c r="BK336" s="143">
        <f>ROUND(I336*H336,2)</f>
        <v>0</v>
      </c>
      <c r="BL336" s="17" t="s">
        <v>311</v>
      </c>
      <c r="BM336" s="142" t="s">
        <v>886</v>
      </c>
    </row>
    <row r="337" spans="2:65" s="1" customFormat="1">
      <c r="B337" s="32"/>
      <c r="D337" s="144" t="s">
        <v>189</v>
      </c>
      <c r="F337" s="145" t="s">
        <v>887</v>
      </c>
      <c r="I337" s="146"/>
      <c r="L337" s="32"/>
      <c r="M337" s="147"/>
      <c r="T337" s="53"/>
      <c r="AT337" s="17" t="s">
        <v>189</v>
      </c>
      <c r="AU337" s="17" t="s">
        <v>81</v>
      </c>
    </row>
    <row r="338" spans="2:65" s="12" customFormat="1">
      <c r="B338" s="148"/>
      <c r="D338" s="149" t="s">
        <v>191</v>
      </c>
      <c r="E338" s="150" t="s">
        <v>19</v>
      </c>
      <c r="F338" s="151" t="s">
        <v>888</v>
      </c>
      <c r="H338" s="152">
        <v>226.12</v>
      </c>
      <c r="I338" s="153"/>
      <c r="L338" s="148"/>
      <c r="M338" s="154"/>
      <c r="T338" s="155"/>
      <c r="AT338" s="150" t="s">
        <v>191</v>
      </c>
      <c r="AU338" s="150" t="s">
        <v>81</v>
      </c>
      <c r="AV338" s="12" t="s">
        <v>81</v>
      </c>
      <c r="AW338" s="12" t="s">
        <v>33</v>
      </c>
      <c r="AX338" s="12" t="s">
        <v>72</v>
      </c>
      <c r="AY338" s="150" t="s">
        <v>180</v>
      </c>
    </row>
    <row r="339" spans="2:65" s="13" customFormat="1">
      <c r="B339" s="156"/>
      <c r="D339" s="149" t="s">
        <v>191</v>
      </c>
      <c r="E339" s="157" t="s">
        <v>19</v>
      </c>
      <c r="F339" s="158" t="s">
        <v>889</v>
      </c>
      <c r="H339" s="157" t="s">
        <v>19</v>
      </c>
      <c r="I339" s="159"/>
      <c r="L339" s="156"/>
      <c r="M339" s="160"/>
      <c r="T339" s="161"/>
      <c r="AT339" s="157" t="s">
        <v>191</v>
      </c>
      <c r="AU339" s="157" t="s">
        <v>81</v>
      </c>
      <c r="AV339" s="13" t="s">
        <v>79</v>
      </c>
      <c r="AW339" s="13" t="s">
        <v>33</v>
      </c>
      <c r="AX339" s="13" t="s">
        <v>72</v>
      </c>
      <c r="AY339" s="157" t="s">
        <v>180</v>
      </c>
    </row>
    <row r="340" spans="2:65" s="12" customFormat="1">
      <c r="B340" s="148"/>
      <c r="D340" s="149" t="s">
        <v>191</v>
      </c>
      <c r="E340" s="150" t="s">
        <v>19</v>
      </c>
      <c r="F340" s="151" t="s">
        <v>890</v>
      </c>
      <c r="H340" s="152">
        <v>11.305999999999999</v>
      </c>
      <c r="I340" s="153"/>
      <c r="L340" s="148"/>
      <c r="M340" s="154"/>
      <c r="T340" s="155"/>
      <c r="AT340" s="150" t="s">
        <v>191</v>
      </c>
      <c r="AU340" s="150" t="s">
        <v>81</v>
      </c>
      <c r="AV340" s="12" t="s">
        <v>81</v>
      </c>
      <c r="AW340" s="12" t="s">
        <v>33</v>
      </c>
      <c r="AX340" s="12" t="s">
        <v>72</v>
      </c>
      <c r="AY340" s="150" t="s">
        <v>180</v>
      </c>
    </row>
    <row r="341" spans="2:65" s="14" customFormat="1">
      <c r="B341" s="162"/>
      <c r="D341" s="149" t="s">
        <v>191</v>
      </c>
      <c r="E341" s="163" t="s">
        <v>19</v>
      </c>
      <c r="F341" s="164" t="s">
        <v>215</v>
      </c>
      <c r="H341" s="165">
        <v>237.42599999999999</v>
      </c>
      <c r="I341" s="166"/>
      <c r="L341" s="162"/>
      <c r="M341" s="167"/>
      <c r="T341" s="168"/>
      <c r="AT341" s="163" t="s">
        <v>191</v>
      </c>
      <c r="AU341" s="163" t="s">
        <v>81</v>
      </c>
      <c r="AV341" s="14" t="s">
        <v>187</v>
      </c>
      <c r="AW341" s="14" t="s">
        <v>33</v>
      </c>
      <c r="AX341" s="14" t="s">
        <v>79</v>
      </c>
      <c r="AY341" s="163" t="s">
        <v>180</v>
      </c>
    </row>
    <row r="342" spans="2:65" s="1" customFormat="1" ht="21.75" customHeight="1">
      <c r="B342" s="32"/>
      <c r="C342" s="181" t="s">
        <v>891</v>
      </c>
      <c r="D342" s="181" t="s">
        <v>570</v>
      </c>
      <c r="E342" s="182" t="s">
        <v>892</v>
      </c>
      <c r="F342" s="183" t="s">
        <v>893</v>
      </c>
      <c r="G342" s="184" t="s">
        <v>185</v>
      </c>
      <c r="H342" s="185">
        <v>276.601</v>
      </c>
      <c r="I342" s="186"/>
      <c r="J342" s="187">
        <f>ROUND(I342*H342,2)</f>
        <v>0</v>
      </c>
      <c r="K342" s="183" t="s">
        <v>186</v>
      </c>
      <c r="L342" s="188"/>
      <c r="M342" s="189" t="s">
        <v>19</v>
      </c>
      <c r="N342" s="190" t="s">
        <v>43</v>
      </c>
      <c r="P342" s="140">
        <f>O342*H342</f>
        <v>0</v>
      </c>
      <c r="Q342" s="140">
        <v>2.0999999999999999E-3</v>
      </c>
      <c r="R342" s="140">
        <f>Q342*H342</f>
        <v>0.58086209999999994</v>
      </c>
      <c r="S342" s="140">
        <v>0</v>
      </c>
      <c r="T342" s="141">
        <f>S342*H342</f>
        <v>0</v>
      </c>
      <c r="AR342" s="142" t="s">
        <v>715</v>
      </c>
      <c r="AT342" s="142" t="s">
        <v>570</v>
      </c>
      <c r="AU342" s="142" t="s">
        <v>81</v>
      </c>
      <c r="AY342" s="17" t="s">
        <v>180</v>
      </c>
      <c r="BE342" s="143">
        <f>IF(N342="základní",J342,0)</f>
        <v>0</v>
      </c>
      <c r="BF342" s="143">
        <f>IF(N342="snížená",J342,0)</f>
        <v>0</v>
      </c>
      <c r="BG342" s="143">
        <f>IF(N342="zákl. přenesená",J342,0)</f>
        <v>0</v>
      </c>
      <c r="BH342" s="143">
        <f>IF(N342="sníž. přenesená",J342,0)</f>
        <v>0</v>
      </c>
      <c r="BI342" s="143">
        <f>IF(N342="nulová",J342,0)</f>
        <v>0</v>
      </c>
      <c r="BJ342" s="17" t="s">
        <v>79</v>
      </c>
      <c r="BK342" s="143">
        <f>ROUND(I342*H342,2)</f>
        <v>0</v>
      </c>
      <c r="BL342" s="17" t="s">
        <v>311</v>
      </c>
      <c r="BM342" s="142" t="s">
        <v>894</v>
      </c>
    </row>
    <row r="343" spans="2:65" s="12" customFormat="1">
      <c r="B343" s="148"/>
      <c r="D343" s="149" t="s">
        <v>191</v>
      </c>
      <c r="E343" s="150" t="s">
        <v>19</v>
      </c>
      <c r="F343" s="151" t="s">
        <v>895</v>
      </c>
      <c r="H343" s="152">
        <v>276.601</v>
      </c>
      <c r="I343" s="153"/>
      <c r="L343" s="148"/>
      <c r="M343" s="154"/>
      <c r="T343" s="155"/>
      <c r="AT343" s="150" t="s">
        <v>191</v>
      </c>
      <c r="AU343" s="150" t="s">
        <v>81</v>
      </c>
      <c r="AV343" s="12" t="s">
        <v>81</v>
      </c>
      <c r="AW343" s="12" t="s">
        <v>33</v>
      </c>
      <c r="AX343" s="12" t="s">
        <v>79</v>
      </c>
      <c r="AY343" s="150" t="s">
        <v>180</v>
      </c>
    </row>
    <row r="344" spans="2:65" s="1" customFormat="1" ht="24.2" customHeight="1">
      <c r="B344" s="32"/>
      <c r="C344" s="131" t="s">
        <v>896</v>
      </c>
      <c r="D344" s="131" t="s">
        <v>182</v>
      </c>
      <c r="E344" s="132" t="s">
        <v>897</v>
      </c>
      <c r="F344" s="133" t="s">
        <v>898</v>
      </c>
      <c r="G344" s="134" t="s">
        <v>185</v>
      </c>
      <c r="H344" s="135">
        <v>237.42599999999999</v>
      </c>
      <c r="I344" s="136"/>
      <c r="J344" s="137">
        <f>ROUND(I344*H344,2)</f>
        <v>0</v>
      </c>
      <c r="K344" s="133" t="s">
        <v>186</v>
      </c>
      <c r="L344" s="32"/>
      <c r="M344" s="138" t="s">
        <v>19</v>
      </c>
      <c r="N344" s="139" t="s">
        <v>43</v>
      </c>
      <c r="P344" s="140">
        <f>O344*H344</f>
        <v>0</v>
      </c>
      <c r="Q344" s="140">
        <v>0</v>
      </c>
      <c r="R344" s="140">
        <f>Q344*H344</f>
        <v>0</v>
      </c>
      <c r="S344" s="140">
        <v>0</v>
      </c>
      <c r="T344" s="141">
        <f>S344*H344</f>
        <v>0</v>
      </c>
      <c r="AR344" s="142" t="s">
        <v>311</v>
      </c>
      <c r="AT344" s="142" t="s">
        <v>182</v>
      </c>
      <c r="AU344" s="142" t="s">
        <v>81</v>
      </c>
      <c r="AY344" s="17" t="s">
        <v>180</v>
      </c>
      <c r="BE344" s="143">
        <f>IF(N344="základní",J344,0)</f>
        <v>0</v>
      </c>
      <c r="BF344" s="143">
        <f>IF(N344="snížená",J344,0)</f>
        <v>0</v>
      </c>
      <c r="BG344" s="143">
        <f>IF(N344="zákl. přenesená",J344,0)</f>
        <v>0</v>
      </c>
      <c r="BH344" s="143">
        <f>IF(N344="sníž. přenesená",J344,0)</f>
        <v>0</v>
      </c>
      <c r="BI344" s="143">
        <f>IF(N344="nulová",J344,0)</f>
        <v>0</v>
      </c>
      <c r="BJ344" s="17" t="s">
        <v>79</v>
      </c>
      <c r="BK344" s="143">
        <f>ROUND(I344*H344,2)</f>
        <v>0</v>
      </c>
      <c r="BL344" s="17" t="s">
        <v>311</v>
      </c>
      <c r="BM344" s="142" t="s">
        <v>899</v>
      </c>
    </row>
    <row r="345" spans="2:65" s="1" customFormat="1">
      <c r="B345" s="32"/>
      <c r="D345" s="144" t="s">
        <v>189</v>
      </c>
      <c r="F345" s="145" t="s">
        <v>900</v>
      </c>
      <c r="I345" s="146"/>
      <c r="L345" s="32"/>
      <c r="M345" s="147"/>
      <c r="T345" s="53"/>
      <c r="AT345" s="17" t="s">
        <v>189</v>
      </c>
      <c r="AU345" s="17" t="s">
        <v>81</v>
      </c>
    </row>
    <row r="346" spans="2:65" s="12" customFormat="1">
      <c r="B346" s="148"/>
      <c r="D346" s="149" t="s">
        <v>191</v>
      </c>
      <c r="E346" s="150" t="s">
        <v>19</v>
      </c>
      <c r="F346" s="151" t="s">
        <v>901</v>
      </c>
      <c r="H346" s="152">
        <v>237.42599999999999</v>
      </c>
      <c r="I346" s="153"/>
      <c r="L346" s="148"/>
      <c r="M346" s="154"/>
      <c r="T346" s="155"/>
      <c r="AT346" s="150" t="s">
        <v>191</v>
      </c>
      <c r="AU346" s="150" t="s">
        <v>81</v>
      </c>
      <c r="AV346" s="12" t="s">
        <v>81</v>
      </c>
      <c r="AW346" s="12" t="s">
        <v>33</v>
      </c>
      <c r="AX346" s="12" t="s">
        <v>79</v>
      </c>
      <c r="AY346" s="150" t="s">
        <v>180</v>
      </c>
    </row>
    <row r="347" spans="2:65" s="1" customFormat="1" ht="24.2" customHeight="1">
      <c r="B347" s="32"/>
      <c r="C347" s="181" t="s">
        <v>360</v>
      </c>
      <c r="D347" s="181" t="s">
        <v>570</v>
      </c>
      <c r="E347" s="182" t="s">
        <v>902</v>
      </c>
      <c r="F347" s="183" t="s">
        <v>903</v>
      </c>
      <c r="G347" s="184" t="s">
        <v>185</v>
      </c>
      <c r="H347" s="185">
        <v>261.16899999999998</v>
      </c>
      <c r="I347" s="186"/>
      <c r="J347" s="187">
        <f>ROUND(I347*H347,2)</f>
        <v>0</v>
      </c>
      <c r="K347" s="183" t="s">
        <v>186</v>
      </c>
      <c r="L347" s="188"/>
      <c r="M347" s="189" t="s">
        <v>19</v>
      </c>
      <c r="N347" s="190" t="s">
        <v>43</v>
      </c>
      <c r="P347" s="140">
        <f>O347*H347</f>
        <v>0</v>
      </c>
      <c r="Q347" s="140">
        <v>5.0000000000000001E-4</v>
      </c>
      <c r="R347" s="140">
        <f>Q347*H347</f>
        <v>0.13058449999999999</v>
      </c>
      <c r="S347" s="140">
        <v>0</v>
      </c>
      <c r="T347" s="141">
        <f>S347*H347</f>
        <v>0</v>
      </c>
      <c r="AR347" s="142" t="s">
        <v>715</v>
      </c>
      <c r="AT347" s="142" t="s">
        <v>570</v>
      </c>
      <c r="AU347" s="142" t="s">
        <v>81</v>
      </c>
      <c r="AY347" s="17" t="s">
        <v>180</v>
      </c>
      <c r="BE347" s="143">
        <f>IF(N347="základní",J347,0)</f>
        <v>0</v>
      </c>
      <c r="BF347" s="143">
        <f>IF(N347="snížená",J347,0)</f>
        <v>0</v>
      </c>
      <c r="BG347" s="143">
        <f>IF(N347="zákl. přenesená",J347,0)</f>
        <v>0</v>
      </c>
      <c r="BH347" s="143">
        <f>IF(N347="sníž. přenesená",J347,0)</f>
        <v>0</v>
      </c>
      <c r="BI347" s="143">
        <f>IF(N347="nulová",J347,0)</f>
        <v>0</v>
      </c>
      <c r="BJ347" s="17" t="s">
        <v>79</v>
      </c>
      <c r="BK347" s="143">
        <f>ROUND(I347*H347,2)</f>
        <v>0</v>
      </c>
      <c r="BL347" s="17" t="s">
        <v>311</v>
      </c>
      <c r="BM347" s="142" t="s">
        <v>904</v>
      </c>
    </row>
    <row r="348" spans="2:65" s="12" customFormat="1">
      <c r="B348" s="148"/>
      <c r="D348" s="149" t="s">
        <v>191</v>
      </c>
      <c r="E348" s="150" t="s">
        <v>19</v>
      </c>
      <c r="F348" s="151" t="s">
        <v>905</v>
      </c>
      <c r="H348" s="152">
        <v>261.16899999999998</v>
      </c>
      <c r="I348" s="153"/>
      <c r="L348" s="148"/>
      <c r="M348" s="154"/>
      <c r="T348" s="155"/>
      <c r="AT348" s="150" t="s">
        <v>191</v>
      </c>
      <c r="AU348" s="150" t="s">
        <v>81</v>
      </c>
      <c r="AV348" s="12" t="s">
        <v>81</v>
      </c>
      <c r="AW348" s="12" t="s">
        <v>33</v>
      </c>
      <c r="AX348" s="12" t="s">
        <v>79</v>
      </c>
      <c r="AY348" s="150" t="s">
        <v>180</v>
      </c>
    </row>
    <row r="349" spans="2:65" s="1" customFormat="1" ht="24.2" customHeight="1">
      <c r="B349" s="32"/>
      <c r="C349" s="131" t="s">
        <v>906</v>
      </c>
      <c r="D349" s="131" t="s">
        <v>182</v>
      </c>
      <c r="E349" s="132" t="s">
        <v>907</v>
      </c>
      <c r="F349" s="133" t="s">
        <v>908</v>
      </c>
      <c r="G349" s="134" t="s">
        <v>185</v>
      </c>
      <c r="H349" s="135">
        <v>237.42599999999999</v>
      </c>
      <c r="I349" s="136"/>
      <c r="J349" s="137">
        <f>ROUND(I349*H349,2)</f>
        <v>0</v>
      </c>
      <c r="K349" s="133" t="s">
        <v>186</v>
      </c>
      <c r="L349" s="32"/>
      <c r="M349" s="138" t="s">
        <v>19</v>
      </c>
      <c r="N349" s="139" t="s">
        <v>43</v>
      </c>
      <c r="P349" s="140">
        <f>O349*H349</f>
        <v>0</v>
      </c>
      <c r="Q349" s="140">
        <v>0</v>
      </c>
      <c r="R349" s="140">
        <f>Q349*H349</f>
        <v>0</v>
      </c>
      <c r="S349" s="140">
        <v>0</v>
      </c>
      <c r="T349" s="141">
        <f>S349*H349</f>
        <v>0</v>
      </c>
      <c r="AR349" s="142" t="s">
        <v>311</v>
      </c>
      <c r="AT349" s="142" t="s">
        <v>182</v>
      </c>
      <c r="AU349" s="142" t="s">
        <v>81</v>
      </c>
      <c r="AY349" s="17" t="s">
        <v>180</v>
      </c>
      <c r="BE349" s="143">
        <f>IF(N349="základní",J349,0)</f>
        <v>0</v>
      </c>
      <c r="BF349" s="143">
        <f>IF(N349="snížená",J349,0)</f>
        <v>0</v>
      </c>
      <c r="BG349" s="143">
        <f>IF(N349="zákl. přenesená",J349,0)</f>
        <v>0</v>
      </c>
      <c r="BH349" s="143">
        <f>IF(N349="sníž. přenesená",J349,0)</f>
        <v>0</v>
      </c>
      <c r="BI349" s="143">
        <f>IF(N349="nulová",J349,0)</f>
        <v>0</v>
      </c>
      <c r="BJ349" s="17" t="s">
        <v>79</v>
      </c>
      <c r="BK349" s="143">
        <f>ROUND(I349*H349,2)</f>
        <v>0</v>
      </c>
      <c r="BL349" s="17" t="s">
        <v>311</v>
      </c>
      <c r="BM349" s="142" t="s">
        <v>909</v>
      </c>
    </row>
    <row r="350" spans="2:65" s="1" customFormat="1">
      <c r="B350" s="32"/>
      <c r="D350" s="144" t="s">
        <v>189</v>
      </c>
      <c r="F350" s="145" t="s">
        <v>910</v>
      </c>
      <c r="I350" s="146"/>
      <c r="L350" s="32"/>
      <c r="M350" s="147"/>
      <c r="T350" s="53"/>
      <c r="AT350" s="17" t="s">
        <v>189</v>
      </c>
      <c r="AU350" s="17" t="s">
        <v>81</v>
      </c>
    </row>
    <row r="351" spans="2:65" s="1" customFormat="1" ht="24.2" customHeight="1">
      <c r="B351" s="32"/>
      <c r="C351" s="181" t="s">
        <v>911</v>
      </c>
      <c r="D351" s="181" t="s">
        <v>570</v>
      </c>
      <c r="E351" s="182" t="s">
        <v>912</v>
      </c>
      <c r="F351" s="183" t="s">
        <v>913</v>
      </c>
      <c r="G351" s="184" t="s">
        <v>185</v>
      </c>
      <c r="H351" s="185">
        <v>261.16899999999998</v>
      </c>
      <c r="I351" s="186"/>
      <c r="J351" s="187">
        <f>ROUND(I351*H351,2)</f>
        <v>0</v>
      </c>
      <c r="K351" s="183" t="s">
        <v>186</v>
      </c>
      <c r="L351" s="188"/>
      <c r="M351" s="189" t="s">
        <v>19</v>
      </c>
      <c r="N351" s="190" t="s">
        <v>43</v>
      </c>
      <c r="P351" s="140">
        <f>O351*H351</f>
        <v>0</v>
      </c>
      <c r="Q351" s="140">
        <v>2.9999999999999997E-4</v>
      </c>
      <c r="R351" s="140">
        <f>Q351*H351</f>
        <v>7.8350699999999981E-2</v>
      </c>
      <c r="S351" s="140">
        <v>0</v>
      </c>
      <c r="T351" s="141">
        <f>S351*H351</f>
        <v>0</v>
      </c>
      <c r="AR351" s="142" t="s">
        <v>715</v>
      </c>
      <c r="AT351" s="142" t="s">
        <v>570</v>
      </c>
      <c r="AU351" s="142" t="s">
        <v>81</v>
      </c>
      <c r="AY351" s="17" t="s">
        <v>180</v>
      </c>
      <c r="BE351" s="143">
        <f>IF(N351="základní",J351,0)</f>
        <v>0</v>
      </c>
      <c r="BF351" s="143">
        <f>IF(N351="snížená",J351,0)</f>
        <v>0</v>
      </c>
      <c r="BG351" s="143">
        <f>IF(N351="zákl. přenesená",J351,0)</f>
        <v>0</v>
      </c>
      <c r="BH351" s="143">
        <f>IF(N351="sníž. přenesená",J351,0)</f>
        <v>0</v>
      </c>
      <c r="BI351" s="143">
        <f>IF(N351="nulová",J351,0)</f>
        <v>0</v>
      </c>
      <c r="BJ351" s="17" t="s">
        <v>79</v>
      </c>
      <c r="BK351" s="143">
        <f>ROUND(I351*H351,2)</f>
        <v>0</v>
      </c>
      <c r="BL351" s="17" t="s">
        <v>311</v>
      </c>
      <c r="BM351" s="142" t="s">
        <v>914</v>
      </c>
    </row>
    <row r="352" spans="2:65" s="12" customFormat="1">
      <c r="B352" s="148"/>
      <c r="D352" s="149" t="s">
        <v>191</v>
      </c>
      <c r="E352" s="150" t="s">
        <v>19</v>
      </c>
      <c r="F352" s="151" t="s">
        <v>905</v>
      </c>
      <c r="H352" s="152">
        <v>261.16899999999998</v>
      </c>
      <c r="I352" s="153"/>
      <c r="L352" s="148"/>
      <c r="M352" s="154"/>
      <c r="T352" s="155"/>
      <c r="AT352" s="150" t="s">
        <v>191</v>
      </c>
      <c r="AU352" s="150" t="s">
        <v>81</v>
      </c>
      <c r="AV352" s="12" t="s">
        <v>81</v>
      </c>
      <c r="AW352" s="12" t="s">
        <v>33</v>
      </c>
      <c r="AX352" s="12" t="s">
        <v>79</v>
      </c>
      <c r="AY352" s="150" t="s">
        <v>180</v>
      </c>
    </row>
    <row r="353" spans="2:65" s="1" customFormat="1" ht="49.15" customHeight="1">
      <c r="B353" s="32"/>
      <c r="C353" s="131" t="s">
        <v>915</v>
      </c>
      <c r="D353" s="131" t="s">
        <v>182</v>
      </c>
      <c r="E353" s="132" t="s">
        <v>916</v>
      </c>
      <c r="F353" s="133" t="s">
        <v>917</v>
      </c>
      <c r="G353" s="134" t="s">
        <v>368</v>
      </c>
      <c r="H353" s="177"/>
      <c r="I353" s="136"/>
      <c r="J353" s="137">
        <f>ROUND(I353*H353,2)</f>
        <v>0</v>
      </c>
      <c r="K353" s="133" t="s">
        <v>186</v>
      </c>
      <c r="L353" s="32"/>
      <c r="M353" s="138" t="s">
        <v>19</v>
      </c>
      <c r="N353" s="139" t="s">
        <v>43</v>
      </c>
      <c r="P353" s="140">
        <f>O353*H353</f>
        <v>0</v>
      </c>
      <c r="Q353" s="140">
        <v>0</v>
      </c>
      <c r="R353" s="140">
        <f>Q353*H353</f>
        <v>0</v>
      </c>
      <c r="S353" s="140">
        <v>0</v>
      </c>
      <c r="T353" s="141">
        <f>S353*H353</f>
        <v>0</v>
      </c>
      <c r="AR353" s="142" t="s">
        <v>311</v>
      </c>
      <c r="AT353" s="142" t="s">
        <v>182</v>
      </c>
      <c r="AU353" s="142" t="s">
        <v>81</v>
      </c>
      <c r="AY353" s="17" t="s">
        <v>180</v>
      </c>
      <c r="BE353" s="143">
        <f>IF(N353="základní",J353,0)</f>
        <v>0</v>
      </c>
      <c r="BF353" s="143">
        <f>IF(N353="snížená",J353,0)</f>
        <v>0</v>
      </c>
      <c r="BG353" s="143">
        <f>IF(N353="zákl. přenesená",J353,0)</f>
        <v>0</v>
      </c>
      <c r="BH353" s="143">
        <f>IF(N353="sníž. přenesená",J353,0)</f>
        <v>0</v>
      </c>
      <c r="BI353" s="143">
        <f>IF(N353="nulová",J353,0)</f>
        <v>0</v>
      </c>
      <c r="BJ353" s="17" t="s">
        <v>79</v>
      </c>
      <c r="BK353" s="143">
        <f>ROUND(I353*H353,2)</f>
        <v>0</v>
      </c>
      <c r="BL353" s="17" t="s">
        <v>311</v>
      </c>
      <c r="BM353" s="142" t="s">
        <v>918</v>
      </c>
    </row>
    <row r="354" spans="2:65" s="1" customFormat="1">
      <c r="B354" s="32"/>
      <c r="D354" s="144" t="s">
        <v>189</v>
      </c>
      <c r="F354" s="145" t="s">
        <v>919</v>
      </c>
      <c r="I354" s="146"/>
      <c r="L354" s="32"/>
      <c r="M354" s="147"/>
      <c r="T354" s="53"/>
      <c r="AT354" s="17" t="s">
        <v>189</v>
      </c>
      <c r="AU354" s="17" t="s">
        <v>81</v>
      </c>
    </row>
    <row r="355" spans="2:65" s="11" customFormat="1" ht="22.9" customHeight="1">
      <c r="B355" s="119"/>
      <c r="D355" s="120" t="s">
        <v>71</v>
      </c>
      <c r="E355" s="129" t="s">
        <v>920</v>
      </c>
      <c r="F355" s="129" t="s">
        <v>921</v>
      </c>
      <c r="I355" s="122"/>
      <c r="J355" s="130">
        <f>BK355</f>
        <v>0</v>
      </c>
      <c r="L355" s="119"/>
      <c r="M355" s="124"/>
      <c r="P355" s="125">
        <f>SUM(P356:P364)</f>
        <v>0</v>
      </c>
      <c r="R355" s="125">
        <f>SUM(R356:R364)</f>
        <v>6.356660000000001E-3</v>
      </c>
      <c r="T355" s="126">
        <f>SUM(T356:T364)</f>
        <v>0</v>
      </c>
      <c r="AR355" s="120" t="s">
        <v>81</v>
      </c>
      <c r="AT355" s="127" t="s">
        <v>71</v>
      </c>
      <c r="AU355" s="127" t="s">
        <v>79</v>
      </c>
      <c r="AY355" s="120" t="s">
        <v>180</v>
      </c>
      <c r="BK355" s="128">
        <f>SUM(BK356:BK364)</f>
        <v>0</v>
      </c>
    </row>
    <row r="356" spans="2:65" s="1" customFormat="1" ht="24.2" customHeight="1">
      <c r="B356" s="32"/>
      <c r="C356" s="131" t="s">
        <v>922</v>
      </c>
      <c r="D356" s="131" t="s">
        <v>182</v>
      </c>
      <c r="E356" s="132" t="s">
        <v>923</v>
      </c>
      <c r="F356" s="133" t="s">
        <v>924</v>
      </c>
      <c r="G356" s="134" t="s">
        <v>476</v>
      </c>
      <c r="H356" s="135">
        <v>288.93900000000002</v>
      </c>
      <c r="I356" s="136"/>
      <c r="J356" s="137">
        <f>ROUND(I356*H356,2)</f>
        <v>0</v>
      </c>
      <c r="K356" s="133" t="s">
        <v>186</v>
      </c>
      <c r="L356" s="32"/>
      <c r="M356" s="138" t="s">
        <v>19</v>
      </c>
      <c r="N356" s="139" t="s">
        <v>43</v>
      </c>
      <c r="P356" s="140">
        <f>O356*H356</f>
        <v>0</v>
      </c>
      <c r="Q356" s="140">
        <v>0</v>
      </c>
      <c r="R356" s="140">
        <f>Q356*H356</f>
        <v>0</v>
      </c>
      <c r="S356" s="140">
        <v>0</v>
      </c>
      <c r="T356" s="141">
        <f>S356*H356</f>
        <v>0</v>
      </c>
      <c r="AR356" s="142" t="s">
        <v>311</v>
      </c>
      <c r="AT356" s="142" t="s">
        <v>182</v>
      </c>
      <c r="AU356" s="142" t="s">
        <v>81</v>
      </c>
      <c r="AY356" s="17" t="s">
        <v>180</v>
      </c>
      <c r="BE356" s="143">
        <f>IF(N356="základní",J356,0)</f>
        <v>0</v>
      </c>
      <c r="BF356" s="143">
        <f>IF(N356="snížená",J356,0)</f>
        <v>0</v>
      </c>
      <c r="BG356" s="143">
        <f>IF(N356="zákl. přenesená",J356,0)</f>
        <v>0</v>
      </c>
      <c r="BH356" s="143">
        <f>IF(N356="sníž. přenesená",J356,0)</f>
        <v>0</v>
      </c>
      <c r="BI356" s="143">
        <f>IF(N356="nulová",J356,0)</f>
        <v>0</v>
      </c>
      <c r="BJ356" s="17" t="s">
        <v>79</v>
      </c>
      <c r="BK356" s="143">
        <f>ROUND(I356*H356,2)</f>
        <v>0</v>
      </c>
      <c r="BL356" s="17" t="s">
        <v>311</v>
      </c>
      <c r="BM356" s="142" t="s">
        <v>925</v>
      </c>
    </row>
    <row r="357" spans="2:65" s="1" customFormat="1">
      <c r="B357" s="32"/>
      <c r="D357" s="144" t="s">
        <v>189</v>
      </c>
      <c r="F357" s="145" t="s">
        <v>926</v>
      </c>
      <c r="I357" s="146"/>
      <c r="L357" s="32"/>
      <c r="M357" s="147"/>
      <c r="T357" s="53"/>
      <c r="AT357" s="17" t="s">
        <v>189</v>
      </c>
      <c r="AU357" s="17" t="s">
        <v>81</v>
      </c>
    </row>
    <row r="358" spans="2:65" s="13" customFormat="1">
      <c r="B358" s="156"/>
      <c r="D358" s="149" t="s">
        <v>191</v>
      </c>
      <c r="E358" s="157" t="s">
        <v>19</v>
      </c>
      <c r="F358" s="158" t="s">
        <v>632</v>
      </c>
      <c r="H358" s="157" t="s">
        <v>19</v>
      </c>
      <c r="I358" s="159"/>
      <c r="L358" s="156"/>
      <c r="M358" s="160"/>
      <c r="T358" s="161"/>
      <c r="AT358" s="157" t="s">
        <v>191</v>
      </c>
      <c r="AU358" s="157" t="s">
        <v>81</v>
      </c>
      <c r="AV358" s="13" t="s">
        <v>79</v>
      </c>
      <c r="AW358" s="13" t="s">
        <v>33</v>
      </c>
      <c r="AX358" s="13" t="s">
        <v>72</v>
      </c>
      <c r="AY358" s="157" t="s">
        <v>180</v>
      </c>
    </row>
    <row r="359" spans="2:65" s="12" customFormat="1">
      <c r="B359" s="148"/>
      <c r="D359" s="149" t="s">
        <v>191</v>
      </c>
      <c r="E359" s="150" t="s">
        <v>19</v>
      </c>
      <c r="F359" s="151" t="s">
        <v>927</v>
      </c>
      <c r="H359" s="152">
        <v>288.93900000000002</v>
      </c>
      <c r="I359" s="153"/>
      <c r="L359" s="148"/>
      <c r="M359" s="154"/>
      <c r="T359" s="155"/>
      <c r="AT359" s="150" t="s">
        <v>191</v>
      </c>
      <c r="AU359" s="150" t="s">
        <v>81</v>
      </c>
      <c r="AV359" s="12" t="s">
        <v>81</v>
      </c>
      <c r="AW359" s="12" t="s">
        <v>33</v>
      </c>
      <c r="AX359" s="12" t="s">
        <v>72</v>
      </c>
      <c r="AY359" s="150" t="s">
        <v>180</v>
      </c>
    </row>
    <row r="360" spans="2:65" s="14" customFormat="1">
      <c r="B360" s="162"/>
      <c r="D360" s="149" t="s">
        <v>191</v>
      </c>
      <c r="E360" s="163" t="s">
        <v>19</v>
      </c>
      <c r="F360" s="164" t="s">
        <v>215</v>
      </c>
      <c r="H360" s="165">
        <v>288.93900000000002</v>
      </c>
      <c r="I360" s="166"/>
      <c r="L360" s="162"/>
      <c r="M360" s="167"/>
      <c r="T360" s="168"/>
      <c r="AT360" s="163" t="s">
        <v>191</v>
      </c>
      <c r="AU360" s="163" t="s">
        <v>81</v>
      </c>
      <c r="AV360" s="14" t="s">
        <v>187</v>
      </c>
      <c r="AW360" s="14" t="s">
        <v>33</v>
      </c>
      <c r="AX360" s="14" t="s">
        <v>79</v>
      </c>
      <c r="AY360" s="163" t="s">
        <v>180</v>
      </c>
    </row>
    <row r="361" spans="2:65" s="1" customFormat="1" ht="16.5" customHeight="1">
      <c r="B361" s="32"/>
      <c r="C361" s="181" t="s">
        <v>928</v>
      </c>
      <c r="D361" s="181" t="s">
        <v>570</v>
      </c>
      <c r="E361" s="182" t="s">
        <v>929</v>
      </c>
      <c r="F361" s="183" t="s">
        <v>930</v>
      </c>
      <c r="G361" s="184" t="s">
        <v>476</v>
      </c>
      <c r="H361" s="185">
        <v>317.83300000000003</v>
      </c>
      <c r="I361" s="186"/>
      <c r="J361" s="187">
        <f>ROUND(I361*H361,2)</f>
        <v>0</v>
      </c>
      <c r="K361" s="183" t="s">
        <v>186</v>
      </c>
      <c r="L361" s="188"/>
      <c r="M361" s="189" t="s">
        <v>19</v>
      </c>
      <c r="N361" s="190" t="s">
        <v>43</v>
      </c>
      <c r="P361" s="140">
        <f>O361*H361</f>
        <v>0</v>
      </c>
      <c r="Q361" s="140">
        <v>2.0000000000000002E-5</v>
      </c>
      <c r="R361" s="140">
        <f>Q361*H361</f>
        <v>6.356660000000001E-3</v>
      </c>
      <c r="S361" s="140">
        <v>0</v>
      </c>
      <c r="T361" s="141">
        <f>S361*H361</f>
        <v>0</v>
      </c>
      <c r="AR361" s="142" t="s">
        <v>715</v>
      </c>
      <c r="AT361" s="142" t="s">
        <v>570</v>
      </c>
      <c r="AU361" s="142" t="s">
        <v>81</v>
      </c>
      <c r="AY361" s="17" t="s">
        <v>180</v>
      </c>
      <c r="BE361" s="143">
        <f>IF(N361="základní",J361,0)</f>
        <v>0</v>
      </c>
      <c r="BF361" s="143">
        <f>IF(N361="snížená",J361,0)</f>
        <v>0</v>
      </c>
      <c r="BG361" s="143">
        <f>IF(N361="zákl. přenesená",J361,0)</f>
        <v>0</v>
      </c>
      <c r="BH361" s="143">
        <f>IF(N361="sníž. přenesená",J361,0)</f>
        <v>0</v>
      </c>
      <c r="BI361" s="143">
        <f>IF(N361="nulová",J361,0)</f>
        <v>0</v>
      </c>
      <c r="BJ361" s="17" t="s">
        <v>79</v>
      </c>
      <c r="BK361" s="143">
        <f>ROUND(I361*H361,2)</f>
        <v>0</v>
      </c>
      <c r="BL361" s="17" t="s">
        <v>311</v>
      </c>
      <c r="BM361" s="142" t="s">
        <v>931</v>
      </c>
    </row>
    <row r="362" spans="2:65" s="12" customFormat="1">
      <c r="B362" s="148"/>
      <c r="D362" s="149" t="s">
        <v>191</v>
      </c>
      <c r="E362" s="150" t="s">
        <v>19</v>
      </c>
      <c r="F362" s="151" t="s">
        <v>932</v>
      </c>
      <c r="H362" s="152">
        <v>317.83300000000003</v>
      </c>
      <c r="I362" s="153"/>
      <c r="L362" s="148"/>
      <c r="M362" s="154"/>
      <c r="T362" s="155"/>
      <c r="AT362" s="150" t="s">
        <v>191</v>
      </c>
      <c r="AU362" s="150" t="s">
        <v>81</v>
      </c>
      <c r="AV362" s="12" t="s">
        <v>81</v>
      </c>
      <c r="AW362" s="12" t="s">
        <v>33</v>
      </c>
      <c r="AX362" s="12" t="s">
        <v>79</v>
      </c>
      <c r="AY362" s="150" t="s">
        <v>180</v>
      </c>
    </row>
    <row r="363" spans="2:65" s="1" customFormat="1" ht="44.25" customHeight="1">
      <c r="B363" s="32"/>
      <c r="C363" s="131" t="s">
        <v>933</v>
      </c>
      <c r="D363" s="131" t="s">
        <v>182</v>
      </c>
      <c r="E363" s="132" t="s">
        <v>934</v>
      </c>
      <c r="F363" s="133" t="s">
        <v>935</v>
      </c>
      <c r="G363" s="134" t="s">
        <v>368</v>
      </c>
      <c r="H363" s="177"/>
      <c r="I363" s="136"/>
      <c r="J363" s="137">
        <f>ROUND(I363*H363,2)</f>
        <v>0</v>
      </c>
      <c r="K363" s="133" t="s">
        <v>186</v>
      </c>
      <c r="L363" s="32"/>
      <c r="M363" s="138" t="s">
        <v>19</v>
      </c>
      <c r="N363" s="139" t="s">
        <v>43</v>
      </c>
      <c r="P363" s="140">
        <f>O363*H363</f>
        <v>0</v>
      </c>
      <c r="Q363" s="140">
        <v>0</v>
      </c>
      <c r="R363" s="140">
        <f>Q363*H363</f>
        <v>0</v>
      </c>
      <c r="S363" s="140">
        <v>0</v>
      </c>
      <c r="T363" s="141">
        <f>S363*H363</f>
        <v>0</v>
      </c>
      <c r="AR363" s="142" t="s">
        <v>311</v>
      </c>
      <c r="AT363" s="142" t="s">
        <v>182</v>
      </c>
      <c r="AU363" s="142" t="s">
        <v>81</v>
      </c>
      <c r="AY363" s="17" t="s">
        <v>180</v>
      </c>
      <c r="BE363" s="143">
        <f>IF(N363="základní",J363,0)</f>
        <v>0</v>
      </c>
      <c r="BF363" s="143">
        <f>IF(N363="snížená",J363,0)</f>
        <v>0</v>
      </c>
      <c r="BG363" s="143">
        <f>IF(N363="zákl. přenesená",J363,0)</f>
        <v>0</v>
      </c>
      <c r="BH363" s="143">
        <f>IF(N363="sníž. přenesená",J363,0)</f>
        <v>0</v>
      </c>
      <c r="BI363" s="143">
        <f>IF(N363="nulová",J363,0)</f>
        <v>0</v>
      </c>
      <c r="BJ363" s="17" t="s">
        <v>79</v>
      </c>
      <c r="BK363" s="143">
        <f>ROUND(I363*H363,2)</f>
        <v>0</v>
      </c>
      <c r="BL363" s="17" t="s">
        <v>311</v>
      </c>
      <c r="BM363" s="142" t="s">
        <v>936</v>
      </c>
    </row>
    <row r="364" spans="2:65" s="1" customFormat="1">
      <c r="B364" s="32"/>
      <c r="D364" s="144" t="s">
        <v>189</v>
      </c>
      <c r="F364" s="145" t="s">
        <v>937</v>
      </c>
      <c r="I364" s="146"/>
      <c r="L364" s="32"/>
      <c r="M364" s="147"/>
      <c r="T364" s="53"/>
      <c r="AT364" s="17" t="s">
        <v>189</v>
      </c>
      <c r="AU364" s="17" t="s">
        <v>81</v>
      </c>
    </row>
    <row r="365" spans="2:65" s="11" customFormat="1" ht="22.9" customHeight="1">
      <c r="B365" s="119"/>
      <c r="D365" s="120" t="s">
        <v>71</v>
      </c>
      <c r="E365" s="129" t="s">
        <v>349</v>
      </c>
      <c r="F365" s="129" t="s">
        <v>350</v>
      </c>
      <c r="I365" s="122"/>
      <c r="J365" s="130">
        <f>BK365</f>
        <v>0</v>
      </c>
      <c r="L365" s="119"/>
      <c r="M365" s="124"/>
      <c r="P365" s="125">
        <f>SUM(P366:P390)</f>
        <v>0</v>
      </c>
      <c r="R365" s="125">
        <f>SUM(R366:R390)</f>
        <v>4.3844099999999997E-2</v>
      </c>
      <c r="T365" s="126">
        <f>SUM(T366:T390)</f>
        <v>8.6800000000000002E-2</v>
      </c>
      <c r="AR365" s="120" t="s">
        <v>81</v>
      </c>
      <c r="AT365" s="127" t="s">
        <v>71</v>
      </c>
      <c r="AU365" s="127" t="s">
        <v>79</v>
      </c>
      <c r="AY365" s="120" t="s">
        <v>180</v>
      </c>
      <c r="BK365" s="128">
        <f>SUM(BK366:BK390)</f>
        <v>0</v>
      </c>
    </row>
    <row r="366" spans="2:65" s="1" customFormat="1" ht="24.2" customHeight="1">
      <c r="B366" s="32"/>
      <c r="C366" s="131" t="s">
        <v>938</v>
      </c>
      <c r="D366" s="131" t="s">
        <v>182</v>
      </c>
      <c r="E366" s="132" t="s">
        <v>939</v>
      </c>
      <c r="F366" s="133" t="s">
        <v>940</v>
      </c>
      <c r="G366" s="134" t="s">
        <v>941</v>
      </c>
      <c r="H366" s="135">
        <v>297.39</v>
      </c>
      <c r="I366" s="136"/>
      <c r="J366" s="137">
        <f>ROUND(I366*H366,2)</f>
        <v>0</v>
      </c>
      <c r="K366" s="133" t="s">
        <v>186</v>
      </c>
      <c r="L366" s="32"/>
      <c r="M366" s="138" t="s">
        <v>19</v>
      </c>
      <c r="N366" s="139" t="s">
        <v>43</v>
      </c>
      <c r="P366" s="140">
        <f>O366*H366</f>
        <v>0</v>
      </c>
      <c r="Q366" s="140">
        <v>1.3999999999999999E-4</v>
      </c>
      <c r="R366" s="140">
        <f>Q366*H366</f>
        <v>4.1634599999999994E-2</v>
      </c>
      <c r="S366" s="140">
        <v>0</v>
      </c>
      <c r="T366" s="141">
        <f>S366*H366</f>
        <v>0</v>
      </c>
      <c r="AR366" s="142" t="s">
        <v>187</v>
      </c>
      <c r="AT366" s="142" t="s">
        <v>182</v>
      </c>
      <c r="AU366" s="142" t="s">
        <v>81</v>
      </c>
      <c r="AY366" s="17" t="s">
        <v>180</v>
      </c>
      <c r="BE366" s="143">
        <f>IF(N366="základní",J366,0)</f>
        <v>0</v>
      </c>
      <c r="BF366" s="143">
        <f>IF(N366="snížená",J366,0)</f>
        <v>0</v>
      </c>
      <c r="BG366" s="143">
        <f>IF(N366="zákl. přenesená",J366,0)</f>
        <v>0</v>
      </c>
      <c r="BH366" s="143">
        <f>IF(N366="sníž. přenesená",J366,0)</f>
        <v>0</v>
      </c>
      <c r="BI366" s="143">
        <f>IF(N366="nulová",J366,0)</f>
        <v>0</v>
      </c>
      <c r="BJ366" s="17" t="s">
        <v>79</v>
      </c>
      <c r="BK366" s="143">
        <f>ROUND(I366*H366,2)</f>
        <v>0</v>
      </c>
      <c r="BL366" s="17" t="s">
        <v>187</v>
      </c>
      <c r="BM366" s="142" t="s">
        <v>942</v>
      </c>
    </row>
    <row r="367" spans="2:65" s="1" customFormat="1">
      <c r="B367" s="32"/>
      <c r="D367" s="144" t="s">
        <v>189</v>
      </c>
      <c r="F367" s="145" t="s">
        <v>943</v>
      </c>
      <c r="I367" s="146"/>
      <c r="L367" s="32"/>
      <c r="M367" s="147"/>
      <c r="T367" s="53"/>
      <c r="AT367" s="17" t="s">
        <v>189</v>
      </c>
      <c r="AU367" s="17" t="s">
        <v>81</v>
      </c>
    </row>
    <row r="368" spans="2:65" s="12" customFormat="1">
      <c r="B368" s="148"/>
      <c r="D368" s="149" t="s">
        <v>191</v>
      </c>
      <c r="E368" s="150" t="s">
        <v>19</v>
      </c>
      <c r="F368" s="151" t="s">
        <v>944</v>
      </c>
      <c r="H368" s="152">
        <v>297.39</v>
      </c>
      <c r="I368" s="153"/>
      <c r="L368" s="148"/>
      <c r="M368" s="154"/>
      <c r="T368" s="155"/>
      <c r="AT368" s="150" t="s">
        <v>191</v>
      </c>
      <c r="AU368" s="150" t="s">
        <v>81</v>
      </c>
      <c r="AV368" s="12" t="s">
        <v>81</v>
      </c>
      <c r="AW368" s="12" t="s">
        <v>33</v>
      </c>
      <c r="AX368" s="12" t="s">
        <v>79</v>
      </c>
      <c r="AY368" s="150" t="s">
        <v>180</v>
      </c>
    </row>
    <row r="369" spans="2:65" s="1" customFormat="1" ht="44.25" customHeight="1">
      <c r="B369" s="32"/>
      <c r="C369" s="131" t="s">
        <v>945</v>
      </c>
      <c r="D369" s="131" t="s">
        <v>182</v>
      </c>
      <c r="E369" s="132" t="s">
        <v>946</v>
      </c>
      <c r="F369" s="133" t="s">
        <v>947</v>
      </c>
      <c r="G369" s="134" t="s">
        <v>226</v>
      </c>
      <c r="H369" s="135">
        <v>1</v>
      </c>
      <c r="I369" s="136"/>
      <c r="J369" s="137">
        <f>ROUND(I369*H369,2)</f>
        <v>0</v>
      </c>
      <c r="K369" s="133" t="s">
        <v>948</v>
      </c>
      <c r="L369" s="32"/>
      <c r="M369" s="138" t="s">
        <v>19</v>
      </c>
      <c r="N369" s="139" t="s">
        <v>43</v>
      </c>
      <c r="P369" s="140">
        <f>O369*H369</f>
        <v>0</v>
      </c>
      <c r="Q369" s="140">
        <v>5.9000000000000003E-4</v>
      </c>
      <c r="R369" s="140">
        <f>Q369*H369</f>
        <v>5.9000000000000003E-4</v>
      </c>
      <c r="S369" s="140">
        <v>0</v>
      </c>
      <c r="T369" s="141">
        <f>S369*H369</f>
        <v>0</v>
      </c>
      <c r="AR369" s="142" t="s">
        <v>311</v>
      </c>
      <c r="AT369" s="142" t="s">
        <v>182</v>
      </c>
      <c r="AU369" s="142" t="s">
        <v>81</v>
      </c>
      <c r="AY369" s="17" t="s">
        <v>180</v>
      </c>
      <c r="BE369" s="143">
        <f>IF(N369="základní",J369,0)</f>
        <v>0</v>
      </c>
      <c r="BF369" s="143">
        <f>IF(N369="snížená",J369,0)</f>
        <v>0</v>
      </c>
      <c r="BG369" s="143">
        <f>IF(N369="zákl. přenesená",J369,0)</f>
        <v>0</v>
      </c>
      <c r="BH369" s="143">
        <f>IF(N369="sníž. přenesená",J369,0)</f>
        <v>0</v>
      </c>
      <c r="BI369" s="143">
        <f>IF(N369="nulová",J369,0)</f>
        <v>0</v>
      </c>
      <c r="BJ369" s="17" t="s">
        <v>79</v>
      </c>
      <c r="BK369" s="143">
        <f>ROUND(I369*H369,2)</f>
        <v>0</v>
      </c>
      <c r="BL369" s="17" t="s">
        <v>311</v>
      </c>
      <c r="BM369" s="142" t="s">
        <v>949</v>
      </c>
    </row>
    <row r="370" spans="2:65" s="1" customFormat="1" ht="29.25">
      <c r="B370" s="32"/>
      <c r="D370" s="149" t="s">
        <v>250</v>
      </c>
      <c r="F370" s="169" t="s">
        <v>950</v>
      </c>
      <c r="I370" s="146"/>
      <c r="L370" s="32"/>
      <c r="M370" s="147"/>
      <c r="T370" s="53"/>
      <c r="AT370" s="17" t="s">
        <v>250</v>
      </c>
      <c r="AU370" s="17" t="s">
        <v>81</v>
      </c>
    </row>
    <row r="371" spans="2:65" s="13" customFormat="1">
      <c r="B371" s="156"/>
      <c r="D371" s="149" t="s">
        <v>191</v>
      </c>
      <c r="E371" s="157" t="s">
        <v>19</v>
      </c>
      <c r="F371" s="158" t="s">
        <v>951</v>
      </c>
      <c r="H371" s="157" t="s">
        <v>19</v>
      </c>
      <c r="I371" s="159"/>
      <c r="L371" s="156"/>
      <c r="M371" s="160"/>
      <c r="T371" s="161"/>
      <c r="AT371" s="157" t="s">
        <v>191</v>
      </c>
      <c r="AU371" s="157" t="s">
        <v>81</v>
      </c>
      <c r="AV371" s="13" t="s">
        <v>79</v>
      </c>
      <c r="AW371" s="13" t="s">
        <v>33</v>
      </c>
      <c r="AX371" s="13" t="s">
        <v>72</v>
      </c>
      <c r="AY371" s="157" t="s">
        <v>180</v>
      </c>
    </row>
    <row r="372" spans="2:65" s="12" customFormat="1">
      <c r="B372" s="148"/>
      <c r="D372" s="149" t="s">
        <v>191</v>
      </c>
      <c r="E372" s="150" t="s">
        <v>19</v>
      </c>
      <c r="F372" s="151" t="s">
        <v>79</v>
      </c>
      <c r="H372" s="152">
        <v>1</v>
      </c>
      <c r="I372" s="153"/>
      <c r="L372" s="148"/>
      <c r="M372" s="154"/>
      <c r="T372" s="155"/>
      <c r="AT372" s="150" t="s">
        <v>191</v>
      </c>
      <c r="AU372" s="150" t="s">
        <v>81</v>
      </c>
      <c r="AV372" s="12" t="s">
        <v>81</v>
      </c>
      <c r="AW372" s="12" t="s">
        <v>33</v>
      </c>
      <c r="AX372" s="12" t="s">
        <v>79</v>
      </c>
      <c r="AY372" s="150" t="s">
        <v>180</v>
      </c>
    </row>
    <row r="373" spans="2:65" s="1" customFormat="1" ht="24.2" customHeight="1">
      <c r="B373" s="32"/>
      <c r="C373" s="131" t="s">
        <v>952</v>
      </c>
      <c r="D373" s="131" t="s">
        <v>182</v>
      </c>
      <c r="E373" s="132" t="s">
        <v>953</v>
      </c>
      <c r="F373" s="133" t="s">
        <v>954</v>
      </c>
      <c r="G373" s="134" t="s">
        <v>226</v>
      </c>
      <c r="H373" s="135">
        <v>1</v>
      </c>
      <c r="I373" s="136"/>
      <c r="J373" s="137">
        <f>ROUND(I373*H373,2)</f>
        <v>0</v>
      </c>
      <c r="K373" s="133" t="s">
        <v>186</v>
      </c>
      <c r="L373" s="32"/>
      <c r="M373" s="138" t="s">
        <v>19</v>
      </c>
      <c r="N373" s="139" t="s">
        <v>43</v>
      </c>
      <c r="P373" s="140">
        <f>O373*H373</f>
        <v>0</v>
      </c>
      <c r="Q373" s="140">
        <v>0</v>
      </c>
      <c r="R373" s="140">
        <f>Q373*H373</f>
        <v>0</v>
      </c>
      <c r="S373" s="140">
        <v>8.1000000000000003E-2</v>
      </c>
      <c r="T373" s="141">
        <f>S373*H373</f>
        <v>8.1000000000000003E-2</v>
      </c>
      <c r="AR373" s="142" t="s">
        <v>311</v>
      </c>
      <c r="AT373" s="142" t="s">
        <v>182</v>
      </c>
      <c r="AU373" s="142" t="s">
        <v>81</v>
      </c>
      <c r="AY373" s="17" t="s">
        <v>180</v>
      </c>
      <c r="BE373" s="143">
        <f>IF(N373="základní",J373,0)</f>
        <v>0</v>
      </c>
      <c r="BF373" s="143">
        <f>IF(N373="snížená",J373,0)</f>
        <v>0</v>
      </c>
      <c r="BG373" s="143">
        <f>IF(N373="zákl. přenesená",J373,0)</f>
        <v>0</v>
      </c>
      <c r="BH373" s="143">
        <f>IF(N373="sníž. přenesená",J373,0)</f>
        <v>0</v>
      </c>
      <c r="BI373" s="143">
        <f>IF(N373="nulová",J373,0)</f>
        <v>0</v>
      </c>
      <c r="BJ373" s="17" t="s">
        <v>79</v>
      </c>
      <c r="BK373" s="143">
        <f>ROUND(I373*H373,2)</f>
        <v>0</v>
      </c>
      <c r="BL373" s="17" t="s">
        <v>311</v>
      </c>
      <c r="BM373" s="142" t="s">
        <v>955</v>
      </c>
    </row>
    <row r="374" spans="2:65" s="1" customFormat="1">
      <c r="B374" s="32"/>
      <c r="D374" s="144" t="s">
        <v>189</v>
      </c>
      <c r="F374" s="145" t="s">
        <v>956</v>
      </c>
      <c r="I374" s="146"/>
      <c r="L374" s="32"/>
      <c r="M374" s="147"/>
      <c r="T374" s="53"/>
      <c r="AT374" s="17" t="s">
        <v>189</v>
      </c>
      <c r="AU374" s="17" t="s">
        <v>81</v>
      </c>
    </row>
    <row r="375" spans="2:65" s="1" customFormat="1" ht="24.2" customHeight="1">
      <c r="B375" s="32"/>
      <c r="C375" s="131" t="s">
        <v>957</v>
      </c>
      <c r="D375" s="131" t="s">
        <v>182</v>
      </c>
      <c r="E375" s="132" t="s">
        <v>501</v>
      </c>
      <c r="F375" s="133" t="s">
        <v>502</v>
      </c>
      <c r="G375" s="134" t="s">
        <v>226</v>
      </c>
      <c r="H375" s="135">
        <v>1</v>
      </c>
      <c r="I375" s="136"/>
      <c r="J375" s="137">
        <f>ROUND(I375*H375,2)</f>
        <v>0</v>
      </c>
      <c r="K375" s="133" t="s">
        <v>186</v>
      </c>
      <c r="L375" s="32"/>
      <c r="M375" s="138" t="s">
        <v>19</v>
      </c>
      <c r="N375" s="139" t="s">
        <v>43</v>
      </c>
      <c r="P375" s="140">
        <f>O375*H375</f>
        <v>0</v>
      </c>
      <c r="Q375" s="140">
        <v>0</v>
      </c>
      <c r="R375" s="140">
        <f>Q375*H375</f>
        <v>0</v>
      </c>
      <c r="S375" s="140">
        <v>3.5000000000000001E-3</v>
      </c>
      <c r="T375" s="141">
        <f>S375*H375</f>
        <v>3.5000000000000001E-3</v>
      </c>
      <c r="AR375" s="142" t="s">
        <v>311</v>
      </c>
      <c r="AT375" s="142" t="s">
        <v>182</v>
      </c>
      <c r="AU375" s="142" t="s">
        <v>81</v>
      </c>
      <c r="AY375" s="17" t="s">
        <v>180</v>
      </c>
      <c r="BE375" s="143">
        <f>IF(N375="základní",J375,0)</f>
        <v>0</v>
      </c>
      <c r="BF375" s="143">
        <f>IF(N375="snížená",J375,0)</f>
        <v>0</v>
      </c>
      <c r="BG375" s="143">
        <f>IF(N375="zákl. přenesená",J375,0)</f>
        <v>0</v>
      </c>
      <c r="BH375" s="143">
        <f>IF(N375="sníž. přenesená",J375,0)</f>
        <v>0</v>
      </c>
      <c r="BI375" s="143">
        <f>IF(N375="nulová",J375,0)</f>
        <v>0</v>
      </c>
      <c r="BJ375" s="17" t="s">
        <v>79</v>
      </c>
      <c r="BK375" s="143">
        <f>ROUND(I375*H375,2)</f>
        <v>0</v>
      </c>
      <c r="BL375" s="17" t="s">
        <v>311</v>
      </c>
      <c r="BM375" s="142" t="s">
        <v>958</v>
      </c>
    </row>
    <row r="376" spans="2:65" s="1" customFormat="1">
      <c r="B376" s="32"/>
      <c r="D376" s="144" t="s">
        <v>189</v>
      </c>
      <c r="F376" s="145" t="s">
        <v>504</v>
      </c>
      <c r="I376" s="146"/>
      <c r="L376" s="32"/>
      <c r="M376" s="147"/>
      <c r="T376" s="53"/>
      <c r="AT376" s="17" t="s">
        <v>189</v>
      </c>
      <c r="AU376" s="17" t="s">
        <v>81</v>
      </c>
    </row>
    <row r="377" spans="2:65" s="1" customFormat="1" ht="24.2" customHeight="1">
      <c r="B377" s="32"/>
      <c r="C377" s="131" t="s">
        <v>959</v>
      </c>
      <c r="D377" s="131" t="s">
        <v>182</v>
      </c>
      <c r="E377" s="132" t="s">
        <v>506</v>
      </c>
      <c r="F377" s="133" t="s">
        <v>507</v>
      </c>
      <c r="G377" s="134" t="s">
        <v>508</v>
      </c>
      <c r="H377" s="135">
        <v>1</v>
      </c>
      <c r="I377" s="136"/>
      <c r="J377" s="137">
        <f>ROUND(I377*H377,2)</f>
        <v>0</v>
      </c>
      <c r="K377" s="133" t="s">
        <v>186</v>
      </c>
      <c r="L377" s="32"/>
      <c r="M377" s="138" t="s">
        <v>19</v>
      </c>
      <c r="N377" s="139" t="s">
        <v>43</v>
      </c>
      <c r="P377" s="140">
        <f>O377*H377</f>
        <v>0</v>
      </c>
      <c r="Q377" s="140">
        <v>0</v>
      </c>
      <c r="R377" s="140">
        <f>Q377*H377</f>
        <v>0</v>
      </c>
      <c r="S377" s="140">
        <v>2.3E-3</v>
      </c>
      <c r="T377" s="141">
        <f>S377*H377</f>
        <v>2.3E-3</v>
      </c>
      <c r="AR377" s="142" t="s">
        <v>311</v>
      </c>
      <c r="AT377" s="142" t="s">
        <v>182</v>
      </c>
      <c r="AU377" s="142" t="s">
        <v>81</v>
      </c>
      <c r="AY377" s="17" t="s">
        <v>180</v>
      </c>
      <c r="BE377" s="143">
        <f>IF(N377="základní",J377,0)</f>
        <v>0</v>
      </c>
      <c r="BF377" s="143">
        <f>IF(N377="snížená",J377,0)</f>
        <v>0</v>
      </c>
      <c r="BG377" s="143">
        <f>IF(N377="zákl. přenesená",J377,0)</f>
        <v>0</v>
      </c>
      <c r="BH377" s="143">
        <f>IF(N377="sníž. přenesená",J377,0)</f>
        <v>0</v>
      </c>
      <c r="BI377" s="143">
        <f>IF(N377="nulová",J377,0)</f>
        <v>0</v>
      </c>
      <c r="BJ377" s="17" t="s">
        <v>79</v>
      </c>
      <c r="BK377" s="143">
        <f>ROUND(I377*H377,2)</f>
        <v>0</v>
      </c>
      <c r="BL377" s="17" t="s">
        <v>311</v>
      </c>
      <c r="BM377" s="142" t="s">
        <v>960</v>
      </c>
    </row>
    <row r="378" spans="2:65" s="1" customFormat="1">
      <c r="B378" s="32"/>
      <c r="D378" s="144" t="s">
        <v>189</v>
      </c>
      <c r="F378" s="145" t="s">
        <v>510</v>
      </c>
      <c r="I378" s="146"/>
      <c r="L378" s="32"/>
      <c r="M378" s="147"/>
      <c r="T378" s="53"/>
      <c r="AT378" s="17" t="s">
        <v>189</v>
      </c>
      <c r="AU378" s="17" t="s">
        <v>81</v>
      </c>
    </row>
    <row r="379" spans="2:65" s="1" customFormat="1" ht="24.2" customHeight="1">
      <c r="B379" s="32"/>
      <c r="C379" s="131" t="s">
        <v>961</v>
      </c>
      <c r="D379" s="131" t="s">
        <v>182</v>
      </c>
      <c r="E379" s="132" t="s">
        <v>962</v>
      </c>
      <c r="F379" s="133" t="s">
        <v>963</v>
      </c>
      <c r="G379" s="134" t="s">
        <v>941</v>
      </c>
      <c r="H379" s="135">
        <v>32.39</v>
      </c>
      <c r="I379" s="136"/>
      <c r="J379" s="137">
        <f>ROUND(I379*H379,2)</f>
        <v>0</v>
      </c>
      <c r="K379" s="133" t="s">
        <v>186</v>
      </c>
      <c r="L379" s="32"/>
      <c r="M379" s="138" t="s">
        <v>19</v>
      </c>
      <c r="N379" s="139" t="s">
        <v>43</v>
      </c>
      <c r="P379" s="140">
        <f>O379*H379</f>
        <v>0</v>
      </c>
      <c r="Q379" s="140">
        <v>5.0000000000000002E-5</v>
      </c>
      <c r="R379" s="140">
        <f>Q379*H379</f>
        <v>1.6195000000000001E-3</v>
      </c>
      <c r="S379" s="140">
        <v>0</v>
      </c>
      <c r="T379" s="141">
        <f>S379*H379</f>
        <v>0</v>
      </c>
      <c r="AR379" s="142" t="s">
        <v>311</v>
      </c>
      <c r="AT379" s="142" t="s">
        <v>182</v>
      </c>
      <c r="AU379" s="142" t="s">
        <v>81</v>
      </c>
      <c r="AY379" s="17" t="s">
        <v>180</v>
      </c>
      <c r="BE379" s="143">
        <f>IF(N379="základní",J379,0)</f>
        <v>0</v>
      </c>
      <c r="BF379" s="143">
        <f>IF(N379="snížená",J379,0)</f>
        <v>0</v>
      </c>
      <c r="BG379" s="143">
        <f>IF(N379="zákl. přenesená",J379,0)</f>
        <v>0</v>
      </c>
      <c r="BH379" s="143">
        <f>IF(N379="sníž. přenesená",J379,0)</f>
        <v>0</v>
      </c>
      <c r="BI379" s="143">
        <f>IF(N379="nulová",J379,0)</f>
        <v>0</v>
      </c>
      <c r="BJ379" s="17" t="s">
        <v>79</v>
      </c>
      <c r="BK379" s="143">
        <f>ROUND(I379*H379,2)</f>
        <v>0</v>
      </c>
      <c r="BL379" s="17" t="s">
        <v>311</v>
      </c>
      <c r="BM379" s="142" t="s">
        <v>964</v>
      </c>
    </row>
    <row r="380" spans="2:65" s="1" customFormat="1">
      <c r="B380" s="32"/>
      <c r="D380" s="144" t="s">
        <v>189</v>
      </c>
      <c r="F380" s="145" t="s">
        <v>965</v>
      </c>
      <c r="I380" s="146"/>
      <c r="L380" s="32"/>
      <c r="M380" s="147"/>
      <c r="T380" s="53"/>
      <c r="AT380" s="17" t="s">
        <v>189</v>
      </c>
      <c r="AU380" s="17" t="s">
        <v>81</v>
      </c>
    </row>
    <row r="381" spans="2:65" s="13" customFormat="1">
      <c r="B381" s="156"/>
      <c r="D381" s="149" t="s">
        <v>191</v>
      </c>
      <c r="E381" s="157" t="s">
        <v>19</v>
      </c>
      <c r="F381" s="158" t="s">
        <v>966</v>
      </c>
      <c r="H381" s="157" t="s">
        <v>19</v>
      </c>
      <c r="I381" s="159"/>
      <c r="L381" s="156"/>
      <c r="M381" s="160"/>
      <c r="T381" s="161"/>
      <c r="AT381" s="157" t="s">
        <v>191</v>
      </c>
      <c r="AU381" s="157" t="s">
        <v>81</v>
      </c>
      <c r="AV381" s="13" t="s">
        <v>79</v>
      </c>
      <c r="AW381" s="13" t="s">
        <v>33</v>
      </c>
      <c r="AX381" s="13" t="s">
        <v>72</v>
      </c>
      <c r="AY381" s="157" t="s">
        <v>180</v>
      </c>
    </row>
    <row r="382" spans="2:65" s="12" customFormat="1">
      <c r="B382" s="148"/>
      <c r="D382" s="149" t="s">
        <v>191</v>
      </c>
      <c r="E382" s="150" t="s">
        <v>19</v>
      </c>
      <c r="F382" s="151" t="s">
        <v>967</v>
      </c>
      <c r="H382" s="152">
        <v>28.36</v>
      </c>
      <c r="I382" s="153"/>
      <c r="L382" s="148"/>
      <c r="M382" s="154"/>
      <c r="T382" s="155"/>
      <c r="AT382" s="150" t="s">
        <v>191</v>
      </c>
      <c r="AU382" s="150" t="s">
        <v>81</v>
      </c>
      <c r="AV382" s="12" t="s">
        <v>81</v>
      </c>
      <c r="AW382" s="12" t="s">
        <v>33</v>
      </c>
      <c r="AX382" s="12" t="s">
        <v>72</v>
      </c>
      <c r="AY382" s="150" t="s">
        <v>180</v>
      </c>
    </row>
    <row r="383" spans="2:65" s="12" customFormat="1">
      <c r="B383" s="148"/>
      <c r="D383" s="149" t="s">
        <v>191</v>
      </c>
      <c r="E383" s="150" t="s">
        <v>19</v>
      </c>
      <c r="F383" s="151" t="s">
        <v>968</v>
      </c>
      <c r="H383" s="152">
        <v>2.488</v>
      </c>
      <c r="I383" s="153"/>
      <c r="L383" s="148"/>
      <c r="M383" s="154"/>
      <c r="T383" s="155"/>
      <c r="AT383" s="150" t="s">
        <v>191</v>
      </c>
      <c r="AU383" s="150" t="s">
        <v>81</v>
      </c>
      <c r="AV383" s="12" t="s">
        <v>81</v>
      </c>
      <c r="AW383" s="12" t="s">
        <v>33</v>
      </c>
      <c r="AX383" s="12" t="s">
        <v>72</v>
      </c>
      <c r="AY383" s="150" t="s">
        <v>180</v>
      </c>
    </row>
    <row r="384" spans="2:65" s="15" customFormat="1">
      <c r="B384" s="170"/>
      <c r="D384" s="149" t="s">
        <v>191</v>
      </c>
      <c r="E384" s="171" t="s">
        <v>19</v>
      </c>
      <c r="F384" s="172" t="s">
        <v>274</v>
      </c>
      <c r="H384" s="173">
        <v>30.847999999999999</v>
      </c>
      <c r="I384" s="174"/>
      <c r="L384" s="170"/>
      <c r="M384" s="175"/>
      <c r="T384" s="176"/>
      <c r="AT384" s="171" t="s">
        <v>191</v>
      </c>
      <c r="AU384" s="171" t="s">
        <v>81</v>
      </c>
      <c r="AV384" s="15" t="s">
        <v>198</v>
      </c>
      <c r="AW384" s="15" t="s">
        <v>33</v>
      </c>
      <c r="AX384" s="15" t="s">
        <v>72</v>
      </c>
      <c r="AY384" s="171" t="s">
        <v>180</v>
      </c>
    </row>
    <row r="385" spans="2:65" s="12" customFormat="1">
      <c r="B385" s="148"/>
      <c r="D385" s="149" t="s">
        <v>191</v>
      </c>
      <c r="E385" s="150" t="s">
        <v>19</v>
      </c>
      <c r="F385" s="151" t="s">
        <v>969</v>
      </c>
      <c r="H385" s="152">
        <v>1.542</v>
      </c>
      <c r="I385" s="153"/>
      <c r="L385" s="148"/>
      <c r="M385" s="154"/>
      <c r="T385" s="155"/>
      <c r="AT385" s="150" t="s">
        <v>191</v>
      </c>
      <c r="AU385" s="150" t="s">
        <v>81</v>
      </c>
      <c r="AV385" s="12" t="s">
        <v>81</v>
      </c>
      <c r="AW385" s="12" t="s">
        <v>33</v>
      </c>
      <c r="AX385" s="12" t="s">
        <v>72</v>
      </c>
      <c r="AY385" s="150" t="s">
        <v>180</v>
      </c>
    </row>
    <row r="386" spans="2:65" s="14" customFormat="1">
      <c r="B386" s="162"/>
      <c r="D386" s="149" t="s">
        <v>191</v>
      </c>
      <c r="E386" s="163" t="s">
        <v>19</v>
      </c>
      <c r="F386" s="164" t="s">
        <v>215</v>
      </c>
      <c r="H386" s="165">
        <v>32.39</v>
      </c>
      <c r="I386" s="166"/>
      <c r="L386" s="162"/>
      <c r="M386" s="167"/>
      <c r="T386" s="168"/>
      <c r="AT386" s="163" t="s">
        <v>191</v>
      </c>
      <c r="AU386" s="163" t="s">
        <v>81</v>
      </c>
      <c r="AV386" s="14" t="s">
        <v>187</v>
      </c>
      <c r="AW386" s="14" t="s">
        <v>33</v>
      </c>
      <c r="AX386" s="14" t="s">
        <v>79</v>
      </c>
      <c r="AY386" s="163" t="s">
        <v>180</v>
      </c>
    </row>
    <row r="387" spans="2:65" s="1" customFormat="1" ht="16.5" customHeight="1">
      <c r="B387" s="32"/>
      <c r="C387" s="181" t="s">
        <v>970</v>
      </c>
      <c r="D387" s="181" t="s">
        <v>570</v>
      </c>
      <c r="E387" s="182" t="s">
        <v>971</v>
      </c>
      <c r="F387" s="183" t="s">
        <v>972</v>
      </c>
      <c r="G387" s="184" t="s">
        <v>941</v>
      </c>
      <c r="H387" s="185">
        <v>34.981000000000002</v>
      </c>
      <c r="I387" s="186"/>
      <c r="J387" s="187">
        <f>ROUND(I387*H387,2)</f>
        <v>0</v>
      </c>
      <c r="K387" s="183" t="s">
        <v>19</v>
      </c>
      <c r="L387" s="188"/>
      <c r="M387" s="189" t="s">
        <v>19</v>
      </c>
      <c r="N387" s="190" t="s">
        <v>43</v>
      </c>
      <c r="P387" s="140">
        <f>O387*H387</f>
        <v>0</v>
      </c>
      <c r="Q387" s="140">
        <v>0</v>
      </c>
      <c r="R387" s="140">
        <f>Q387*H387</f>
        <v>0</v>
      </c>
      <c r="S387" s="140">
        <v>0</v>
      </c>
      <c r="T387" s="141">
        <f>S387*H387</f>
        <v>0</v>
      </c>
      <c r="AR387" s="142" t="s">
        <v>715</v>
      </c>
      <c r="AT387" s="142" t="s">
        <v>570</v>
      </c>
      <c r="AU387" s="142" t="s">
        <v>81</v>
      </c>
      <c r="AY387" s="17" t="s">
        <v>180</v>
      </c>
      <c r="BE387" s="143">
        <f>IF(N387="základní",J387,0)</f>
        <v>0</v>
      </c>
      <c r="BF387" s="143">
        <f>IF(N387="snížená",J387,0)</f>
        <v>0</v>
      </c>
      <c r="BG387" s="143">
        <f>IF(N387="zákl. přenesená",J387,0)</f>
        <v>0</v>
      </c>
      <c r="BH387" s="143">
        <f>IF(N387="sníž. přenesená",J387,0)</f>
        <v>0</v>
      </c>
      <c r="BI387" s="143">
        <f>IF(N387="nulová",J387,0)</f>
        <v>0</v>
      </c>
      <c r="BJ387" s="17" t="s">
        <v>79</v>
      </c>
      <c r="BK387" s="143">
        <f>ROUND(I387*H387,2)</f>
        <v>0</v>
      </c>
      <c r="BL387" s="17" t="s">
        <v>311</v>
      </c>
      <c r="BM387" s="142" t="s">
        <v>973</v>
      </c>
    </row>
    <row r="388" spans="2:65" s="12" customFormat="1">
      <c r="B388" s="148"/>
      <c r="D388" s="149" t="s">
        <v>191</v>
      </c>
      <c r="E388" s="150" t="s">
        <v>19</v>
      </c>
      <c r="F388" s="151" t="s">
        <v>974</v>
      </c>
      <c r="H388" s="152">
        <v>34.981000000000002</v>
      </c>
      <c r="I388" s="153"/>
      <c r="L388" s="148"/>
      <c r="M388" s="154"/>
      <c r="T388" s="155"/>
      <c r="AT388" s="150" t="s">
        <v>191</v>
      </c>
      <c r="AU388" s="150" t="s">
        <v>81</v>
      </c>
      <c r="AV388" s="12" t="s">
        <v>81</v>
      </c>
      <c r="AW388" s="12" t="s">
        <v>33</v>
      </c>
      <c r="AX388" s="12" t="s">
        <v>79</v>
      </c>
      <c r="AY388" s="150" t="s">
        <v>180</v>
      </c>
    </row>
    <row r="389" spans="2:65" s="1" customFormat="1" ht="44.25" customHeight="1">
      <c r="B389" s="32"/>
      <c r="C389" s="131" t="s">
        <v>975</v>
      </c>
      <c r="D389" s="131" t="s">
        <v>182</v>
      </c>
      <c r="E389" s="132" t="s">
        <v>366</v>
      </c>
      <c r="F389" s="133" t="s">
        <v>367</v>
      </c>
      <c r="G389" s="134" t="s">
        <v>368</v>
      </c>
      <c r="H389" s="177"/>
      <c r="I389" s="136"/>
      <c r="J389" s="137">
        <f>ROUND(I389*H389,2)</f>
        <v>0</v>
      </c>
      <c r="K389" s="133" t="s">
        <v>186</v>
      </c>
      <c r="L389" s="32"/>
      <c r="M389" s="138" t="s">
        <v>19</v>
      </c>
      <c r="N389" s="139" t="s">
        <v>43</v>
      </c>
      <c r="P389" s="140">
        <f>O389*H389</f>
        <v>0</v>
      </c>
      <c r="Q389" s="140">
        <v>0</v>
      </c>
      <c r="R389" s="140">
        <f>Q389*H389</f>
        <v>0</v>
      </c>
      <c r="S389" s="140">
        <v>0</v>
      </c>
      <c r="T389" s="141">
        <f>S389*H389</f>
        <v>0</v>
      </c>
      <c r="AR389" s="142" t="s">
        <v>311</v>
      </c>
      <c r="AT389" s="142" t="s">
        <v>182</v>
      </c>
      <c r="AU389" s="142" t="s">
        <v>81</v>
      </c>
      <c r="AY389" s="17" t="s">
        <v>180</v>
      </c>
      <c r="BE389" s="143">
        <f>IF(N389="základní",J389,0)</f>
        <v>0</v>
      </c>
      <c r="BF389" s="143">
        <f>IF(N389="snížená",J389,0)</f>
        <v>0</v>
      </c>
      <c r="BG389" s="143">
        <f>IF(N389="zákl. přenesená",J389,0)</f>
        <v>0</v>
      </c>
      <c r="BH389" s="143">
        <f>IF(N389="sníž. přenesená",J389,0)</f>
        <v>0</v>
      </c>
      <c r="BI389" s="143">
        <f>IF(N389="nulová",J389,0)</f>
        <v>0</v>
      </c>
      <c r="BJ389" s="17" t="s">
        <v>79</v>
      </c>
      <c r="BK389" s="143">
        <f>ROUND(I389*H389,2)</f>
        <v>0</v>
      </c>
      <c r="BL389" s="17" t="s">
        <v>311</v>
      </c>
      <c r="BM389" s="142" t="s">
        <v>976</v>
      </c>
    </row>
    <row r="390" spans="2:65" s="1" customFormat="1">
      <c r="B390" s="32"/>
      <c r="D390" s="144" t="s">
        <v>189</v>
      </c>
      <c r="F390" s="145" t="s">
        <v>370</v>
      </c>
      <c r="I390" s="146"/>
      <c r="L390" s="32"/>
      <c r="M390" s="147"/>
      <c r="T390" s="53"/>
      <c r="AT390" s="17" t="s">
        <v>189</v>
      </c>
      <c r="AU390" s="17" t="s">
        <v>81</v>
      </c>
    </row>
    <row r="391" spans="2:65" s="11" customFormat="1" ht="22.9" customHeight="1">
      <c r="B391" s="119"/>
      <c r="D391" s="120" t="s">
        <v>71</v>
      </c>
      <c r="E391" s="129" t="s">
        <v>977</v>
      </c>
      <c r="F391" s="129" t="s">
        <v>978</v>
      </c>
      <c r="I391" s="122"/>
      <c r="J391" s="130">
        <f>BK391</f>
        <v>0</v>
      </c>
      <c r="L391" s="119"/>
      <c r="M391" s="124"/>
      <c r="P391" s="125">
        <f>SUM(P392:P400)</f>
        <v>0</v>
      </c>
      <c r="R391" s="125">
        <f>SUM(R392:R400)</f>
        <v>5.3136000000000008E-3</v>
      </c>
      <c r="T391" s="126">
        <f>SUM(T392:T400)</f>
        <v>0</v>
      </c>
      <c r="AR391" s="120" t="s">
        <v>81</v>
      </c>
      <c r="AT391" s="127" t="s">
        <v>71</v>
      </c>
      <c r="AU391" s="127" t="s">
        <v>79</v>
      </c>
      <c r="AY391" s="120" t="s">
        <v>180</v>
      </c>
      <c r="BK391" s="128">
        <f>SUM(BK392:BK400)</f>
        <v>0</v>
      </c>
    </row>
    <row r="392" spans="2:65" s="1" customFormat="1" ht="37.9" customHeight="1">
      <c r="B392" s="32"/>
      <c r="C392" s="131" t="s">
        <v>979</v>
      </c>
      <c r="D392" s="131" t="s">
        <v>182</v>
      </c>
      <c r="E392" s="132" t="s">
        <v>980</v>
      </c>
      <c r="F392" s="133" t="s">
        <v>981</v>
      </c>
      <c r="G392" s="134" t="s">
        <v>185</v>
      </c>
      <c r="H392" s="135">
        <v>6.48</v>
      </c>
      <c r="I392" s="136"/>
      <c r="J392" s="137">
        <f>ROUND(I392*H392,2)</f>
        <v>0</v>
      </c>
      <c r="K392" s="133" t="s">
        <v>186</v>
      </c>
      <c r="L392" s="32"/>
      <c r="M392" s="138" t="s">
        <v>19</v>
      </c>
      <c r="N392" s="139" t="s">
        <v>43</v>
      </c>
      <c r="P392" s="140">
        <f>O392*H392</f>
        <v>0</v>
      </c>
      <c r="Q392" s="140">
        <v>1E-4</v>
      </c>
      <c r="R392" s="140">
        <f>Q392*H392</f>
        <v>6.4800000000000003E-4</v>
      </c>
      <c r="S392" s="140">
        <v>0</v>
      </c>
      <c r="T392" s="141">
        <f>S392*H392</f>
        <v>0</v>
      </c>
      <c r="AR392" s="142" t="s">
        <v>311</v>
      </c>
      <c r="AT392" s="142" t="s">
        <v>182</v>
      </c>
      <c r="AU392" s="142" t="s">
        <v>81</v>
      </c>
      <c r="AY392" s="17" t="s">
        <v>180</v>
      </c>
      <c r="BE392" s="143">
        <f>IF(N392="základní",J392,0)</f>
        <v>0</v>
      </c>
      <c r="BF392" s="143">
        <f>IF(N392="snížená",J392,0)</f>
        <v>0</v>
      </c>
      <c r="BG392" s="143">
        <f>IF(N392="zákl. přenesená",J392,0)</f>
        <v>0</v>
      </c>
      <c r="BH392" s="143">
        <f>IF(N392="sníž. přenesená",J392,0)</f>
        <v>0</v>
      </c>
      <c r="BI392" s="143">
        <f>IF(N392="nulová",J392,0)</f>
        <v>0</v>
      </c>
      <c r="BJ392" s="17" t="s">
        <v>79</v>
      </c>
      <c r="BK392" s="143">
        <f>ROUND(I392*H392,2)</f>
        <v>0</v>
      </c>
      <c r="BL392" s="17" t="s">
        <v>311</v>
      </c>
      <c r="BM392" s="142" t="s">
        <v>982</v>
      </c>
    </row>
    <row r="393" spans="2:65" s="1" customFormat="1">
      <c r="B393" s="32"/>
      <c r="D393" s="144" t="s">
        <v>189</v>
      </c>
      <c r="F393" s="145" t="s">
        <v>983</v>
      </c>
      <c r="I393" s="146"/>
      <c r="L393" s="32"/>
      <c r="M393" s="147"/>
      <c r="T393" s="53"/>
      <c r="AT393" s="17" t="s">
        <v>189</v>
      </c>
      <c r="AU393" s="17" t="s">
        <v>81</v>
      </c>
    </row>
    <row r="394" spans="2:65" s="13" customFormat="1">
      <c r="B394" s="156"/>
      <c r="D394" s="149" t="s">
        <v>191</v>
      </c>
      <c r="E394" s="157" t="s">
        <v>19</v>
      </c>
      <c r="F394" s="158" t="s">
        <v>984</v>
      </c>
      <c r="H394" s="157" t="s">
        <v>19</v>
      </c>
      <c r="I394" s="159"/>
      <c r="L394" s="156"/>
      <c r="M394" s="160"/>
      <c r="T394" s="161"/>
      <c r="AT394" s="157" t="s">
        <v>191</v>
      </c>
      <c r="AU394" s="157" t="s">
        <v>81</v>
      </c>
      <c r="AV394" s="13" t="s">
        <v>79</v>
      </c>
      <c r="AW394" s="13" t="s">
        <v>33</v>
      </c>
      <c r="AX394" s="13" t="s">
        <v>72</v>
      </c>
      <c r="AY394" s="157" t="s">
        <v>180</v>
      </c>
    </row>
    <row r="395" spans="2:65" s="12" customFormat="1">
      <c r="B395" s="148"/>
      <c r="D395" s="149" t="s">
        <v>191</v>
      </c>
      <c r="E395" s="150" t="s">
        <v>19</v>
      </c>
      <c r="F395" s="151" t="s">
        <v>985</v>
      </c>
      <c r="H395" s="152">
        <v>5.4</v>
      </c>
      <c r="I395" s="153"/>
      <c r="L395" s="148"/>
      <c r="M395" s="154"/>
      <c r="T395" s="155"/>
      <c r="AT395" s="150" t="s">
        <v>191</v>
      </c>
      <c r="AU395" s="150" t="s">
        <v>81</v>
      </c>
      <c r="AV395" s="12" t="s">
        <v>81</v>
      </c>
      <c r="AW395" s="12" t="s">
        <v>33</v>
      </c>
      <c r="AX395" s="12" t="s">
        <v>72</v>
      </c>
      <c r="AY395" s="150" t="s">
        <v>180</v>
      </c>
    </row>
    <row r="396" spans="2:65" s="15" customFormat="1">
      <c r="B396" s="170"/>
      <c r="D396" s="149" t="s">
        <v>191</v>
      </c>
      <c r="E396" s="171" t="s">
        <v>19</v>
      </c>
      <c r="F396" s="172" t="s">
        <v>274</v>
      </c>
      <c r="H396" s="173">
        <v>5.4</v>
      </c>
      <c r="I396" s="174"/>
      <c r="L396" s="170"/>
      <c r="M396" s="175"/>
      <c r="T396" s="176"/>
      <c r="AT396" s="171" t="s">
        <v>191</v>
      </c>
      <c r="AU396" s="171" t="s">
        <v>81</v>
      </c>
      <c r="AV396" s="15" t="s">
        <v>198</v>
      </c>
      <c r="AW396" s="15" t="s">
        <v>33</v>
      </c>
      <c r="AX396" s="15" t="s">
        <v>72</v>
      </c>
      <c r="AY396" s="171" t="s">
        <v>180</v>
      </c>
    </row>
    <row r="397" spans="2:65" s="12" customFormat="1">
      <c r="B397" s="148"/>
      <c r="D397" s="149" t="s">
        <v>191</v>
      </c>
      <c r="E397" s="150" t="s">
        <v>19</v>
      </c>
      <c r="F397" s="151" t="s">
        <v>986</v>
      </c>
      <c r="H397" s="152">
        <v>1.08</v>
      </c>
      <c r="I397" s="153"/>
      <c r="L397" s="148"/>
      <c r="M397" s="154"/>
      <c r="T397" s="155"/>
      <c r="AT397" s="150" t="s">
        <v>191</v>
      </c>
      <c r="AU397" s="150" t="s">
        <v>81</v>
      </c>
      <c r="AV397" s="12" t="s">
        <v>81</v>
      </c>
      <c r="AW397" s="12" t="s">
        <v>33</v>
      </c>
      <c r="AX397" s="12" t="s">
        <v>72</v>
      </c>
      <c r="AY397" s="150" t="s">
        <v>180</v>
      </c>
    </row>
    <row r="398" spans="2:65" s="14" customFormat="1">
      <c r="B398" s="162"/>
      <c r="D398" s="149" t="s">
        <v>191</v>
      </c>
      <c r="E398" s="163" t="s">
        <v>19</v>
      </c>
      <c r="F398" s="164" t="s">
        <v>215</v>
      </c>
      <c r="H398" s="165">
        <v>6.48</v>
      </c>
      <c r="I398" s="166"/>
      <c r="L398" s="162"/>
      <c r="M398" s="167"/>
      <c r="T398" s="168"/>
      <c r="AT398" s="163" t="s">
        <v>191</v>
      </c>
      <c r="AU398" s="163" t="s">
        <v>81</v>
      </c>
      <c r="AV398" s="14" t="s">
        <v>187</v>
      </c>
      <c r="AW398" s="14" t="s">
        <v>33</v>
      </c>
      <c r="AX398" s="14" t="s">
        <v>79</v>
      </c>
      <c r="AY398" s="163" t="s">
        <v>180</v>
      </c>
    </row>
    <row r="399" spans="2:65" s="1" customFormat="1" ht="44.25" customHeight="1">
      <c r="B399" s="32"/>
      <c r="C399" s="131" t="s">
        <v>987</v>
      </c>
      <c r="D399" s="131" t="s">
        <v>182</v>
      </c>
      <c r="E399" s="132" t="s">
        <v>988</v>
      </c>
      <c r="F399" s="133" t="s">
        <v>989</v>
      </c>
      <c r="G399" s="134" t="s">
        <v>185</v>
      </c>
      <c r="H399" s="135">
        <v>6.48</v>
      </c>
      <c r="I399" s="136"/>
      <c r="J399" s="137">
        <f>ROUND(I399*H399,2)</f>
        <v>0</v>
      </c>
      <c r="K399" s="133" t="s">
        <v>186</v>
      </c>
      <c r="L399" s="32"/>
      <c r="M399" s="138" t="s">
        <v>19</v>
      </c>
      <c r="N399" s="139" t="s">
        <v>43</v>
      </c>
      <c r="P399" s="140">
        <f>O399*H399</f>
        <v>0</v>
      </c>
      <c r="Q399" s="140">
        <v>7.2000000000000005E-4</v>
      </c>
      <c r="R399" s="140">
        <f>Q399*H399</f>
        <v>4.6656000000000006E-3</v>
      </c>
      <c r="S399" s="140">
        <v>0</v>
      </c>
      <c r="T399" s="141">
        <f>S399*H399</f>
        <v>0</v>
      </c>
      <c r="AR399" s="142" t="s">
        <v>311</v>
      </c>
      <c r="AT399" s="142" t="s">
        <v>182</v>
      </c>
      <c r="AU399" s="142" t="s">
        <v>81</v>
      </c>
      <c r="AY399" s="17" t="s">
        <v>180</v>
      </c>
      <c r="BE399" s="143">
        <f>IF(N399="základní",J399,0)</f>
        <v>0</v>
      </c>
      <c r="BF399" s="143">
        <f>IF(N399="snížená",J399,0)</f>
        <v>0</v>
      </c>
      <c r="BG399" s="143">
        <f>IF(N399="zákl. přenesená",J399,0)</f>
        <v>0</v>
      </c>
      <c r="BH399" s="143">
        <f>IF(N399="sníž. přenesená",J399,0)</f>
        <v>0</v>
      </c>
      <c r="BI399" s="143">
        <f>IF(N399="nulová",J399,0)</f>
        <v>0</v>
      </c>
      <c r="BJ399" s="17" t="s">
        <v>79</v>
      </c>
      <c r="BK399" s="143">
        <f>ROUND(I399*H399,2)</f>
        <v>0</v>
      </c>
      <c r="BL399" s="17" t="s">
        <v>311</v>
      </c>
      <c r="BM399" s="142" t="s">
        <v>990</v>
      </c>
    </row>
    <row r="400" spans="2:65" s="1" customFormat="1">
      <c r="B400" s="32"/>
      <c r="D400" s="144" t="s">
        <v>189</v>
      </c>
      <c r="F400" s="145" t="s">
        <v>991</v>
      </c>
      <c r="I400" s="146"/>
      <c r="L400" s="32"/>
      <c r="M400" s="147"/>
      <c r="T400" s="53"/>
      <c r="AT400" s="17" t="s">
        <v>189</v>
      </c>
      <c r="AU400" s="17" t="s">
        <v>81</v>
      </c>
    </row>
    <row r="401" spans="2:65" s="11" customFormat="1" ht="22.9" customHeight="1">
      <c r="B401" s="119"/>
      <c r="D401" s="120" t="s">
        <v>71</v>
      </c>
      <c r="E401" s="129" t="s">
        <v>992</v>
      </c>
      <c r="F401" s="129" t="s">
        <v>993</v>
      </c>
      <c r="I401" s="122"/>
      <c r="J401" s="130">
        <f>BK401</f>
        <v>0</v>
      </c>
      <c r="L401" s="119"/>
      <c r="M401" s="124"/>
      <c r="P401" s="125">
        <f>SUM(P402:P412)</f>
        <v>0</v>
      </c>
      <c r="R401" s="125">
        <f>SUM(R402:R412)</f>
        <v>0.22862499999999999</v>
      </c>
      <c r="T401" s="126">
        <f>SUM(T402:T412)</f>
        <v>0</v>
      </c>
      <c r="AR401" s="120" t="s">
        <v>81</v>
      </c>
      <c r="AT401" s="127" t="s">
        <v>71</v>
      </c>
      <c r="AU401" s="127" t="s">
        <v>79</v>
      </c>
      <c r="AY401" s="120" t="s">
        <v>180</v>
      </c>
      <c r="BK401" s="128">
        <f>SUM(BK402:BK412)</f>
        <v>0</v>
      </c>
    </row>
    <row r="402" spans="2:65" s="1" customFormat="1" ht="33" customHeight="1">
      <c r="B402" s="32"/>
      <c r="C402" s="131" t="s">
        <v>994</v>
      </c>
      <c r="D402" s="131" t="s">
        <v>182</v>
      </c>
      <c r="E402" s="132" t="s">
        <v>995</v>
      </c>
      <c r="F402" s="133" t="s">
        <v>996</v>
      </c>
      <c r="G402" s="134" t="s">
        <v>185</v>
      </c>
      <c r="H402" s="135">
        <v>457.25</v>
      </c>
      <c r="I402" s="136"/>
      <c r="J402" s="137">
        <f>ROUND(I402*H402,2)</f>
        <v>0</v>
      </c>
      <c r="K402" s="133" t="s">
        <v>186</v>
      </c>
      <c r="L402" s="32"/>
      <c r="M402" s="138" t="s">
        <v>19</v>
      </c>
      <c r="N402" s="139" t="s">
        <v>43</v>
      </c>
      <c r="P402" s="140">
        <f>O402*H402</f>
        <v>0</v>
      </c>
      <c r="Q402" s="140">
        <v>2.0000000000000001E-4</v>
      </c>
      <c r="R402" s="140">
        <f>Q402*H402</f>
        <v>9.1450000000000004E-2</v>
      </c>
      <c r="S402" s="140">
        <v>0</v>
      </c>
      <c r="T402" s="141">
        <f>S402*H402</f>
        <v>0</v>
      </c>
      <c r="AR402" s="142" t="s">
        <v>311</v>
      </c>
      <c r="AT402" s="142" t="s">
        <v>182</v>
      </c>
      <c r="AU402" s="142" t="s">
        <v>81</v>
      </c>
      <c r="AY402" s="17" t="s">
        <v>180</v>
      </c>
      <c r="BE402" s="143">
        <f>IF(N402="základní",J402,0)</f>
        <v>0</v>
      </c>
      <c r="BF402" s="143">
        <f>IF(N402="snížená",J402,0)</f>
        <v>0</v>
      </c>
      <c r="BG402" s="143">
        <f>IF(N402="zákl. přenesená",J402,0)</f>
        <v>0</v>
      </c>
      <c r="BH402" s="143">
        <f>IF(N402="sníž. přenesená",J402,0)</f>
        <v>0</v>
      </c>
      <c r="BI402" s="143">
        <f>IF(N402="nulová",J402,0)</f>
        <v>0</v>
      </c>
      <c r="BJ402" s="17" t="s">
        <v>79</v>
      </c>
      <c r="BK402" s="143">
        <f>ROUND(I402*H402,2)</f>
        <v>0</v>
      </c>
      <c r="BL402" s="17" t="s">
        <v>311</v>
      </c>
      <c r="BM402" s="142" t="s">
        <v>997</v>
      </c>
    </row>
    <row r="403" spans="2:65" s="1" customFormat="1">
      <c r="B403" s="32"/>
      <c r="D403" s="144" t="s">
        <v>189</v>
      </c>
      <c r="F403" s="145" t="s">
        <v>998</v>
      </c>
      <c r="I403" s="146"/>
      <c r="L403" s="32"/>
      <c r="M403" s="147"/>
      <c r="T403" s="53"/>
      <c r="AT403" s="17" t="s">
        <v>189</v>
      </c>
      <c r="AU403" s="17" t="s">
        <v>81</v>
      </c>
    </row>
    <row r="404" spans="2:65" s="13" customFormat="1">
      <c r="B404" s="156"/>
      <c r="D404" s="149" t="s">
        <v>191</v>
      </c>
      <c r="E404" s="157" t="s">
        <v>19</v>
      </c>
      <c r="F404" s="158" t="s">
        <v>999</v>
      </c>
      <c r="H404" s="157" t="s">
        <v>19</v>
      </c>
      <c r="I404" s="159"/>
      <c r="L404" s="156"/>
      <c r="M404" s="160"/>
      <c r="T404" s="161"/>
      <c r="AT404" s="157" t="s">
        <v>191</v>
      </c>
      <c r="AU404" s="157" t="s">
        <v>81</v>
      </c>
      <c r="AV404" s="13" t="s">
        <v>79</v>
      </c>
      <c r="AW404" s="13" t="s">
        <v>33</v>
      </c>
      <c r="AX404" s="13" t="s">
        <v>72</v>
      </c>
      <c r="AY404" s="157" t="s">
        <v>180</v>
      </c>
    </row>
    <row r="405" spans="2:65" s="12" customFormat="1">
      <c r="B405" s="148"/>
      <c r="D405" s="149" t="s">
        <v>191</v>
      </c>
      <c r="E405" s="150" t="s">
        <v>19</v>
      </c>
      <c r="F405" s="151" t="s">
        <v>1000</v>
      </c>
      <c r="H405" s="152">
        <v>237.98400000000001</v>
      </c>
      <c r="I405" s="153"/>
      <c r="L405" s="148"/>
      <c r="M405" s="154"/>
      <c r="T405" s="155"/>
      <c r="AT405" s="150" t="s">
        <v>191</v>
      </c>
      <c r="AU405" s="150" t="s">
        <v>81</v>
      </c>
      <c r="AV405" s="12" t="s">
        <v>81</v>
      </c>
      <c r="AW405" s="12" t="s">
        <v>33</v>
      </c>
      <c r="AX405" s="12" t="s">
        <v>72</v>
      </c>
      <c r="AY405" s="150" t="s">
        <v>180</v>
      </c>
    </row>
    <row r="406" spans="2:65" s="13" customFormat="1">
      <c r="B406" s="156"/>
      <c r="D406" s="149" t="s">
        <v>191</v>
      </c>
      <c r="E406" s="157" t="s">
        <v>19</v>
      </c>
      <c r="F406" s="158" t="s">
        <v>1001</v>
      </c>
      <c r="H406" s="157" t="s">
        <v>19</v>
      </c>
      <c r="I406" s="159"/>
      <c r="L406" s="156"/>
      <c r="M406" s="160"/>
      <c r="T406" s="161"/>
      <c r="AT406" s="157" t="s">
        <v>191</v>
      </c>
      <c r="AU406" s="157" t="s">
        <v>81</v>
      </c>
      <c r="AV406" s="13" t="s">
        <v>79</v>
      </c>
      <c r="AW406" s="13" t="s">
        <v>33</v>
      </c>
      <c r="AX406" s="13" t="s">
        <v>72</v>
      </c>
      <c r="AY406" s="157" t="s">
        <v>180</v>
      </c>
    </row>
    <row r="407" spans="2:65" s="12" customFormat="1">
      <c r="B407" s="148"/>
      <c r="D407" s="149" t="s">
        <v>191</v>
      </c>
      <c r="E407" s="150" t="s">
        <v>19</v>
      </c>
      <c r="F407" s="151" t="s">
        <v>662</v>
      </c>
      <c r="H407" s="152">
        <v>231.26599999999999</v>
      </c>
      <c r="I407" s="153"/>
      <c r="L407" s="148"/>
      <c r="M407" s="154"/>
      <c r="T407" s="155"/>
      <c r="AT407" s="150" t="s">
        <v>191</v>
      </c>
      <c r="AU407" s="150" t="s">
        <v>81</v>
      </c>
      <c r="AV407" s="12" t="s">
        <v>81</v>
      </c>
      <c r="AW407" s="12" t="s">
        <v>33</v>
      </c>
      <c r="AX407" s="12" t="s">
        <v>72</v>
      </c>
      <c r="AY407" s="150" t="s">
        <v>180</v>
      </c>
    </row>
    <row r="408" spans="2:65" s="12" customFormat="1">
      <c r="B408" s="148"/>
      <c r="D408" s="149" t="s">
        <v>191</v>
      </c>
      <c r="E408" s="150" t="s">
        <v>19</v>
      </c>
      <c r="F408" s="151" t="s">
        <v>1002</v>
      </c>
      <c r="H408" s="152">
        <v>-12</v>
      </c>
      <c r="I408" s="153"/>
      <c r="L408" s="148"/>
      <c r="M408" s="154"/>
      <c r="T408" s="155"/>
      <c r="AT408" s="150" t="s">
        <v>191</v>
      </c>
      <c r="AU408" s="150" t="s">
        <v>81</v>
      </c>
      <c r="AV408" s="12" t="s">
        <v>81</v>
      </c>
      <c r="AW408" s="12" t="s">
        <v>33</v>
      </c>
      <c r="AX408" s="12" t="s">
        <v>72</v>
      </c>
      <c r="AY408" s="150" t="s">
        <v>180</v>
      </c>
    </row>
    <row r="409" spans="2:65" s="14" customFormat="1">
      <c r="B409" s="162"/>
      <c r="D409" s="149" t="s">
        <v>191</v>
      </c>
      <c r="E409" s="163" t="s">
        <v>19</v>
      </c>
      <c r="F409" s="164" t="s">
        <v>215</v>
      </c>
      <c r="H409" s="165">
        <v>457.25</v>
      </c>
      <c r="I409" s="166"/>
      <c r="L409" s="162"/>
      <c r="M409" s="167"/>
      <c r="T409" s="168"/>
      <c r="AT409" s="163" t="s">
        <v>191</v>
      </c>
      <c r="AU409" s="163" t="s">
        <v>81</v>
      </c>
      <c r="AV409" s="14" t="s">
        <v>187</v>
      </c>
      <c r="AW409" s="14" t="s">
        <v>33</v>
      </c>
      <c r="AX409" s="14" t="s">
        <v>79</v>
      </c>
      <c r="AY409" s="163" t="s">
        <v>180</v>
      </c>
    </row>
    <row r="410" spans="2:65" s="1" customFormat="1" ht="37.9" customHeight="1">
      <c r="B410" s="32"/>
      <c r="C410" s="131" t="s">
        <v>1003</v>
      </c>
      <c r="D410" s="131" t="s">
        <v>182</v>
      </c>
      <c r="E410" s="132" t="s">
        <v>1004</v>
      </c>
      <c r="F410" s="133" t="s">
        <v>1005</v>
      </c>
      <c r="G410" s="134" t="s">
        <v>185</v>
      </c>
      <c r="H410" s="135">
        <v>457.25</v>
      </c>
      <c r="I410" s="136"/>
      <c r="J410" s="137">
        <f>ROUND(I410*H410,2)</f>
        <v>0</v>
      </c>
      <c r="K410" s="133" t="s">
        <v>186</v>
      </c>
      <c r="L410" s="32"/>
      <c r="M410" s="138" t="s">
        <v>19</v>
      </c>
      <c r="N410" s="139" t="s">
        <v>43</v>
      </c>
      <c r="P410" s="140">
        <f>O410*H410</f>
        <v>0</v>
      </c>
      <c r="Q410" s="140">
        <v>2.9999999999999997E-4</v>
      </c>
      <c r="R410" s="140">
        <f>Q410*H410</f>
        <v>0.13717499999999999</v>
      </c>
      <c r="S410" s="140">
        <v>0</v>
      </c>
      <c r="T410" s="141">
        <f>S410*H410</f>
        <v>0</v>
      </c>
      <c r="AR410" s="142" t="s">
        <v>311</v>
      </c>
      <c r="AT410" s="142" t="s">
        <v>182</v>
      </c>
      <c r="AU410" s="142" t="s">
        <v>81</v>
      </c>
      <c r="AY410" s="17" t="s">
        <v>180</v>
      </c>
      <c r="BE410" s="143">
        <f>IF(N410="základní",J410,0)</f>
        <v>0</v>
      </c>
      <c r="BF410" s="143">
        <f>IF(N410="snížená",J410,0)</f>
        <v>0</v>
      </c>
      <c r="BG410" s="143">
        <f>IF(N410="zákl. přenesená",J410,0)</f>
        <v>0</v>
      </c>
      <c r="BH410" s="143">
        <f>IF(N410="sníž. přenesená",J410,0)</f>
        <v>0</v>
      </c>
      <c r="BI410" s="143">
        <f>IF(N410="nulová",J410,0)</f>
        <v>0</v>
      </c>
      <c r="BJ410" s="17" t="s">
        <v>79</v>
      </c>
      <c r="BK410" s="143">
        <f>ROUND(I410*H410,2)</f>
        <v>0</v>
      </c>
      <c r="BL410" s="17" t="s">
        <v>311</v>
      </c>
      <c r="BM410" s="142" t="s">
        <v>1006</v>
      </c>
    </row>
    <row r="411" spans="2:65" s="1" customFormat="1">
      <c r="B411" s="32"/>
      <c r="D411" s="144" t="s">
        <v>189</v>
      </c>
      <c r="F411" s="145" t="s">
        <v>1007</v>
      </c>
      <c r="I411" s="146"/>
      <c r="L411" s="32"/>
      <c r="M411" s="147"/>
      <c r="T411" s="53"/>
      <c r="AT411" s="17" t="s">
        <v>189</v>
      </c>
      <c r="AU411" s="17" t="s">
        <v>81</v>
      </c>
    </row>
    <row r="412" spans="2:65" s="1" customFormat="1" ht="19.5">
      <c r="B412" s="32"/>
      <c r="D412" s="149" t="s">
        <v>250</v>
      </c>
      <c r="F412" s="169" t="s">
        <v>1008</v>
      </c>
      <c r="I412" s="146"/>
      <c r="L412" s="32"/>
      <c r="M412" s="147"/>
      <c r="T412" s="53"/>
      <c r="AT412" s="17" t="s">
        <v>250</v>
      </c>
      <c r="AU412" s="17" t="s">
        <v>81</v>
      </c>
    </row>
    <row r="413" spans="2:65" s="11" customFormat="1" ht="25.9" customHeight="1">
      <c r="B413" s="119"/>
      <c r="D413" s="120" t="s">
        <v>71</v>
      </c>
      <c r="E413" s="121" t="s">
        <v>1009</v>
      </c>
      <c r="F413" s="121" t="s">
        <v>1010</v>
      </c>
      <c r="I413" s="122"/>
      <c r="J413" s="123">
        <f>BK413</f>
        <v>0</v>
      </c>
      <c r="L413" s="119"/>
      <c r="M413" s="124"/>
      <c r="P413" s="125">
        <f>SUM(P414:P417)</f>
        <v>0</v>
      </c>
      <c r="R413" s="125">
        <f>SUM(R414:R417)</f>
        <v>0</v>
      </c>
      <c r="T413" s="126">
        <f>SUM(T414:T417)</f>
        <v>0</v>
      </c>
      <c r="AR413" s="120" t="s">
        <v>187</v>
      </c>
      <c r="AT413" s="127" t="s">
        <v>71</v>
      </c>
      <c r="AU413" s="127" t="s">
        <v>72</v>
      </c>
      <c r="AY413" s="120" t="s">
        <v>180</v>
      </c>
      <c r="BK413" s="128">
        <f>SUM(BK414:BK417)</f>
        <v>0</v>
      </c>
    </row>
    <row r="414" spans="2:65" s="1" customFormat="1" ht="24.2" customHeight="1">
      <c r="B414" s="32"/>
      <c r="C414" s="131" t="s">
        <v>1011</v>
      </c>
      <c r="D414" s="131" t="s">
        <v>182</v>
      </c>
      <c r="E414" s="132" t="s">
        <v>1012</v>
      </c>
      <c r="F414" s="133" t="s">
        <v>1013</v>
      </c>
      <c r="G414" s="134" t="s">
        <v>1014</v>
      </c>
      <c r="H414" s="135">
        <v>8</v>
      </c>
      <c r="I414" s="136"/>
      <c r="J414" s="137">
        <f>ROUND(I414*H414,2)</f>
        <v>0</v>
      </c>
      <c r="K414" s="133" t="s">
        <v>186</v>
      </c>
      <c r="L414" s="32"/>
      <c r="M414" s="138" t="s">
        <v>19</v>
      </c>
      <c r="N414" s="139" t="s">
        <v>43</v>
      </c>
      <c r="P414" s="140">
        <f>O414*H414</f>
        <v>0</v>
      </c>
      <c r="Q414" s="140">
        <v>0</v>
      </c>
      <c r="R414" s="140">
        <f>Q414*H414</f>
        <v>0</v>
      </c>
      <c r="S414" s="140">
        <v>0</v>
      </c>
      <c r="T414" s="141">
        <f>S414*H414</f>
        <v>0</v>
      </c>
      <c r="AR414" s="142" t="s">
        <v>1015</v>
      </c>
      <c r="AT414" s="142" t="s">
        <v>182</v>
      </c>
      <c r="AU414" s="142" t="s">
        <v>79</v>
      </c>
      <c r="AY414" s="17" t="s">
        <v>180</v>
      </c>
      <c r="BE414" s="143">
        <f>IF(N414="základní",J414,0)</f>
        <v>0</v>
      </c>
      <c r="BF414" s="143">
        <f>IF(N414="snížená",J414,0)</f>
        <v>0</v>
      </c>
      <c r="BG414" s="143">
        <f>IF(N414="zákl. přenesená",J414,0)</f>
        <v>0</v>
      </c>
      <c r="BH414" s="143">
        <f>IF(N414="sníž. přenesená",J414,0)</f>
        <v>0</v>
      </c>
      <c r="BI414" s="143">
        <f>IF(N414="nulová",J414,0)</f>
        <v>0</v>
      </c>
      <c r="BJ414" s="17" t="s">
        <v>79</v>
      </c>
      <c r="BK414" s="143">
        <f>ROUND(I414*H414,2)</f>
        <v>0</v>
      </c>
      <c r="BL414" s="17" t="s">
        <v>1015</v>
      </c>
      <c r="BM414" s="142" t="s">
        <v>1016</v>
      </c>
    </row>
    <row r="415" spans="2:65" s="1" customFormat="1">
      <c r="B415" s="32"/>
      <c r="D415" s="144" t="s">
        <v>189</v>
      </c>
      <c r="F415" s="145" t="s">
        <v>1017</v>
      </c>
      <c r="I415" s="146"/>
      <c r="L415" s="32"/>
      <c r="M415" s="147"/>
      <c r="T415" s="53"/>
      <c r="AT415" s="17" t="s">
        <v>189</v>
      </c>
      <c r="AU415" s="17" t="s">
        <v>79</v>
      </c>
    </row>
    <row r="416" spans="2:65" s="13" customFormat="1" ht="22.5">
      <c r="B416" s="156"/>
      <c r="D416" s="149" t="s">
        <v>191</v>
      </c>
      <c r="E416" s="157" t="s">
        <v>19</v>
      </c>
      <c r="F416" s="158" t="s">
        <v>1018</v>
      </c>
      <c r="H416" s="157" t="s">
        <v>19</v>
      </c>
      <c r="I416" s="159"/>
      <c r="L416" s="156"/>
      <c r="M416" s="160"/>
      <c r="T416" s="161"/>
      <c r="AT416" s="157" t="s">
        <v>191</v>
      </c>
      <c r="AU416" s="157" t="s">
        <v>79</v>
      </c>
      <c r="AV416" s="13" t="s">
        <v>79</v>
      </c>
      <c r="AW416" s="13" t="s">
        <v>33</v>
      </c>
      <c r="AX416" s="13" t="s">
        <v>72</v>
      </c>
      <c r="AY416" s="157" t="s">
        <v>180</v>
      </c>
    </row>
    <row r="417" spans="2:51" s="12" customFormat="1">
      <c r="B417" s="148"/>
      <c r="D417" s="149" t="s">
        <v>191</v>
      </c>
      <c r="E417" s="150" t="s">
        <v>19</v>
      </c>
      <c r="F417" s="151" t="s">
        <v>235</v>
      </c>
      <c r="H417" s="152">
        <v>8</v>
      </c>
      <c r="I417" s="153"/>
      <c r="L417" s="148"/>
      <c r="M417" s="191"/>
      <c r="N417" s="192"/>
      <c r="O417" s="192"/>
      <c r="P417" s="192"/>
      <c r="Q417" s="192"/>
      <c r="R417" s="192"/>
      <c r="S417" s="192"/>
      <c r="T417" s="193"/>
      <c r="AT417" s="150" t="s">
        <v>191</v>
      </c>
      <c r="AU417" s="150" t="s">
        <v>79</v>
      </c>
      <c r="AV417" s="12" t="s">
        <v>81</v>
      </c>
      <c r="AW417" s="12" t="s">
        <v>33</v>
      </c>
      <c r="AX417" s="12" t="s">
        <v>79</v>
      </c>
      <c r="AY417" s="150" t="s">
        <v>180</v>
      </c>
    </row>
    <row r="418" spans="2:51" s="1" customFormat="1" ht="6.95" customHeight="1">
      <c r="B418" s="41"/>
      <c r="C418" s="42"/>
      <c r="D418" s="42"/>
      <c r="E418" s="42"/>
      <c r="F418" s="42"/>
      <c r="G418" s="42"/>
      <c r="H418" s="42"/>
      <c r="I418" s="42"/>
      <c r="J418" s="42"/>
      <c r="K418" s="42"/>
      <c r="L418" s="32"/>
    </row>
  </sheetData>
  <sheetProtection algorithmName="SHA-512" hashValue="A/PpuoVE+HYtg9LyH4gl7eTac71ZtP1ubCdqaRE04u+UH1Zkhg1DJNyg0Iz4GD+Fm8Mgkdp5utzzL3f0cRzvfg==" saltValue="yPByNTdR1+buEaB1GeBM797B1Vcuigt9rZGTpe5klE5JCnxImyAsGN+Pn3wSppu4hLbSdbQRdncVG1ej5mQd1w==" spinCount="100000" sheet="1" objects="1" scenarios="1" formatColumns="0" formatRows="0" autoFilter="0"/>
  <autoFilter ref="C100:K417" xr:uid="{00000000-0009-0000-0000-000005000000}"/>
  <mergeCells count="12">
    <mergeCell ref="E93:H93"/>
    <mergeCell ref="L2:V2"/>
    <mergeCell ref="E50:H50"/>
    <mergeCell ref="E52:H52"/>
    <mergeCell ref="E54:H54"/>
    <mergeCell ref="E89:H89"/>
    <mergeCell ref="E91:H91"/>
    <mergeCell ref="E7:H7"/>
    <mergeCell ref="E9:H9"/>
    <mergeCell ref="E11:H11"/>
    <mergeCell ref="E20:H20"/>
    <mergeCell ref="E29:H29"/>
  </mergeCells>
  <hyperlinks>
    <hyperlink ref="F105" r:id="rId1" xr:uid="{00000000-0004-0000-0500-000000000000}"/>
    <hyperlink ref="F109" r:id="rId2" xr:uid="{00000000-0004-0000-0500-000001000000}"/>
    <hyperlink ref="F111" r:id="rId3" xr:uid="{00000000-0004-0000-0500-000002000000}"/>
    <hyperlink ref="F113" r:id="rId4" xr:uid="{00000000-0004-0000-0500-000003000000}"/>
    <hyperlink ref="F122" r:id="rId5" xr:uid="{00000000-0004-0000-0500-000004000000}"/>
    <hyperlink ref="F126" r:id="rId6" xr:uid="{00000000-0004-0000-0500-000005000000}"/>
    <hyperlink ref="F131" r:id="rId7" xr:uid="{00000000-0004-0000-0500-000006000000}"/>
    <hyperlink ref="F135" r:id="rId8" xr:uid="{00000000-0004-0000-0500-000007000000}"/>
    <hyperlink ref="F139" r:id="rId9" xr:uid="{00000000-0004-0000-0500-000008000000}"/>
    <hyperlink ref="F141" r:id="rId10" xr:uid="{00000000-0004-0000-0500-000009000000}"/>
    <hyperlink ref="F143" r:id="rId11" xr:uid="{00000000-0004-0000-0500-00000A000000}"/>
    <hyperlink ref="F148" r:id="rId12" xr:uid="{00000000-0004-0000-0500-00000B000000}"/>
    <hyperlink ref="F152" r:id="rId13" xr:uid="{00000000-0004-0000-0500-00000C000000}"/>
    <hyperlink ref="F156" r:id="rId14" xr:uid="{00000000-0004-0000-0500-00000D000000}"/>
    <hyperlink ref="F161" r:id="rId15" xr:uid="{00000000-0004-0000-0500-00000E000000}"/>
    <hyperlink ref="F166" r:id="rId16" xr:uid="{00000000-0004-0000-0500-00000F000000}"/>
    <hyperlink ref="F168" r:id="rId17" xr:uid="{00000000-0004-0000-0500-000010000000}"/>
    <hyperlink ref="F170" r:id="rId18" xr:uid="{00000000-0004-0000-0500-000011000000}"/>
    <hyperlink ref="F174" r:id="rId19" xr:uid="{00000000-0004-0000-0500-000012000000}"/>
    <hyperlink ref="F178" r:id="rId20" xr:uid="{00000000-0004-0000-0500-000013000000}"/>
    <hyperlink ref="F186" r:id="rId21" xr:uid="{00000000-0004-0000-0500-000014000000}"/>
    <hyperlink ref="F188" r:id="rId22" xr:uid="{00000000-0004-0000-0500-000015000000}"/>
    <hyperlink ref="F193" r:id="rId23" xr:uid="{00000000-0004-0000-0500-000016000000}"/>
    <hyperlink ref="F197" r:id="rId24" xr:uid="{00000000-0004-0000-0500-000017000000}"/>
    <hyperlink ref="F205" r:id="rId25" xr:uid="{00000000-0004-0000-0500-000018000000}"/>
    <hyperlink ref="F208" r:id="rId26" xr:uid="{00000000-0004-0000-0500-000019000000}"/>
    <hyperlink ref="F210" r:id="rId27" xr:uid="{00000000-0004-0000-0500-00001A000000}"/>
    <hyperlink ref="F214" r:id="rId28" xr:uid="{00000000-0004-0000-0500-00001B000000}"/>
    <hyperlink ref="F217" r:id="rId29" xr:uid="{00000000-0004-0000-0500-00001C000000}"/>
    <hyperlink ref="F219" r:id="rId30" xr:uid="{00000000-0004-0000-0500-00001D000000}"/>
    <hyperlink ref="F223" r:id="rId31" xr:uid="{00000000-0004-0000-0500-00001E000000}"/>
    <hyperlink ref="F230" r:id="rId32" xr:uid="{00000000-0004-0000-0500-00001F000000}"/>
    <hyperlink ref="F232" r:id="rId33" xr:uid="{00000000-0004-0000-0500-000020000000}"/>
    <hyperlink ref="F239" r:id="rId34" xr:uid="{00000000-0004-0000-0500-000021000000}"/>
    <hyperlink ref="F241" r:id="rId35" xr:uid="{00000000-0004-0000-0500-000022000000}"/>
    <hyperlink ref="F243" r:id="rId36" xr:uid="{00000000-0004-0000-0500-000023000000}"/>
    <hyperlink ref="F246" r:id="rId37" xr:uid="{00000000-0004-0000-0500-000024000000}"/>
    <hyperlink ref="F250" r:id="rId38" xr:uid="{00000000-0004-0000-0500-000025000000}"/>
    <hyperlink ref="F256" r:id="rId39" xr:uid="{00000000-0004-0000-0500-000026000000}"/>
    <hyperlink ref="F262" r:id="rId40" xr:uid="{00000000-0004-0000-0500-000027000000}"/>
    <hyperlink ref="F270" r:id="rId41" xr:uid="{00000000-0004-0000-0500-000028000000}"/>
    <hyperlink ref="F278" r:id="rId42" xr:uid="{00000000-0004-0000-0500-000029000000}"/>
    <hyperlink ref="F283" r:id="rId43" xr:uid="{00000000-0004-0000-0500-00002A000000}"/>
    <hyperlink ref="F288" r:id="rId44" xr:uid="{00000000-0004-0000-0500-00002B000000}"/>
    <hyperlink ref="F293" r:id="rId45" xr:uid="{00000000-0004-0000-0500-00002C000000}"/>
    <hyperlink ref="F298" r:id="rId46" xr:uid="{00000000-0004-0000-0500-00002D000000}"/>
    <hyperlink ref="F303" r:id="rId47" xr:uid="{00000000-0004-0000-0500-00002E000000}"/>
    <hyperlink ref="F306" r:id="rId48" xr:uid="{00000000-0004-0000-0500-00002F000000}"/>
    <hyperlink ref="F311" r:id="rId49" xr:uid="{00000000-0004-0000-0500-000030000000}"/>
    <hyperlink ref="F314" r:id="rId50" xr:uid="{00000000-0004-0000-0500-000031000000}"/>
    <hyperlink ref="F318" r:id="rId51" xr:uid="{00000000-0004-0000-0500-000032000000}"/>
    <hyperlink ref="F320" r:id="rId52" xr:uid="{00000000-0004-0000-0500-000033000000}"/>
    <hyperlink ref="F323" r:id="rId53" xr:uid="{00000000-0004-0000-0500-000034000000}"/>
    <hyperlink ref="F325" r:id="rId54" xr:uid="{00000000-0004-0000-0500-000035000000}"/>
    <hyperlink ref="F329" r:id="rId55" xr:uid="{00000000-0004-0000-0500-000036000000}"/>
    <hyperlink ref="F333" r:id="rId56" xr:uid="{00000000-0004-0000-0500-000037000000}"/>
    <hyperlink ref="F337" r:id="rId57" xr:uid="{00000000-0004-0000-0500-000038000000}"/>
    <hyperlink ref="F345" r:id="rId58" xr:uid="{00000000-0004-0000-0500-000039000000}"/>
    <hyperlink ref="F350" r:id="rId59" xr:uid="{00000000-0004-0000-0500-00003A000000}"/>
    <hyperlink ref="F354" r:id="rId60" xr:uid="{00000000-0004-0000-0500-00003B000000}"/>
    <hyperlink ref="F357" r:id="rId61" xr:uid="{00000000-0004-0000-0500-00003C000000}"/>
    <hyperlink ref="F364" r:id="rId62" xr:uid="{00000000-0004-0000-0500-00003D000000}"/>
    <hyperlink ref="F367" r:id="rId63" xr:uid="{00000000-0004-0000-0500-00003E000000}"/>
    <hyperlink ref="F374" r:id="rId64" xr:uid="{00000000-0004-0000-0500-00003F000000}"/>
    <hyperlink ref="F376" r:id="rId65" xr:uid="{00000000-0004-0000-0500-000040000000}"/>
    <hyperlink ref="F378" r:id="rId66" xr:uid="{00000000-0004-0000-0500-000041000000}"/>
    <hyperlink ref="F380" r:id="rId67" xr:uid="{00000000-0004-0000-0500-000042000000}"/>
    <hyperlink ref="F390" r:id="rId68" xr:uid="{00000000-0004-0000-0500-000043000000}"/>
    <hyperlink ref="F393" r:id="rId69" xr:uid="{00000000-0004-0000-0500-000044000000}"/>
    <hyperlink ref="F400" r:id="rId70" xr:uid="{00000000-0004-0000-0500-000045000000}"/>
    <hyperlink ref="F403" r:id="rId71" xr:uid="{00000000-0004-0000-0500-000046000000}"/>
    <hyperlink ref="F411" r:id="rId72" xr:uid="{00000000-0004-0000-0500-000047000000}"/>
    <hyperlink ref="F415" r:id="rId73" xr:uid="{00000000-0004-0000-0500-00004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5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102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545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1019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ROUND(J91,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ROUND((SUM(BE91:BE150)),  2)</f>
        <v>0</v>
      </c>
      <c r="I35" s="93">
        <v>0.21</v>
      </c>
      <c r="J35" s="83">
        <f>ROUND(((SUM(BE91:BE150))*I35),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ROUND((SUM(BF91:BF150)),  2)</f>
        <v>0</v>
      </c>
      <c r="I36" s="93">
        <v>0.12</v>
      </c>
      <c r="J36" s="83">
        <f>ROUND(((SUM(BF91:BF150))*I36),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ROUND((SUM(BG91:BG150)),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ROUND((SUM(BH91:BH150)),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ROUND((SUM(BI91:BI150)),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545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tr">
        <f>E11</f>
        <v>SO02.1b - přeložky - tlakový vzduch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J91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J92</f>
        <v>0</v>
      </c>
      <c r="L64" s="103"/>
    </row>
    <row r="65" spans="2:12" s="9" customFormat="1" ht="19.899999999999999" customHeight="1">
      <c r="B65" s="107"/>
      <c r="D65" s="108" t="s">
        <v>160</v>
      </c>
      <c r="E65" s="109"/>
      <c r="F65" s="109"/>
      <c r="G65" s="109"/>
      <c r="H65" s="109"/>
      <c r="I65" s="109"/>
      <c r="J65" s="110">
        <f>J93</f>
        <v>0</v>
      </c>
      <c r="L65" s="107"/>
    </row>
    <row r="66" spans="2:12" s="8" customFormat="1" ht="24.95" customHeight="1">
      <c r="B66" s="103"/>
      <c r="D66" s="104" t="s">
        <v>163</v>
      </c>
      <c r="E66" s="105"/>
      <c r="F66" s="105"/>
      <c r="G66" s="105"/>
      <c r="H66" s="105"/>
      <c r="I66" s="105"/>
      <c r="J66" s="106">
        <f>J97</f>
        <v>0</v>
      </c>
      <c r="L66" s="103"/>
    </row>
    <row r="67" spans="2:12" s="9" customFormat="1" ht="19.899999999999999" customHeight="1">
      <c r="B67" s="107"/>
      <c r="D67" s="108" t="s">
        <v>1020</v>
      </c>
      <c r="E67" s="109"/>
      <c r="F67" s="109"/>
      <c r="G67" s="109"/>
      <c r="H67" s="109"/>
      <c r="I67" s="109"/>
      <c r="J67" s="110">
        <f>J98</f>
        <v>0</v>
      </c>
      <c r="L67" s="107"/>
    </row>
    <row r="68" spans="2:12" s="9" customFormat="1" ht="19.899999999999999" customHeight="1">
      <c r="B68" s="107"/>
      <c r="D68" s="108" t="s">
        <v>552</v>
      </c>
      <c r="E68" s="109"/>
      <c r="F68" s="109"/>
      <c r="G68" s="109"/>
      <c r="H68" s="109"/>
      <c r="I68" s="109"/>
      <c r="J68" s="110">
        <f>J130</f>
        <v>0</v>
      </c>
      <c r="L68" s="107"/>
    </row>
    <row r="69" spans="2:12" s="8" customFormat="1" ht="24.95" customHeight="1">
      <c r="B69" s="103"/>
      <c r="D69" s="104" t="s">
        <v>554</v>
      </c>
      <c r="E69" s="105"/>
      <c r="F69" s="105"/>
      <c r="G69" s="105"/>
      <c r="H69" s="105"/>
      <c r="I69" s="105"/>
      <c r="J69" s="106">
        <f>J147</f>
        <v>0</v>
      </c>
      <c r="L69" s="103"/>
    </row>
    <row r="70" spans="2:12" s="1" customFormat="1" ht="21.75" customHeight="1">
      <c r="B70" s="32"/>
      <c r="L70" s="32"/>
    </row>
    <row r="71" spans="2:12" s="1" customFormat="1" ht="6.95" customHeight="1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32"/>
    </row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32"/>
    </row>
    <row r="76" spans="2:12" s="1" customFormat="1" ht="24.95" customHeight="1">
      <c r="B76" s="32"/>
      <c r="C76" s="21" t="s">
        <v>165</v>
      </c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16</v>
      </c>
      <c r="L78" s="32"/>
    </row>
    <row r="79" spans="2:12" s="1" customFormat="1" ht="26.25" customHeight="1">
      <c r="B79" s="32"/>
      <c r="E79" s="236" t="str">
        <f>E7</f>
        <v>Soubor staveb a stavebních úprav v areálu VOP CZ, s.p. Šenov u Nového Jičína</v>
      </c>
      <c r="F79" s="237"/>
      <c r="G79" s="237"/>
      <c r="H79" s="237"/>
      <c r="L79" s="32"/>
    </row>
    <row r="80" spans="2:12" ht="12" customHeight="1">
      <c r="B80" s="20"/>
      <c r="C80" s="27" t="s">
        <v>149</v>
      </c>
      <c r="L80" s="20"/>
    </row>
    <row r="81" spans="2:65" s="1" customFormat="1" ht="16.5" customHeight="1">
      <c r="B81" s="32"/>
      <c r="E81" s="236" t="s">
        <v>545</v>
      </c>
      <c r="F81" s="235"/>
      <c r="G81" s="235"/>
      <c r="H81" s="235"/>
      <c r="L81" s="32"/>
    </row>
    <row r="82" spans="2:65" s="1" customFormat="1" ht="12" customHeight="1">
      <c r="B82" s="32"/>
      <c r="C82" s="27" t="s">
        <v>151</v>
      </c>
      <c r="L82" s="32"/>
    </row>
    <row r="83" spans="2:65" s="1" customFormat="1" ht="16.5" customHeight="1">
      <c r="B83" s="32"/>
      <c r="E83" s="201" t="str">
        <f>E11</f>
        <v>SO02.1b - přeložky - tlakový vzduch</v>
      </c>
      <c r="F83" s="235"/>
      <c r="G83" s="235"/>
      <c r="H83" s="235"/>
      <c r="L83" s="32"/>
    </row>
    <row r="84" spans="2:65" s="1" customFormat="1" ht="6.95" customHeight="1">
      <c r="B84" s="32"/>
      <c r="L84" s="32"/>
    </row>
    <row r="85" spans="2:65" s="1" customFormat="1" ht="12" customHeight="1">
      <c r="B85" s="32"/>
      <c r="C85" s="27" t="s">
        <v>21</v>
      </c>
      <c r="F85" s="25" t="str">
        <f>F14</f>
        <v>Šenov u Nového Jičína</v>
      </c>
      <c r="I85" s="27" t="s">
        <v>23</v>
      </c>
      <c r="J85" s="49" t="str">
        <f>IF(J14="","",J14)</f>
        <v>16. 7. 2025</v>
      </c>
      <c r="L85" s="32"/>
    </row>
    <row r="86" spans="2:65" s="1" customFormat="1" ht="6.95" customHeight="1">
      <c r="B86" s="32"/>
      <c r="L86" s="32"/>
    </row>
    <row r="87" spans="2:65" s="1" customFormat="1" ht="25.7" customHeight="1">
      <c r="B87" s="32"/>
      <c r="C87" s="27" t="s">
        <v>25</v>
      </c>
      <c r="F87" s="25" t="str">
        <f>E17</f>
        <v>VOP CZ, s.p., Dukelská 102, Šenov u Nového Jičína</v>
      </c>
      <c r="I87" s="27" t="s">
        <v>31</v>
      </c>
      <c r="J87" s="30" t="str">
        <f>E23</f>
        <v>ing. Dušan Glogar - UNIPROJEKT</v>
      </c>
      <c r="L87" s="32"/>
    </row>
    <row r="88" spans="2:65" s="1" customFormat="1" ht="15.2" customHeight="1">
      <c r="B88" s="32"/>
      <c r="C88" s="27" t="s">
        <v>29</v>
      </c>
      <c r="F88" s="25" t="str">
        <f>IF(E20="","",E20)</f>
        <v>Vyplň údaj</v>
      </c>
      <c r="I88" s="27" t="s">
        <v>34</v>
      </c>
      <c r="J88" s="30" t="str">
        <f>E26</f>
        <v xml:space="preserve"> </v>
      </c>
      <c r="L88" s="32"/>
    </row>
    <row r="89" spans="2:65" s="1" customFormat="1" ht="10.35" customHeight="1">
      <c r="B89" s="32"/>
      <c r="L89" s="32"/>
    </row>
    <row r="90" spans="2:65" s="10" customFormat="1" ht="29.25" customHeight="1">
      <c r="B90" s="111"/>
      <c r="C90" s="112" t="s">
        <v>166</v>
      </c>
      <c r="D90" s="113" t="s">
        <v>57</v>
      </c>
      <c r="E90" s="113" t="s">
        <v>53</v>
      </c>
      <c r="F90" s="113" t="s">
        <v>54</v>
      </c>
      <c r="G90" s="113" t="s">
        <v>167</v>
      </c>
      <c r="H90" s="113" t="s">
        <v>168</v>
      </c>
      <c r="I90" s="113" t="s">
        <v>169</v>
      </c>
      <c r="J90" s="113" t="s">
        <v>155</v>
      </c>
      <c r="K90" s="114" t="s">
        <v>170</v>
      </c>
      <c r="L90" s="111"/>
      <c r="M90" s="56" t="s">
        <v>19</v>
      </c>
      <c r="N90" s="57" t="s">
        <v>42</v>
      </c>
      <c r="O90" s="57" t="s">
        <v>171</v>
      </c>
      <c r="P90" s="57" t="s">
        <v>172</v>
      </c>
      <c r="Q90" s="57" t="s">
        <v>173</v>
      </c>
      <c r="R90" s="57" t="s">
        <v>174</v>
      </c>
      <c r="S90" s="57" t="s">
        <v>175</v>
      </c>
      <c r="T90" s="58" t="s">
        <v>176</v>
      </c>
    </row>
    <row r="91" spans="2:65" s="1" customFormat="1" ht="22.9" customHeight="1">
      <c r="B91" s="32"/>
      <c r="C91" s="61" t="s">
        <v>177</v>
      </c>
      <c r="J91" s="115">
        <f>BK91</f>
        <v>0</v>
      </c>
      <c r="L91" s="32"/>
      <c r="M91" s="59"/>
      <c r="N91" s="50"/>
      <c r="O91" s="50"/>
      <c r="P91" s="116">
        <f>P92+P97+P147</f>
        <v>0</v>
      </c>
      <c r="Q91" s="50"/>
      <c r="R91" s="116">
        <f>R92+R97+R147</f>
        <v>0.16650000000000004</v>
      </c>
      <c r="S91" s="50"/>
      <c r="T91" s="117">
        <f>T92+T97+T147</f>
        <v>0.11693000000000001</v>
      </c>
      <c r="AT91" s="17" t="s">
        <v>71</v>
      </c>
      <c r="AU91" s="17" t="s">
        <v>156</v>
      </c>
      <c r="BK91" s="118">
        <f>BK92+BK97+BK147</f>
        <v>0</v>
      </c>
    </row>
    <row r="92" spans="2:65" s="11" customFormat="1" ht="25.9" customHeight="1">
      <c r="B92" s="119"/>
      <c r="D92" s="120" t="s">
        <v>71</v>
      </c>
      <c r="E92" s="121" t="s">
        <v>178</v>
      </c>
      <c r="F92" s="121" t="s">
        <v>179</v>
      </c>
      <c r="I92" s="122"/>
      <c r="J92" s="123">
        <f>BK92</f>
        <v>0</v>
      </c>
      <c r="L92" s="119"/>
      <c r="M92" s="124"/>
      <c r="P92" s="125">
        <f>P93</f>
        <v>0</v>
      </c>
      <c r="R92" s="125">
        <f>R93</f>
        <v>0</v>
      </c>
      <c r="T92" s="126">
        <f>T93</f>
        <v>0</v>
      </c>
      <c r="AR92" s="120" t="s">
        <v>79</v>
      </c>
      <c r="AT92" s="127" t="s">
        <v>71</v>
      </c>
      <c r="AU92" s="127" t="s">
        <v>72</v>
      </c>
      <c r="AY92" s="120" t="s">
        <v>180</v>
      </c>
      <c r="BK92" s="128">
        <f>BK93</f>
        <v>0</v>
      </c>
    </row>
    <row r="93" spans="2:65" s="11" customFormat="1" ht="22.9" customHeight="1">
      <c r="B93" s="119"/>
      <c r="D93" s="120" t="s">
        <v>71</v>
      </c>
      <c r="E93" s="129" t="s">
        <v>216</v>
      </c>
      <c r="F93" s="129" t="s">
        <v>217</v>
      </c>
      <c r="I93" s="122"/>
      <c r="J93" s="130">
        <f>BK93</f>
        <v>0</v>
      </c>
      <c r="L93" s="119"/>
      <c r="M93" s="124"/>
      <c r="P93" s="125">
        <f>SUM(P94:P96)</f>
        <v>0</v>
      </c>
      <c r="R93" s="125">
        <f>SUM(R94:R96)</f>
        <v>0</v>
      </c>
      <c r="T93" s="126">
        <f>SUM(T94:T96)</f>
        <v>0</v>
      </c>
      <c r="AR93" s="120" t="s">
        <v>79</v>
      </c>
      <c r="AT93" s="127" t="s">
        <v>71</v>
      </c>
      <c r="AU93" s="127" t="s">
        <v>79</v>
      </c>
      <c r="AY93" s="120" t="s">
        <v>180</v>
      </c>
      <c r="BK93" s="128">
        <f>SUM(BK94:BK96)</f>
        <v>0</v>
      </c>
    </row>
    <row r="94" spans="2:65" s="1" customFormat="1" ht="37.9" customHeight="1">
      <c r="B94" s="32"/>
      <c r="C94" s="131" t="s">
        <v>357</v>
      </c>
      <c r="D94" s="131" t="s">
        <v>182</v>
      </c>
      <c r="E94" s="132" t="s">
        <v>767</v>
      </c>
      <c r="F94" s="133" t="s">
        <v>768</v>
      </c>
      <c r="G94" s="134" t="s">
        <v>185</v>
      </c>
      <c r="H94" s="135">
        <v>36</v>
      </c>
      <c r="I94" s="136"/>
      <c r="J94" s="137">
        <f>ROUND(I94*H94,2)</f>
        <v>0</v>
      </c>
      <c r="K94" s="133" t="s">
        <v>186</v>
      </c>
      <c r="L94" s="32"/>
      <c r="M94" s="138" t="s">
        <v>19</v>
      </c>
      <c r="N94" s="139" t="s">
        <v>43</v>
      </c>
      <c r="P94" s="140">
        <f>O94*H94</f>
        <v>0</v>
      </c>
      <c r="Q94" s="140">
        <v>0</v>
      </c>
      <c r="R94" s="140">
        <f>Q94*H94</f>
        <v>0</v>
      </c>
      <c r="S94" s="140">
        <v>0</v>
      </c>
      <c r="T94" s="141">
        <f>S94*H94</f>
        <v>0</v>
      </c>
      <c r="AR94" s="142" t="s">
        <v>187</v>
      </c>
      <c r="AT94" s="142" t="s">
        <v>182</v>
      </c>
      <c r="AU94" s="142" t="s">
        <v>81</v>
      </c>
      <c r="AY94" s="17" t="s">
        <v>180</v>
      </c>
      <c r="BE94" s="143">
        <f>IF(N94="základní",J94,0)</f>
        <v>0</v>
      </c>
      <c r="BF94" s="143">
        <f>IF(N94="snížená",J94,0)</f>
        <v>0</v>
      </c>
      <c r="BG94" s="143">
        <f>IF(N94="zákl. přenesená",J94,0)</f>
        <v>0</v>
      </c>
      <c r="BH94" s="143">
        <f>IF(N94="sníž. přenesená",J94,0)</f>
        <v>0</v>
      </c>
      <c r="BI94" s="143">
        <f>IF(N94="nulová",J94,0)</f>
        <v>0</v>
      </c>
      <c r="BJ94" s="17" t="s">
        <v>79</v>
      </c>
      <c r="BK94" s="143">
        <f>ROUND(I94*H94,2)</f>
        <v>0</v>
      </c>
      <c r="BL94" s="17" t="s">
        <v>187</v>
      </c>
      <c r="BM94" s="142" t="s">
        <v>1021</v>
      </c>
    </row>
    <row r="95" spans="2:65" s="1" customFormat="1">
      <c r="B95" s="32"/>
      <c r="D95" s="144" t="s">
        <v>189</v>
      </c>
      <c r="F95" s="145" t="s">
        <v>770</v>
      </c>
      <c r="I95" s="146"/>
      <c r="L95" s="32"/>
      <c r="M95" s="147"/>
      <c r="T95" s="53"/>
      <c r="AT95" s="17" t="s">
        <v>189</v>
      </c>
      <c r="AU95" s="17" t="s">
        <v>81</v>
      </c>
    </row>
    <row r="96" spans="2:65" s="12" customFormat="1">
      <c r="B96" s="148"/>
      <c r="D96" s="149" t="s">
        <v>191</v>
      </c>
      <c r="E96" s="150" t="s">
        <v>19</v>
      </c>
      <c r="F96" s="151" t="s">
        <v>1022</v>
      </c>
      <c r="H96" s="152">
        <v>36</v>
      </c>
      <c r="I96" s="153"/>
      <c r="L96" s="148"/>
      <c r="M96" s="154"/>
      <c r="T96" s="155"/>
      <c r="AT96" s="150" t="s">
        <v>191</v>
      </c>
      <c r="AU96" s="150" t="s">
        <v>81</v>
      </c>
      <c r="AV96" s="12" t="s">
        <v>81</v>
      </c>
      <c r="AW96" s="12" t="s">
        <v>33</v>
      </c>
      <c r="AX96" s="12" t="s">
        <v>79</v>
      </c>
      <c r="AY96" s="150" t="s">
        <v>180</v>
      </c>
    </row>
    <row r="97" spans="2:65" s="11" customFormat="1" ht="25.9" customHeight="1">
      <c r="B97" s="119"/>
      <c r="D97" s="120" t="s">
        <v>71</v>
      </c>
      <c r="E97" s="121" t="s">
        <v>347</v>
      </c>
      <c r="F97" s="121" t="s">
        <v>348</v>
      </c>
      <c r="I97" s="122"/>
      <c r="J97" s="123">
        <f>BK97</f>
        <v>0</v>
      </c>
      <c r="L97" s="119"/>
      <c r="M97" s="124"/>
      <c r="P97" s="125">
        <f>P98+P130</f>
        <v>0</v>
      </c>
      <c r="R97" s="125">
        <f>R98+R130</f>
        <v>0.16650000000000004</v>
      </c>
      <c r="T97" s="126">
        <f>T98+T130</f>
        <v>0.11693000000000001</v>
      </c>
      <c r="AR97" s="120" t="s">
        <v>81</v>
      </c>
      <c r="AT97" s="127" t="s">
        <v>71</v>
      </c>
      <c r="AU97" s="127" t="s">
        <v>72</v>
      </c>
      <c r="AY97" s="120" t="s">
        <v>180</v>
      </c>
      <c r="BK97" s="128">
        <f>BK98+BK130</f>
        <v>0</v>
      </c>
    </row>
    <row r="98" spans="2:65" s="11" customFormat="1" ht="22.9" customHeight="1">
      <c r="B98" s="119"/>
      <c r="D98" s="120" t="s">
        <v>71</v>
      </c>
      <c r="E98" s="129" t="s">
        <v>1023</v>
      </c>
      <c r="F98" s="129" t="s">
        <v>1024</v>
      </c>
      <c r="I98" s="122"/>
      <c r="J98" s="130">
        <f>BK98</f>
        <v>0</v>
      </c>
      <c r="L98" s="119"/>
      <c r="M98" s="124"/>
      <c r="P98" s="125">
        <f>SUM(P99:P129)</f>
        <v>0</v>
      </c>
      <c r="R98" s="125">
        <f>SUM(R99:R129)</f>
        <v>0.16426000000000004</v>
      </c>
      <c r="T98" s="126">
        <f>SUM(T99:T129)</f>
        <v>0.11693000000000001</v>
      </c>
      <c r="AR98" s="120" t="s">
        <v>81</v>
      </c>
      <c r="AT98" s="127" t="s">
        <v>71</v>
      </c>
      <c r="AU98" s="127" t="s">
        <v>79</v>
      </c>
      <c r="AY98" s="120" t="s">
        <v>180</v>
      </c>
      <c r="BK98" s="128">
        <f>SUM(BK99:BK129)</f>
        <v>0</v>
      </c>
    </row>
    <row r="99" spans="2:65" s="1" customFormat="1" ht="24.2" customHeight="1">
      <c r="B99" s="32"/>
      <c r="C99" s="131" t="s">
        <v>254</v>
      </c>
      <c r="D99" s="131" t="s">
        <v>182</v>
      </c>
      <c r="E99" s="132" t="s">
        <v>1025</v>
      </c>
      <c r="F99" s="133" t="s">
        <v>1026</v>
      </c>
      <c r="G99" s="134" t="s">
        <v>226</v>
      </c>
      <c r="H99" s="135">
        <v>2</v>
      </c>
      <c r="I99" s="136"/>
      <c r="J99" s="137">
        <f>ROUND(I99*H99,2)</f>
        <v>0</v>
      </c>
      <c r="K99" s="133" t="s">
        <v>186</v>
      </c>
      <c r="L99" s="32"/>
      <c r="M99" s="138" t="s">
        <v>19</v>
      </c>
      <c r="N99" s="139" t="s">
        <v>43</v>
      </c>
      <c r="P99" s="140">
        <f>O99*H99</f>
        <v>0</v>
      </c>
      <c r="Q99" s="140">
        <v>0</v>
      </c>
      <c r="R99" s="140">
        <f>Q99*H99</f>
        <v>0</v>
      </c>
      <c r="S99" s="140">
        <v>0</v>
      </c>
      <c r="T99" s="141">
        <f>S99*H99</f>
        <v>0</v>
      </c>
      <c r="AR99" s="142" t="s">
        <v>311</v>
      </c>
      <c r="AT99" s="142" t="s">
        <v>182</v>
      </c>
      <c r="AU99" s="142" t="s">
        <v>81</v>
      </c>
      <c r="AY99" s="17" t="s">
        <v>180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7" t="s">
        <v>79</v>
      </c>
      <c r="BK99" s="143">
        <f>ROUND(I99*H99,2)</f>
        <v>0</v>
      </c>
      <c r="BL99" s="17" t="s">
        <v>311</v>
      </c>
      <c r="BM99" s="142" t="s">
        <v>1027</v>
      </c>
    </row>
    <row r="100" spans="2:65" s="1" customFormat="1">
      <c r="B100" s="32"/>
      <c r="D100" s="144" t="s">
        <v>189</v>
      </c>
      <c r="F100" s="145" t="s">
        <v>1028</v>
      </c>
      <c r="I100" s="146"/>
      <c r="L100" s="32"/>
      <c r="M100" s="147"/>
      <c r="T100" s="53"/>
      <c r="AT100" s="17" t="s">
        <v>189</v>
      </c>
      <c r="AU100" s="17" t="s">
        <v>81</v>
      </c>
    </row>
    <row r="101" spans="2:65" s="1" customFormat="1" ht="37.9" customHeight="1">
      <c r="B101" s="32"/>
      <c r="C101" s="131" t="s">
        <v>8</v>
      </c>
      <c r="D101" s="131" t="s">
        <v>182</v>
      </c>
      <c r="E101" s="132" t="s">
        <v>1029</v>
      </c>
      <c r="F101" s="133" t="s">
        <v>1030</v>
      </c>
      <c r="G101" s="134" t="s">
        <v>226</v>
      </c>
      <c r="H101" s="135">
        <v>2</v>
      </c>
      <c r="I101" s="136"/>
      <c r="J101" s="137">
        <f>ROUND(I101*H101,2)</f>
        <v>0</v>
      </c>
      <c r="K101" s="133" t="s">
        <v>186</v>
      </c>
      <c r="L101" s="32"/>
      <c r="M101" s="138" t="s">
        <v>19</v>
      </c>
      <c r="N101" s="139" t="s">
        <v>43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AR101" s="142" t="s">
        <v>311</v>
      </c>
      <c r="AT101" s="142" t="s">
        <v>182</v>
      </c>
      <c r="AU101" s="142" t="s">
        <v>81</v>
      </c>
      <c r="AY101" s="17" t="s">
        <v>180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7" t="s">
        <v>79</v>
      </c>
      <c r="BK101" s="143">
        <f>ROUND(I101*H101,2)</f>
        <v>0</v>
      </c>
      <c r="BL101" s="17" t="s">
        <v>311</v>
      </c>
      <c r="BM101" s="142" t="s">
        <v>1031</v>
      </c>
    </row>
    <row r="102" spans="2:65" s="1" customFormat="1">
      <c r="B102" s="32"/>
      <c r="D102" s="144" t="s">
        <v>189</v>
      </c>
      <c r="F102" s="145" t="s">
        <v>1032</v>
      </c>
      <c r="I102" s="146"/>
      <c r="L102" s="32"/>
      <c r="M102" s="147"/>
      <c r="T102" s="53"/>
      <c r="AT102" s="17" t="s">
        <v>189</v>
      </c>
      <c r="AU102" s="17" t="s">
        <v>81</v>
      </c>
    </row>
    <row r="103" spans="2:65" s="1" customFormat="1" ht="21.75" customHeight="1">
      <c r="B103" s="32"/>
      <c r="C103" s="131" t="s">
        <v>311</v>
      </c>
      <c r="D103" s="131" t="s">
        <v>182</v>
      </c>
      <c r="E103" s="132" t="s">
        <v>1033</v>
      </c>
      <c r="F103" s="133" t="s">
        <v>1034</v>
      </c>
      <c r="G103" s="134" t="s">
        <v>226</v>
      </c>
      <c r="H103" s="135">
        <v>2</v>
      </c>
      <c r="I103" s="136"/>
      <c r="J103" s="137">
        <f>ROUND(I103*H103,2)</f>
        <v>0</v>
      </c>
      <c r="K103" s="133" t="s">
        <v>186</v>
      </c>
      <c r="L103" s="32"/>
      <c r="M103" s="138" t="s">
        <v>19</v>
      </c>
      <c r="N103" s="139" t="s">
        <v>43</v>
      </c>
      <c r="P103" s="140">
        <f>O103*H103</f>
        <v>0</v>
      </c>
      <c r="Q103" s="140">
        <v>4.2999999999999999E-4</v>
      </c>
      <c r="R103" s="140">
        <f>Q103*H103</f>
        <v>8.5999999999999998E-4</v>
      </c>
      <c r="S103" s="140">
        <v>0</v>
      </c>
      <c r="T103" s="141">
        <f>S103*H103</f>
        <v>0</v>
      </c>
      <c r="AR103" s="142" t="s">
        <v>311</v>
      </c>
      <c r="AT103" s="142" t="s">
        <v>182</v>
      </c>
      <c r="AU103" s="142" t="s">
        <v>81</v>
      </c>
      <c r="AY103" s="17" t="s">
        <v>180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7" t="s">
        <v>79</v>
      </c>
      <c r="BK103" s="143">
        <f>ROUND(I103*H103,2)</f>
        <v>0</v>
      </c>
      <c r="BL103" s="17" t="s">
        <v>311</v>
      </c>
      <c r="BM103" s="142" t="s">
        <v>1035</v>
      </c>
    </row>
    <row r="104" spans="2:65" s="1" customFormat="1">
      <c r="B104" s="32"/>
      <c r="D104" s="144" t="s">
        <v>189</v>
      </c>
      <c r="F104" s="145" t="s">
        <v>1036</v>
      </c>
      <c r="I104" s="146"/>
      <c r="L104" s="32"/>
      <c r="M104" s="147"/>
      <c r="T104" s="53"/>
      <c r="AT104" s="17" t="s">
        <v>189</v>
      </c>
      <c r="AU104" s="17" t="s">
        <v>81</v>
      </c>
    </row>
    <row r="105" spans="2:65" s="1" customFormat="1" ht="21.75" customHeight="1">
      <c r="B105" s="32"/>
      <c r="C105" s="131" t="s">
        <v>245</v>
      </c>
      <c r="D105" s="131" t="s">
        <v>182</v>
      </c>
      <c r="E105" s="132" t="s">
        <v>1037</v>
      </c>
      <c r="F105" s="133" t="s">
        <v>1038</v>
      </c>
      <c r="G105" s="134" t="s">
        <v>226</v>
      </c>
      <c r="H105" s="135">
        <v>2</v>
      </c>
      <c r="I105" s="136"/>
      <c r="J105" s="137">
        <f>ROUND(I105*H105,2)</f>
        <v>0</v>
      </c>
      <c r="K105" s="133" t="s">
        <v>186</v>
      </c>
      <c r="L105" s="32"/>
      <c r="M105" s="138" t="s">
        <v>19</v>
      </c>
      <c r="N105" s="139" t="s">
        <v>43</v>
      </c>
      <c r="P105" s="140">
        <f>O105*H105</f>
        <v>0</v>
      </c>
      <c r="Q105" s="140">
        <v>4.2399999999999998E-3</v>
      </c>
      <c r="R105" s="140">
        <f>Q105*H105</f>
        <v>8.4799999999999997E-3</v>
      </c>
      <c r="S105" s="140">
        <v>0</v>
      </c>
      <c r="T105" s="141">
        <f>S105*H105</f>
        <v>0</v>
      </c>
      <c r="AR105" s="142" t="s">
        <v>311</v>
      </c>
      <c r="AT105" s="142" t="s">
        <v>182</v>
      </c>
      <c r="AU105" s="142" t="s">
        <v>81</v>
      </c>
      <c r="AY105" s="17" t="s">
        <v>180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7" t="s">
        <v>79</v>
      </c>
      <c r="BK105" s="143">
        <f>ROUND(I105*H105,2)</f>
        <v>0</v>
      </c>
      <c r="BL105" s="17" t="s">
        <v>311</v>
      </c>
      <c r="BM105" s="142" t="s">
        <v>1039</v>
      </c>
    </row>
    <row r="106" spans="2:65" s="1" customFormat="1">
      <c r="B106" s="32"/>
      <c r="D106" s="144" t="s">
        <v>189</v>
      </c>
      <c r="F106" s="145" t="s">
        <v>1040</v>
      </c>
      <c r="I106" s="146"/>
      <c r="L106" s="32"/>
      <c r="M106" s="147"/>
      <c r="T106" s="53"/>
      <c r="AT106" s="17" t="s">
        <v>189</v>
      </c>
      <c r="AU106" s="17" t="s">
        <v>81</v>
      </c>
    </row>
    <row r="107" spans="2:65" s="1" customFormat="1" ht="33" customHeight="1">
      <c r="B107" s="32"/>
      <c r="C107" s="131" t="s">
        <v>326</v>
      </c>
      <c r="D107" s="131" t="s">
        <v>182</v>
      </c>
      <c r="E107" s="132" t="s">
        <v>1041</v>
      </c>
      <c r="F107" s="133" t="s">
        <v>1042</v>
      </c>
      <c r="G107" s="134" t="s">
        <v>476</v>
      </c>
      <c r="H107" s="135">
        <v>19</v>
      </c>
      <c r="I107" s="136"/>
      <c r="J107" s="137">
        <f>ROUND(I107*H107,2)</f>
        <v>0</v>
      </c>
      <c r="K107" s="133" t="s">
        <v>186</v>
      </c>
      <c r="L107" s="32"/>
      <c r="M107" s="138" t="s">
        <v>19</v>
      </c>
      <c r="N107" s="139" t="s">
        <v>43</v>
      </c>
      <c r="P107" s="140">
        <f>O107*H107</f>
        <v>0</v>
      </c>
      <c r="Q107" s="140">
        <v>2.2000000000000001E-3</v>
      </c>
      <c r="R107" s="140">
        <f>Q107*H107</f>
        <v>4.1800000000000004E-2</v>
      </c>
      <c r="S107" s="140">
        <v>0</v>
      </c>
      <c r="T107" s="141">
        <f>S107*H107</f>
        <v>0</v>
      </c>
      <c r="AR107" s="142" t="s">
        <v>311</v>
      </c>
      <c r="AT107" s="142" t="s">
        <v>182</v>
      </c>
      <c r="AU107" s="142" t="s">
        <v>81</v>
      </c>
      <c r="AY107" s="17" t="s">
        <v>180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7" t="s">
        <v>79</v>
      </c>
      <c r="BK107" s="143">
        <f>ROUND(I107*H107,2)</f>
        <v>0</v>
      </c>
      <c r="BL107" s="17" t="s">
        <v>311</v>
      </c>
      <c r="BM107" s="142" t="s">
        <v>1043</v>
      </c>
    </row>
    <row r="108" spans="2:65" s="1" customFormat="1">
      <c r="B108" s="32"/>
      <c r="D108" s="144" t="s">
        <v>189</v>
      </c>
      <c r="F108" s="145" t="s">
        <v>1044</v>
      </c>
      <c r="I108" s="146"/>
      <c r="L108" s="32"/>
      <c r="M108" s="147"/>
      <c r="T108" s="53"/>
      <c r="AT108" s="17" t="s">
        <v>189</v>
      </c>
      <c r="AU108" s="17" t="s">
        <v>81</v>
      </c>
    </row>
    <row r="109" spans="2:65" s="1" customFormat="1" ht="33" customHeight="1">
      <c r="B109" s="32"/>
      <c r="C109" s="131" t="s">
        <v>319</v>
      </c>
      <c r="D109" s="131" t="s">
        <v>182</v>
      </c>
      <c r="E109" s="132" t="s">
        <v>1045</v>
      </c>
      <c r="F109" s="133" t="s">
        <v>1046</v>
      </c>
      <c r="G109" s="134" t="s">
        <v>476</v>
      </c>
      <c r="H109" s="135">
        <v>7</v>
      </c>
      <c r="I109" s="136"/>
      <c r="J109" s="137">
        <f>ROUND(I109*H109,2)</f>
        <v>0</v>
      </c>
      <c r="K109" s="133" t="s">
        <v>186</v>
      </c>
      <c r="L109" s="32"/>
      <c r="M109" s="138" t="s">
        <v>19</v>
      </c>
      <c r="N109" s="139" t="s">
        <v>43</v>
      </c>
      <c r="P109" s="140">
        <f>O109*H109</f>
        <v>0</v>
      </c>
      <c r="Q109" s="140">
        <v>1.171E-2</v>
      </c>
      <c r="R109" s="140">
        <f>Q109*H109</f>
        <v>8.1970000000000001E-2</v>
      </c>
      <c r="S109" s="140">
        <v>0</v>
      </c>
      <c r="T109" s="141">
        <f>S109*H109</f>
        <v>0</v>
      </c>
      <c r="AR109" s="142" t="s">
        <v>311</v>
      </c>
      <c r="AT109" s="142" t="s">
        <v>182</v>
      </c>
      <c r="AU109" s="142" t="s">
        <v>81</v>
      </c>
      <c r="AY109" s="17" t="s">
        <v>180</v>
      </c>
      <c r="BE109" s="143">
        <f>IF(N109="základní",J109,0)</f>
        <v>0</v>
      </c>
      <c r="BF109" s="143">
        <f>IF(N109="snížená",J109,0)</f>
        <v>0</v>
      </c>
      <c r="BG109" s="143">
        <f>IF(N109="zákl. přenesená",J109,0)</f>
        <v>0</v>
      </c>
      <c r="BH109" s="143">
        <f>IF(N109="sníž. přenesená",J109,0)</f>
        <v>0</v>
      </c>
      <c r="BI109" s="143">
        <f>IF(N109="nulová",J109,0)</f>
        <v>0</v>
      </c>
      <c r="BJ109" s="17" t="s">
        <v>79</v>
      </c>
      <c r="BK109" s="143">
        <f>ROUND(I109*H109,2)</f>
        <v>0</v>
      </c>
      <c r="BL109" s="17" t="s">
        <v>311</v>
      </c>
      <c r="BM109" s="142" t="s">
        <v>1047</v>
      </c>
    </row>
    <row r="110" spans="2:65" s="1" customFormat="1">
      <c r="B110" s="32"/>
      <c r="D110" s="144" t="s">
        <v>189</v>
      </c>
      <c r="F110" s="145" t="s">
        <v>1048</v>
      </c>
      <c r="I110" s="146"/>
      <c r="L110" s="32"/>
      <c r="M110" s="147"/>
      <c r="T110" s="53"/>
      <c r="AT110" s="17" t="s">
        <v>189</v>
      </c>
      <c r="AU110" s="17" t="s">
        <v>81</v>
      </c>
    </row>
    <row r="111" spans="2:65" s="1" customFormat="1" ht="16.5" customHeight="1">
      <c r="B111" s="32"/>
      <c r="C111" s="181" t="s">
        <v>294</v>
      </c>
      <c r="D111" s="181" t="s">
        <v>570</v>
      </c>
      <c r="E111" s="182" t="s">
        <v>1049</v>
      </c>
      <c r="F111" s="183" t="s">
        <v>1050</v>
      </c>
      <c r="G111" s="184" t="s">
        <v>226</v>
      </c>
      <c r="H111" s="185">
        <v>8</v>
      </c>
      <c r="I111" s="186"/>
      <c r="J111" s="187">
        <f>ROUND(I111*H111,2)</f>
        <v>0</v>
      </c>
      <c r="K111" s="183" t="s">
        <v>186</v>
      </c>
      <c r="L111" s="188"/>
      <c r="M111" s="189" t="s">
        <v>19</v>
      </c>
      <c r="N111" s="190" t="s">
        <v>43</v>
      </c>
      <c r="P111" s="140">
        <f>O111*H111</f>
        <v>0</v>
      </c>
      <c r="Q111" s="140">
        <v>5.0000000000000002E-5</v>
      </c>
      <c r="R111" s="140">
        <f>Q111*H111</f>
        <v>4.0000000000000002E-4</v>
      </c>
      <c r="S111" s="140">
        <v>0</v>
      </c>
      <c r="T111" s="141">
        <f>S111*H111</f>
        <v>0</v>
      </c>
      <c r="AR111" s="142" t="s">
        <v>1051</v>
      </c>
      <c r="AT111" s="142" t="s">
        <v>570</v>
      </c>
      <c r="AU111" s="142" t="s">
        <v>81</v>
      </c>
      <c r="AY111" s="17" t="s">
        <v>180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7" t="s">
        <v>79</v>
      </c>
      <c r="BK111" s="143">
        <f>ROUND(I111*H111,2)</f>
        <v>0</v>
      </c>
      <c r="BL111" s="17" t="s">
        <v>360</v>
      </c>
      <c r="BM111" s="142" t="s">
        <v>1052</v>
      </c>
    </row>
    <row r="112" spans="2:65" s="1" customFormat="1" ht="16.5" customHeight="1">
      <c r="B112" s="32"/>
      <c r="C112" s="181" t="s">
        <v>303</v>
      </c>
      <c r="D112" s="181" t="s">
        <v>570</v>
      </c>
      <c r="E112" s="182" t="s">
        <v>1053</v>
      </c>
      <c r="F112" s="183" t="s">
        <v>1054</v>
      </c>
      <c r="G112" s="184" t="s">
        <v>226</v>
      </c>
      <c r="H112" s="185">
        <v>2</v>
      </c>
      <c r="I112" s="186"/>
      <c r="J112" s="187">
        <f>ROUND(I112*H112,2)</f>
        <v>0</v>
      </c>
      <c r="K112" s="183" t="s">
        <v>186</v>
      </c>
      <c r="L112" s="188"/>
      <c r="M112" s="189" t="s">
        <v>19</v>
      </c>
      <c r="N112" s="190" t="s">
        <v>43</v>
      </c>
      <c r="P112" s="140">
        <f>O112*H112</f>
        <v>0</v>
      </c>
      <c r="Q112" s="140">
        <v>2.1000000000000001E-4</v>
      </c>
      <c r="R112" s="140">
        <f>Q112*H112</f>
        <v>4.2000000000000002E-4</v>
      </c>
      <c r="S112" s="140">
        <v>0</v>
      </c>
      <c r="T112" s="141">
        <f>S112*H112</f>
        <v>0</v>
      </c>
      <c r="AR112" s="142" t="s">
        <v>1051</v>
      </c>
      <c r="AT112" s="142" t="s">
        <v>570</v>
      </c>
      <c r="AU112" s="142" t="s">
        <v>81</v>
      </c>
      <c r="AY112" s="17" t="s">
        <v>180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7" t="s">
        <v>79</v>
      </c>
      <c r="BK112" s="143">
        <f>ROUND(I112*H112,2)</f>
        <v>0</v>
      </c>
      <c r="BL112" s="17" t="s">
        <v>360</v>
      </c>
      <c r="BM112" s="142" t="s">
        <v>1055</v>
      </c>
    </row>
    <row r="113" spans="2:65" s="1" customFormat="1" ht="16.5" customHeight="1">
      <c r="B113" s="32"/>
      <c r="C113" s="181" t="s">
        <v>339</v>
      </c>
      <c r="D113" s="181" t="s">
        <v>570</v>
      </c>
      <c r="E113" s="182" t="s">
        <v>1056</v>
      </c>
      <c r="F113" s="183" t="s">
        <v>1057</v>
      </c>
      <c r="G113" s="184" t="s">
        <v>226</v>
      </c>
      <c r="H113" s="185">
        <v>2</v>
      </c>
      <c r="I113" s="186"/>
      <c r="J113" s="187">
        <f>ROUND(I113*H113,2)</f>
        <v>0</v>
      </c>
      <c r="K113" s="183" t="s">
        <v>19</v>
      </c>
      <c r="L113" s="188"/>
      <c r="M113" s="189" t="s">
        <v>19</v>
      </c>
      <c r="N113" s="190" t="s">
        <v>43</v>
      </c>
      <c r="P113" s="140">
        <f>O113*H113</f>
        <v>0</v>
      </c>
      <c r="Q113" s="140">
        <v>1.0959999999999999E-2</v>
      </c>
      <c r="R113" s="140">
        <f>Q113*H113</f>
        <v>2.1919999999999999E-2</v>
      </c>
      <c r="S113" s="140">
        <v>0</v>
      </c>
      <c r="T113" s="141">
        <f>S113*H113</f>
        <v>0</v>
      </c>
      <c r="AR113" s="142" t="s">
        <v>715</v>
      </c>
      <c r="AT113" s="142" t="s">
        <v>570</v>
      </c>
      <c r="AU113" s="142" t="s">
        <v>81</v>
      </c>
      <c r="AY113" s="17" t="s">
        <v>180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7" t="s">
        <v>79</v>
      </c>
      <c r="BK113" s="143">
        <f>ROUND(I113*H113,2)</f>
        <v>0</v>
      </c>
      <c r="BL113" s="17" t="s">
        <v>311</v>
      </c>
      <c r="BM113" s="142" t="s">
        <v>1058</v>
      </c>
    </row>
    <row r="114" spans="2:65" s="1" customFormat="1" ht="24.2" customHeight="1">
      <c r="B114" s="32"/>
      <c r="C114" s="131" t="s">
        <v>81</v>
      </c>
      <c r="D114" s="131" t="s">
        <v>182</v>
      </c>
      <c r="E114" s="132" t="s">
        <v>1059</v>
      </c>
      <c r="F114" s="133" t="s">
        <v>1060</v>
      </c>
      <c r="G114" s="134" t="s">
        <v>476</v>
      </c>
      <c r="H114" s="135">
        <v>19</v>
      </c>
      <c r="I114" s="136"/>
      <c r="J114" s="137">
        <f>ROUND(I114*H114,2)</f>
        <v>0</v>
      </c>
      <c r="K114" s="133" t="s">
        <v>186</v>
      </c>
      <c r="L114" s="32"/>
      <c r="M114" s="138" t="s">
        <v>19</v>
      </c>
      <c r="N114" s="139" t="s">
        <v>43</v>
      </c>
      <c r="P114" s="140">
        <f>O114*H114</f>
        <v>0</v>
      </c>
      <c r="Q114" s="140">
        <v>2.4000000000000001E-4</v>
      </c>
      <c r="R114" s="140">
        <f>Q114*H114</f>
        <v>4.5599999999999998E-3</v>
      </c>
      <c r="S114" s="140">
        <v>2.5400000000000002E-3</v>
      </c>
      <c r="T114" s="141">
        <f>S114*H114</f>
        <v>4.8260000000000004E-2</v>
      </c>
      <c r="AR114" s="142" t="s">
        <v>311</v>
      </c>
      <c r="AT114" s="142" t="s">
        <v>182</v>
      </c>
      <c r="AU114" s="142" t="s">
        <v>81</v>
      </c>
      <c r="AY114" s="17" t="s">
        <v>180</v>
      </c>
      <c r="BE114" s="143">
        <f>IF(N114="základní",J114,0)</f>
        <v>0</v>
      </c>
      <c r="BF114" s="143">
        <f>IF(N114="snížená",J114,0)</f>
        <v>0</v>
      </c>
      <c r="BG114" s="143">
        <f>IF(N114="zákl. přenesená",J114,0)</f>
        <v>0</v>
      </c>
      <c r="BH114" s="143">
        <f>IF(N114="sníž. přenesená",J114,0)</f>
        <v>0</v>
      </c>
      <c r="BI114" s="143">
        <f>IF(N114="nulová",J114,0)</f>
        <v>0</v>
      </c>
      <c r="BJ114" s="17" t="s">
        <v>79</v>
      </c>
      <c r="BK114" s="143">
        <f>ROUND(I114*H114,2)</f>
        <v>0</v>
      </c>
      <c r="BL114" s="17" t="s">
        <v>311</v>
      </c>
      <c r="BM114" s="142" t="s">
        <v>1061</v>
      </c>
    </row>
    <row r="115" spans="2:65" s="1" customFormat="1">
      <c r="B115" s="32"/>
      <c r="D115" s="144" t="s">
        <v>189</v>
      </c>
      <c r="F115" s="145" t="s">
        <v>1062</v>
      </c>
      <c r="I115" s="146"/>
      <c r="L115" s="32"/>
      <c r="M115" s="147"/>
      <c r="T115" s="53"/>
      <c r="AT115" s="17" t="s">
        <v>189</v>
      </c>
      <c r="AU115" s="17" t="s">
        <v>81</v>
      </c>
    </row>
    <row r="116" spans="2:65" s="1" customFormat="1" ht="24.2" customHeight="1">
      <c r="B116" s="32"/>
      <c r="C116" s="131" t="s">
        <v>198</v>
      </c>
      <c r="D116" s="131" t="s">
        <v>182</v>
      </c>
      <c r="E116" s="132" t="s">
        <v>1063</v>
      </c>
      <c r="F116" s="133" t="s">
        <v>1064</v>
      </c>
      <c r="G116" s="134" t="s">
        <v>476</v>
      </c>
      <c r="H116" s="135">
        <v>7</v>
      </c>
      <c r="I116" s="136"/>
      <c r="J116" s="137">
        <f>ROUND(I116*H116,2)</f>
        <v>0</v>
      </c>
      <c r="K116" s="133" t="s">
        <v>186</v>
      </c>
      <c r="L116" s="32"/>
      <c r="M116" s="138" t="s">
        <v>19</v>
      </c>
      <c r="N116" s="139" t="s">
        <v>43</v>
      </c>
      <c r="P116" s="140">
        <f>O116*H116</f>
        <v>0</v>
      </c>
      <c r="Q116" s="140">
        <v>3.5E-4</v>
      </c>
      <c r="R116" s="140">
        <f>Q116*H116</f>
        <v>2.4499999999999999E-3</v>
      </c>
      <c r="S116" s="140">
        <v>9.8099999999999993E-3</v>
      </c>
      <c r="T116" s="141">
        <f>S116*H116</f>
        <v>6.8669999999999995E-2</v>
      </c>
      <c r="AR116" s="142" t="s">
        <v>311</v>
      </c>
      <c r="AT116" s="142" t="s">
        <v>182</v>
      </c>
      <c r="AU116" s="142" t="s">
        <v>81</v>
      </c>
      <c r="AY116" s="17" t="s">
        <v>180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7" t="s">
        <v>79</v>
      </c>
      <c r="BK116" s="143">
        <f>ROUND(I116*H116,2)</f>
        <v>0</v>
      </c>
      <c r="BL116" s="17" t="s">
        <v>311</v>
      </c>
      <c r="BM116" s="142" t="s">
        <v>1065</v>
      </c>
    </row>
    <row r="117" spans="2:65" s="1" customFormat="1">
      <c r="B117" s="32"/>
      <c r="D117" s="144" t="s">
        <v>189</v>
      </c>
      <c r="F117" s="145" t="s">
        <v>1066</v>
      </c>
      <c r="I117" s="146"/>
      <c r="L117" s="32"/>
      <c r="M117" s="147"/>
      <c r="T117" s="53"/>
      <c r="AT117" s="17" t="s">
        <v>189</v>
      </c>
      <c r="AU117" s="17" t="s">
        <v>81</v>
      </c>
    </row>
    <row r="118" spans="2:65" s="1" customFormat="1" ht="24.2" customHeight="1">
      <c r="B118" s="32"/>
      <c r="C118" s="131" t="s">
        <v>187</v>
      </c>
      <c r="D118" s="131" t="s">
        <v>182</v>
      </c>
      <c r="E118" s="132" t="s">
        <v>1067</v>
      </c>
      <c r="F118" s="133" t="s">
        <v>1068</v>
      </c>
      <c r="G118" s="134" t="s">
        <v>226</v>
      </c>
      <c r="H118" s="135">
        <v>4</v>
      </c>
      <c r="I118" s="136"/>
      <c r="J118" s="137">
        <f>ROUND(I118*H118,2)</f>
        <v>0</v>
      </c>
      <c r="K118" s="133" t="s">
        <v>186</v>
      </c>
      <c r="L118" s="32"/>
      <c r="M118" s="138" t="s">
        <v>19</v>
      </c>
      <c r="N118" s="139" t="s">
        <v>43</v>
      </c>
      <c r="P118" s="140">
        <f>O118*H118</f>
        <v>0</v>
      </c>
      <c r="Q118" s="140">
        <v>0</v>
      </c>
      <c r="R118" s="140">
        <f>Q118*H118</f>
        <v>0</v>
      </c>
      <c r="S118" s="140">
        <v>0</v>
      </c>
      <c r="T118" s="141">
        <f>S118*H118</f>
        <v>0</v>
      </c>
      <c r="AR118" s="142" t="s">
        <v>311</v>
      </c>
      <c r="AT118" s="142" t="s">
        <v>182</v>
      </c>
      <c r="AU118" s="142" t="s">
        <v>81</v>
      </c>
      <c r="AY118" s="17" t="s">
        <v>180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7" t="s">
        <v>79</v>
      </c>
      <c r="BK118" s="143">
        <f>ROUND(I118*H118,2)</f>
        <v>0</v>
      </c>
      <c r="BL118" s="17" t="s">
        <v>311</v>
      </c>
      <c r="BM118" s="142" t="s">
        <v>1069</v>
      </c>
    </row>
    <row r="119" spans="2:65" s="1" customFormat="1">
      <c r="B119" s="32"/>
      <c r="D119" s="144" t="s">
        <v>189</v>
      </c>
      <c r="F119" s="145" t="s">
        <v>1070</v>
      </c>
      <c r="I119" s="146"/>
      <c r="L119" s="32"/>
      <c r="M119" s="147"/>
      <c r="T119" s="53"/>
      <c r="AT119" s="17" t="s">
        <v>189</v>
      </c>
      <c r="AU119" s="17" t="s">
        <v>81</v>
      </c>
    </row>
    <row r="120" spans="2:65" s="1" customFormat="1" ht="24.2" customHeight="1">
      <c r="B120" s="32"/>
      <c r="C120" s="131" t="s">
        <v>218</v>
      </c>
      <c r="D120" s="131" t="s">
        <v>182</v>
      </c>
      <c r="E120" s="132" t="s">
        <v>1071</v>
      </c>
      <c r="F120" s="133" t="s">
        <v>1072</v>
      </c>
      <c r="G120" s="134" t="s">
        <v>476</v>
      </c>
      <c r="H120" s="135">
        <v>19</v>
      </c>
      <c r="I120" s="136"/>
      <c r="J120" s="137">
        <f>ROUND(I120*H120,2)</f>
        <v>0</v>
      </c>
      <c r="K120" s="133" t="s">
        <v>186</v>
      </c>
      <c r="L120" s="32"/>
      <c r="M120" s="138" t="s">
        <v>19</v>
      </c>
      <c r="N120" s="139" t="s">
        <v>43</v>
      </c>
      <c r="P120" s="140">
        <f>O120*H120</f>
        <v>0</v>
      </c>
      <c r="Q120" s="140">
        <v>0</v>
      </c>
      <c r="R120" s="140">
        <f>Q120*H120</f>
        <v>0</v>
      </c>
      <c r="S120" s="140">
        <v>0</v>
      </c>
      <c r="T120" s="141">
        <f>S120*H120</f>
        <v>0</v>
      </c>
      <c r="AR120" s="142" t="s">
        <v>311</v>
      </c>
      <c r="AT120" s="142" t="s">
        <v>182</v>
      </c>
      <c r="AU120" s="142" t="s">
        <v>81</v>
      </c>
      <c r="AY120" s="17" t="s">
        <v>180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7" t="s">
        <v>79</v>
      </c>
      <c r="BK120" s="143">
        <f>ROUND(I120*H120,2)</f>
        <v>0</v>
      </c>
      <c r="BL120" s="17" t="s">
        <v>311</v>
      </c>
      <c r="BM120" s="142" t="s">
        <v>1073</v>
      </c>
    </row>
    <row r="121" spans="2:65" s="1" customFormat="1">
      <c r="B121" s="32"/>
      <c r="D121" s="144" t="s">
        <v>189</v>
      </c>
      <c r="F121" s="145" t="s">
        <v>1074</v>
      </c>
      <c r="I121" s="146"/>
      <c r="L121" s="32"/>
      <c r="M121" s="147"/>
      <c r="T121" s="53"/>
      <c r="AT121" s="17" t="s">
        <v>189</v>
      </c>
      <c r="AU121" s="17" t="s">
        <v>81</v>
      </c>
    </row>
    <row r="122" spans="2:65" s="1" customFormat="1" ht="24.2" customHeight="1">
      <c r="B122" s="32"/>
      <c r="C122" s="131" t="s">
        <v>205</v>
      </c>
      <c r="D122" s="131" t="s">
        <v>182</v>
      </c>
      <c r="E122" s="132" t="s">
        <v>1075</v>
      </c>
      <c r="F122" s="133" t="s">
        <v>1076</v>
      </c>
      <c r="G122" s="134" t="s">
        <v>226</v>
      </c>
      <c r="H122" s="135">
        <v>2</v>
      </c>
      <c r="I122" s="136"/>
      <c r="J122" s="137">
        <f>ROUND(I122*H122,2)</f>
        <v>0</v>
      </c>
      <c r="K122" s="133" t="s">
        <v>186</v>
      </c>
      <c r="L122" s="32"/>
      <c r="M122" s="138" t="s">
        <v>19</v>
      </c>
      <c r="N122" s="139" t="s">
        <v>43</v>
      </c>
      <c r="P122" s="140">
        <f>O122*H122</f>
        <v>0</v>
      </c>
      <c r="Q122" s="140">
        <v>0</v>
      </c>
      <c r="R122" s="140">
        <f>Q122*H122</f>
        <v>0</v>
      </c>
      <c r="S122" s="140">
        <v>0</v>
      </c>
      <c r="T122" s="141">
        <f>S122*H122</f>
        <v>0</v>
      </c>
      <c r="AR122" s="142" t="s">
        <v>311</v>
      </c>
      <c r="AT122" s="142" t="s">
        <v>182</v>
      </c>
      <c r="AU122" s="142" t="s">
        <v>81</v>
      </c>
      <c r="AY122" s="17" t="s">
        <v>180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7" t="s">
        <v>79</v>
      </c>
      <c r="BK122" s="143">
        <f>ROUND(I122*H122,2)</f>
        <v>0</v>
      </c>
      <c r="BL122" s="17" t="s">
        <v>311</v>
      </c>
      <c r="BM122" s="142" t="s">
        <v>1077</v>
      </c>
    </row>
    <row r="123" spans="2:65" s="1" customFormat="1">
      <c r="B123" s="32"/>
      <c r="D123" s="144" t="s">
        <v>189</v>
      </c>
      <c r="F123" s="145" t="s">
        <v>1078</v>
      </c>
      <c r="I123" s="146"/>
      <c r="L123" s="32"/>
      <c r="M123" s="147"/>
      <c r="T123" s="53"/>
      <c r="AT123" s="17" t="s">
        <v>189</v>
      </c>
      <c r="AU123" s="17" t="s">
        <v>81</v>
      </c>
    </row>
    <row r="124" spans="2:65" s="1" customFormat="1" ht="24.2" customHeight="1">
      <c r="B124" s="32"/>
      <c r="C124" s="131" t="s">
        <v>229</v>
      </c>
      <c r="D124" s="131" t="s">
        <v>182</v>
      </c>
      <c r="E124" s="132" t="s">
        <v>1079</v>
      </c>
      <c r="F124" s="133" t="s">
        <v>1080</v>
      </c>
      <c r="G124" s="134" t="s">
        <v>226</v>
      </c>
      <c r="H124" s="135">
        <v>2</v>
      </c>
      <c r="I124" s="136"/>
      <c r="J124" s="137">
        <f>ROUND(I124*H124,2)</f>
        <v>0</v>
      </c>
      <c r="K124" s="133" t="s">
        <v>186</v>
      </c>
      <c r="L124" s="32"/>
      <c r="M124" s="138" t="s">
        <v>19</v>
      </c>
      <c r="N124" s="139" t="s">
        <v>43</v>
      </c>
      <c r="P124" s="140">
        <f>O124*H124</f>
        <v>0</v>
      </c>
      <c r="Q124" s="140">
        <v>2.5000000000000001E-4</v>
      </c>
      <c r="R124" s="140">
        <f>Q124*H124</f>
        <v>5.0000000000000001E-4</v>
      </c>
      <c r="S124" s="140">
        <v>0</v>
      </c>
      <c r="T124" s="141">
        <f>S124*H124</f>
        <v>0</v>
      </c>
      <c r="AR124" s="142" t="s">
        <v>311</v>
      </c>
      <c r="AT124" s="142" t="s">
        <v>182</v>
      </c>
      <c r="AU124" s="142" t="s">
        <v>81</v>
      </c>
      <c r="AY124" s="17" t="s">
        <v>180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7" t="s">
        <v>79</v>
      </c>
      <c r="BK124" s="143">
        <f>ROUND(I124*H124,2)</f>
        <v>0</v>
      </c>
      <c r="BL124" s="17" t="s">
        <v>311</v>
      </c>
      <c r="BM124" s="142" t="s">
        <v>1081</v>
      </c>
    </row>
    <row r="125" spans="2:65" s="1" customFormat="1">
      <c r="B125" s="32"/>
      <c r="D125" s="144" t="s">
        <v>189</v>
      </c>
      <c r="F125" s="145" t="s">
        <v>1082</v>
      </c>
      <c r="I125" s="146"/>
      <c r="L125" s="32"/>
      <c r="M125" s="147"/>
      <c r="T125" s="53"/>
      <c r="AT125" s="17" t="s">
        <v>189</v>
      </c>
      <c r="AU125" s="17" t="s">
        <v>81</v>
      </c>
    </row>
    <row r="126" spans="2:65" s="1" customFormat="1" ht="24.2" customHeight="1">
      <c r="B126" s="32"/>
      <c r="C126" s="131" t="s">
        <v>235</v>
      </c>
      <c r="D126" s="131" t="s">
        <v>182</v>
      </c>
      <c r="E126" s="132" t="s">
        <v>1083</v>
      </c>
      <c r="F126" s="133" t="s">
        <v>1084</v>
      </c>
      <c r="G126" s="134" t="s">
        <v>226</v>
      </c>
      <c r="H126" s="135">
        <v>2</v>
      </c>
      <c r="I126" s="136"/>
      <c r="J126" s="137">
        <f>ROUND(I126*H126,2)</f>
        <v>0</v>
      </c>
      <c r="K126" s="133" t="s">
        <v>186</v>
      </c>
      <c r="L126" s="32"/>
      <c r="M126" s="138" t="s">
        <v>19</v>
      </c>
      <c r="N126" s="139" t="s">
        <v>43</v>
      </c>
      <c r="P126" s="140">
        <f>O126*H126</f>
        <v>0</v>
      </c>
      <c r="Q126" s="140">
        <v>4.4999999999999999E-4</v>
      </c>
      <c r="R126" s="140">
        <f>Q126*H126</f>
        <v>8.9999999999999998E-4</v>
      </c>
      <c r="S126" s="140">
        <v>0</v>
      </c>
      <c r="T126" s="141">
        <f>S126*H126</f>
        <v>0</v>
      </c>
      <c r="AR126" s="142" t="s">
        <v>311</v>
      </c>
      <c r="AT126" s="142" t="s">
        <v>182</v>
      </c>
      <c r="AU126" s="142" t="s">
        <v>81</v>
      </c>
      <c r="AY126" s="17" t="s">
        <v>180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7" t="s">
        <v>79</v>
      </c>
      <c r="BK126" s="143">
        <f>ROUND(I126*H126,2)</f>
        <v>0</v>
      </c>
      <c r="BL126" s="17" t="s">
        <v>311</v>
      </c>
      <c r="BM126" s="142" t="s">
        <v>1085</v>
      </c>
    </row>
    <row r="127" spans="2:65" s="1" customFormat="1">
      <c r="B127" s="32"/>
      <c r="D127" s="144" t="s">
        <v>189</v>
      </c>
      <c r="F127" s="145" t="s">
        <v>1086</v>
      </c>
      <c r="I127" s="146"/>
      <c r="L127" s="32"/>
      <c r="M127" s="147"/>
      <c r="T127" s="53"/>
      <c r="AT127" s="17" t="s">
        <v>189</v>
      </c>
      <c r="AU127" s="17" t="s">
        <v>81</v>
      </c>
    </row>
    <row r="128" spans="2:65" s="1" customFormat="1" ht="44.25" customHeight="1">
      <c r="B128" s="32"/>
      <c r="C128" s="131" t="s">
        <v>351</v>
      </c>
      <c r="D128" s="131" t="s">
        <v>182</v>
      </c>
      <c r="E128" s="132" t="s">
        <v>1087</v>
      </c>
      <c r="F128" s="133" t="s">
        <v>1088</v>
      </c>
      <c r="G128" s="134" t="s">
        <v>368</v>
      </c>
      <c r="H128" s="177"/>
      <c r="I128" s="136"/>
      <c r="J128" s="137">
        <f>ROUND(I128*H128,2)</f>
        <v>0</v>
      </c>
      <c r="K128" s="133" t="s">
        <v>186</v>
      </c>
      <c r="L128" s="32"/>
      <c r="M128" s="138" t="s">
        <v>19</v>
      </c>
      <c r="N128" s="139" t="s">
        <v>43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311</v>
      </c>
      <c r="AT128" s="142" t="s">
        <v>182</v>
      </c>
      <c r="AU128" s="142" t="s">
        <v>81</v>
      </c>
      <c r="AY128" s="17" t="s">
        <v>180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7" t="s">
        <v>79</v>
      </c>
      <c r="BK128" s="143">
        <f>ROUND(I128*H128,2)</f>
        <v>0</v>
      </c>
      <c r="BL128" s="17" t="s">
        <v>311</v>
      </c>
      <c r="BM128" s="142" t="s">
        <v>1089</v>
      </c>
    </row>
    <row r="129" spans="2:65" s="1" customFormat="1">
      <c r="B129" s="32"/>
      <c r="D129" s="144" t="s">
        <v>189</v>
      </c>
      <c r="F129" s="145" t="s">
        <v>1090</v>
      </c>
      <c r="I129" s="146"/>
      <c r="L129" s="32"/>
      <c r="M129" s="147"/>
      <c r="T129" s="53"/>
      <c r="AT129" s="17" t="s">
        <v>189</v>
      </c>
      <c r="AU129" s="17" t="s">
        <v>81</v>
      </c>
    </row>
    <row r="130" spans="2:65" s="11" customFormat="1" ht="22.9" customHeight="1">
      <c r="B130" s="119"/>
      <c r="D130" s="120" t="s">
        <v>71</v>
      </c>
      <c r="E130" s="129" t="s">
        <v>977</v>
      </c>
      <c r="F130" s="129" t="s">
        <v>978</v>
      </c>
      <c r="I130" s="122"/>
      <c r="J130" s="130">
        <f>BK130</f>
        <v>0</v>
      </c>
      <c r="L130" s="119"/>
      <c r="M130" s="124"/>
      <c r="P130" s="125">
        <f>SUM(P131:P146)</f>
        <v>0</v>
      </c>
      <c r="R130" s="125">
        <f>SUM(R131:R146)</f>
        <v>2.2399999999999998E-3</v>
      </c>
      <c r="T130" s="126">
        <f>SUM(T131:T146)</f>
        <v>0</v>
      </c>
      <c r="AR130" s="120" t="s">
        <v>81</v>
      </c>
      <c r="AT130" s="127" t="s">
        <v>71</v>
      </c>
      <c r="AU130" s="127" t="s">
        <v>79</v>
      </c>
      <c r="AY130" s="120" t="s">
        <v>180</v>
      </c>
      <c r="BK130" s="128">
        <f>SUM(BK131:BK146)</f>
        <v>0</v>
      </c>
    </row>
    <row r="131" spans="2:65" s="1" customFormat="1" ht="37.9" customHeight="1">
      <c r="B131" s="32"/>
      <c r="C131" s="131" t="s">
        <v>365</v>
      </c>
      <c r="D131" s="131" t="s">
        <v>182</v>
      </c>
      <c r="E131" s="132" t="s">
        <v>1091</v>
      </c>
      <c r="F131" s="133" t="s">
        <v>1092</v>
      </c>
      <c r="G131" s="134" t="s">
        <v>476</v>
      </c>
      <c r="H131" s="135">
        <v>19</v>
      </c>
      <c r="I131" s="136"/>
      <c r="J131" s="137">
        <f>ROUND(I131*H131,2)</f>
        <v>0</v>
      </c>
      <c r="K131" s="133" t="s">
        <v>186</v>
      </c>
      <c r="L131" s="32"/>
      <c r="M131" s="138" t="s">
        <v>19</v>
      </c>
      <c r="N131" s="139" t="s">
        <v>43</v>
      </c>
      <c r="P131" s="140">
        <f>O131*H131</f>
        <v>0</v>
      </c>
      <c r="Q131" s="140">
        <v>1.0000000000000001E-5</v>
      </c>
      <c r="R131" s="140">
        <f>Q131*H131</f>
        <v>1.9000000000000001E-4</v>
      </c>
      <c r="S131" s="140">
        <v>0</v>
      </c>
      <c r="T131" s="141">
        <f>S131*H131</f>
        <v>0</v>
      </c>
      <c r="AR131" s="142" t="s">
        <v>311</v>
      </c>
      <c r="AT131" s="142" t="s">
        <v>182</v>
      </c>
      <c r="AU131" s="142" t="s">
        <v>81</v>
      </c>
      <c r="AY131" s="17" t="s">
        <v>180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79</v>
      </c>
      <c r="BK131" s="143">
        <f>ROUND(I131*H131,2)</f>
        <v>0</v>
      </c>
      <c r="BL131" s="17" t="s">
        <v>311</v>
      </c>
      <c r="BM131" s="142" t="s">
        <v>1093</v>
      </c>
    </row>
    <row r="132" spans="2:65" s="1" customFormat="1">
      <c r="B132" s="32"/>
      <c r="D132" s="144" t="s">
        <v>189</v>
      </c>
      <c r="F132" s="145" t="s">
        <v>1094</v>
      </c>
      <c r="I132" s="146"/>
      <c r="L132" s="32"/>
      <c r="M132" s="147"/>
      <c r="T132" s="53"/>
      <c r="AT132" s="17" t="s">
        <v>189</v>
      </c>
      <c r="AU132" s="17" t="s">
        <v>81</v>
      </c>
    </row>
    <row r="133" spans="2:65" s="1" customFormat="1" ht="44.25" customHeight="1">
      <c r="B133" s="32"/>
      <c r="C133" s="131" t="s">
        <v>500</v>
      </c>
      <c r="D133" s="131" t="s">
        <v>182</v>
      </c>
      <c r="E133" s="132" t="s">
        <v>1095</v>
      </c>
      <c r="F133" s="133" t="s">
        <v>1096</v>
      </c>
      <c r="G133" s="134" t="s">
        <v>476</v>
      </c>
      <c r="H133" s="135">
        <v>7</v>
      </c>
      <c r="I133" s="136"/>
      <c r="J133" s="137">
        <f>ROUND(I133*H133,2)</f>
        <v>0</v>
      </c>
      <c r="K133" s="133" t="s">
        <v>186</v>
      </c>
      <c r="L133" s="32"/>
      <c r="M133" s="138" t="s">
        <v>19</v>
      </c>
      <c r="N133" s="139" t="s">
        <v>43</v>
      </c>
      <c r="P133" s="140">
        <f>O133*H133</f>
        <v>0</v>
      </c>
      <c r="Q133" s="140">
        <v>1.0000000000000001E-5</v>
      </c>
      <c r="R133" s="140">
        <f>Q133*H133</f>
        <v>7.0000000000000007E-5</v>
      </c>
      <c r="S133" s="140">
        <v>0</v>
      </c>
      <c r="T133" s="141">
        <f>S133*H133</f>
        <v>0</v>
      </c>
      <c r="AR133" s="142" t="s">
        <v>311</v>
      </c>
      <c r="AT133" s="142" t="s">
        <v>182</v>
      </c>
      <c r="AU133" s="142" t="s">
        <v>81</v>
      </c>
      <c r="AY133" s="17" t="s">
        <v>180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311</v>
      </c>
      <c r="BM133" s="142" t="s">
        <v>1097</v>
      </c>
    </row>
    <row r="134" spans="2:65" s="1" customFormat="1">
      <c r="B134" s="32"/>
      <c r="D134" s="144" t="s">
        <v>189</v>
      </c>
      <c r="F134" s="145" t="s">
        <v>1098</v>
      </c>
      <c r="I134" s="146"/>
      <c r="L134" s="32"/>
      <c r="M134" s="147"/>
      <c r="T134" s="53"/>
      <c r="AT134" s="17" t="s">
        <v>189</v>
      </c>
      <c r="AU134" s="17" t="s">
        <v>81</v>
      </c>
    </row>
    <row r="135" spans="2:65" s="1" customFormat="1" ht="24.2" customHeight="1">
      <c r="B135" s="32"/>
      <c r="C135" s="131" t="s">
        <v>505</v>
      </c>
      <c r="D135" s="131" t="s">
        <v>182</v>
      </c>
      <c r="E135" s="132" t="s">
        <v>1099</v>
      </c>
      <c r="F135" s="133" t="s">
        <v>1100</v>
      </c>
      <c r="G135" s="134" t="s">
        <v>476</v>
      </c>
      <c r="H135" s="135">
        <v>19</v>
      </c>
      <c r="I135" s="136"/>
      <c r="J135" s="137">
        <f>ROUND(I135*H135,2)</f>
        <v>0</v>
      </c>
      <c r="K135" s="133" t="s">
        <v>186</v>
      </c>
      <c r="L135" s="32"/>
      <c r="M135" s="138" t="s">
        <v>19</v>
      </c>
      <c r="N135" s="139" t="s">
        <v>43</v>
      </c>
      <c r="P135" s="140">
        <f>O135*H135</f>
        <v>0</v>
      </c>
      <c r="Q135" s="140">
        <v>2.0000000000000002E-5</v>
      </c>
      <c r="R135" s="140">
        <f>Q135*H135</f>
        <v>3.8000000000000002E-4</v>
      </c>
      <c r="S135" s="140">
        <v>0</v>
      </c>
      <c r="T135" s="141">
        <f>S135*H135</f>
        <v>0</v>
      </c>
      <c r="AR135" s="142" t="s">
        <v>311</v>
      </c>
      <c r="AT135" s="142" t="s">
        <v>182</v>
      </c>
      <c r="AU135" s="142" t="s">
        <v>81</v>
      </c>
      <c r="AY135" s="17" t="s">
        <v>180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7" t="s">
        <v>79</v>
      </c>
      <c r="BK135" s="143">
        <f>ROUND(I135*H135,2)</f>
        <v>0</v>
      </c>
      <c r="BL135" s="17" t="s">
        <v>311</v>
      </c>
      <c r="BM135" s="142" t="s">
        <v>1101</v>
      </c>
    </row>
    <row r="136" spans="2:65" s="1" customFormat="1">
      <c r="B136" s="32"/>
      <c r="D136" s="144" t="s">
        <v>189</v>
      </c>
      <c r="F136" s="145" t="s">
        <v>1102</v>
      </c>
      <c r="I136" s="146"/>
      <c r="L136" s="32"/>
      <c r="M136" s="147"/>
      <c r="T136" s="53"/>
      <c r="AT136" s="17" t="s">
        <v>189</v>
      </c>
      <c r="AU136" s="17" t="s">
        <v>81</v>
      </c>
    </row>
    <row r="137" spans="2:65" s="1" customFormat="1" ht="37.9" customHeight="1">
      <c r="B137" s="32"/>
      <c r="C137" s="131" t="s">
        <v>511</v>
      </c>
      <c r="D137" s="131" t="s">
        <v>182</v>
      </c>
      <c r="E137" s="132" t="s">
        <v>1103</v>
      </c>
      <c r="F137" s="133" t="s">
        <v>1104</v>
      </c>
      <c r="G137" s="134" t="s">
        <v>476</v>
      </c>
      <c r="H137" s="135">
        <v>7</v>
      </c>
      <c r="I137" s="136"/>
      <c r="J137" s="137">
        <f>ROUND(I137*H137,2)</f>
        <v>0</v>
      </c>
      <c r="K137" s="133" t="s">
        <v>186</v>
      </c>
      <c r="L137" s="32"/>
      <c r="M137" s="138" t="s">
        <v>19</v>
      </c>
      <c r="N137" s="139" t="s">
        <v>43</v>
      </c>
      <c r="P137" s="140">
        <f>O137*H137</f>
        <v>0</v>
      </c>
      <c r="Q137" s="140">
        <v>4.0000000000000003E-5</v>
      </c>
      <c r="R137" s="140">
        <f>Q137*H137</f>
        <v>2.8000000000000003E-4</v>
      </c>
      <c r="S137" s="140">
        <v>0</v>
      </c>
      <c r="T137" s="141">
        <f>S137*H137</f>
        <v>0</v>
      </c>
      <c r="AR137" s="142" t="s">
        <v>311</v>
      </c>
      <c r="AT137" s="142" t="s">
        <v>182</v>
      </c>
      <c r="AU137" s="142" t="s">
        <v>81</v>
      </c>
      <c r="AY137" s="17" t="s">
        <v>180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311</v>
      </c>
      <c r="BM137" s="142" t="s">
        <v>1105</v>
      </c>
    </row>
    <row r="138" spans="2:65" s="1" customFormat="1">
      <c r="B138" s="32"/>
      <c r="D138" s="144" t="s">
        <v>189</v>
      </c>
      <c r="F138" s="145" t="s">
        <v>1106</v>
      </c>
      <c r="I138" s="146"/>
      <c r="L138" s="32"/>
      <c r="M138" s="147"/>
      <c r="T138" s="53"/>
      <c r="AT138" s="17" t="s">
        <v>189</v>
      </c>
      <c r="AU138" s="17" t="s">
        <v>81</v>
      </c>
    </row>
    <row r="139" spans="2:65" s="1" customFormat="1" ht="24.2" customHeight="1">
      <c r="B139" s="32"/>
      <c r="C139" s="131" t="s">
        <v>515</v>
      </c>
      <c r="D139" s="131" t="s">
        <v>182</v>
      </c>
      <c r="E139" s="132" t="s">
        <v>1107</v>
      </c>
      <c r="F139" s="133" t="s">
        <v>1108</v>
      </c>
      <c r="G139" s="134" t="s">
        <v>476</v>
      </c>
      <c r="H139" s="135">
        <v>19</v>
      </c>
      <c r="I139" s="136"/>
      <c r="J139" s="137">
        <f>ROUND(I139*H139,2)</f>
        <v>0</v>
      </c>
      <c r="K139" s="133" t="s">
        <v>186</v>
      </c>
      <c r="L139" s="32"/>
      <c r="M139" s="138" t="s">
        <v>19</v>
      </c>
      <c r="N139" s="139" t="s">
        <v>43</v>
      </c>
      <c r="P139" s="140">
        <f>O139*H139</f>
        <v>0</v>
      </c>
      <c r="Q139" s="140">
        <v>2.0000000000000002E-5</v>
      </c>
      <c r="R139" s="140">
        <f>Q139*H139</f>
        <v>3.8000000000000002E-4</v>
      </c>
      <c r="S139" s="140">
        <v>0</v>
      </c>
      <c r="T139" s="141">
        <f>S139*H139</f>
        <v>0</v>
      </c>
      <c r="AR139" s="142" t="s">
        <v>311</v>
      </c>
      <c r="AT139" s="142" t="s">
        <v>182</v>
      </c>
      <c r="AU139" s="142" t="s">
        <v>81</v>
      </c>
      <c r="AY139" s="17" t="s">
        <v>180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7" t="s">
        <v>79</v>
      </c>
      <c r="BK139" s="143">
        <f>ROUND(I139*H139,2)</f>
        <v>0</v>
      </c>
      <c r="BL139" s="17" t="s">
        <v>311</v>
      </c>
      <c r="BM139" s="142" t="s">
        <v>1109</v>
      </c>
    </row>
    <row r="140" spans="2:65" s="1" customFormat="1">
      <c r="B140" s="32"/>
      <c r="D140" s="144" t="s">
        <v>189</v>
      </c>
      <c r="F140" s="145" t="s">
        <v>1110</v>
      </c>
      <c r="I140" s="146"/>
      <c r="L140" s="32"/>
      <c r="M140" s="147"/>
      <c r="T140" s="53"/>
      <c r="AT140" s="17" t="s">
        <v>189</v>
      </c>
      <c r="AU140" s="17" t="s">
        <v>81</v>
      </c>
    </row>
    <row r="141" spans="2:65" s="1" customFormat="1" ht="33" customHeight="1">
      <c r="B141" s="32"/>
      <c r="C141" s="131" t="s">
        <v>699</v>
      </c>
      <c r="D141" s="131" t="s">
        <v>182</v>
      </c>
      <c r="E141" s="132" t="s">
        <v>1111</v>
      </c>
      <c r="F141" s="133" t="s">
        <v>1112</v>
      </c>
      <c r="G141" s="134" t="s">
        <v>476</v>
      </c>
      <c r="H141" s="135">
        <v>7</v>
      </c>
      <c r="I141" s="136"/>
      <c r="J141" s="137">
        <f>ROUND(I141*H141,2)</f>
        <v>0</v>
      </c>
      <c r="K141" s="133" t="s">
        <v>186</v>
      </c>
      <c r="L141" s="32"/>
      <c r="M141" s="138" t="s">
        <v>19</v>
      </c>
      <c r="N141" s="139" t="s">
        <v>43</v>
      </c>
      <c r="P141" s="140">
        <f>O141*H141</f>
        <v>0</v>
      </c>
      <c r="Q141" s="140">
        <v>4.0000000000000003E-5</v>
      </c>
      <c r="R141" s="140">
        <f>Q141*H141</f>
        <v>2.8000000000000003E-4</v>
      </c>
      <c r="S141" s="140">
        <v>0</v>
      </c>
      <c r="T141" s="141">
        <f>S141*H141</f>
        <v>0</v>
      </c>
      <c r="AR141" s="142" t="s">
        <v>311</v>
      </c>
      <c r="AT141" s="142" t="s">
        <v>182</v>
      </c>
      <c r="AU141" s="142" t="s">
        <v>81</v>
      </c>
      <c r="AY141" s="17" t="s">
        <v>180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7" t="s">
        <v>79</v>
      </c>
      <c r="BK141" s="143">
        <f>ROUND(I141*H141,2)</f>
        <v>0</v>
      </c>
      <c r="BL141" s="17" t="s">
        <v>311</v>
      </c>
      <c r="BM141" s="142" t="s">
        <v>1113</v>
      </c>
    </row>
    <row r="142" spans="2:65" s="1" customFormat="1">
      <c r="B142" s="32"/>
      <c r="D142" s="144" t="s">
        <v>189</v>
      </c>
      <c r="F142" s="145" t="s">
        <v>1114</v>
      </c>
      <c r="I142" s="146"/>
      <c r="L142" s="32"/>
      <c r="M142" s="147"/>
      <c r="T142" s="53"/>
      <c r="AT142" s="17" t="s">
        <v>189</v>
      </c>
      <c r="AU142" s="17" t="s">
        <v>81</v>
      </c>
    </row>
    <row r="143" spans="2:65" s="1" customFormat="1" ht="33" customHeight="1">
      <c r="B143" s="32"/>
      <c r="C143" s="131" t="s">
        <v>704</v>
      </c>
      <c r="D143" s="131" t="s">
        <v>182</v>
      </c>
      <c r="E143" s="132" t="s">
        <v>1115</v>
      </c>
      <c r="F143" s="133" t="s">
        <v>1116</v>
      </c>
      <c r="G143" s="134" t="s">
        <v>476</v>
      </c>
      <c r="H143" s="135">
        <v>19</v>
      </c>
      <c r="I143" s="136"/>
      <c r="J143" s="137">
        <f>ROUND(I143*H143,2)</f>
        <v>0</v>
      </c>
      <c r="K143" s="133" t="s">
        <v>186</v>
      </c>
      <c r="L143" s="32"/>
      <c r="M143" s="138" t="s">
        <v>19</v>
      </c>
      <c r="N143" s="139" t="s">
        <v>43</v>
      </c>
      <c r="P143" s="140">
        <f>O143*H143</f>
        <v>0</v>
      </c>
      <c r="Q143" s="140">
        <v>2.0000000000000002E-5</v>
      </c>
      <c r="R143" s="140">
        <f>Q143*H143</f>
        <v>3.8000000000000002E-4</v>
      </c>
      <c r="S143" s="140">
        <v>0</v>
      </c>
      <c r="T143" s="141">
        <f>S143*H143</f>
        <v>0</v>
      </c>
      <c r="AR143" s="142" t="s">
        <v>311</v>
      </c>
      <c r="AT143" s="142" t="s">
        <v>182</v>
      </c>
      <c r="AU143" s="142" t="s">
        <v>81</v>
      </c>
      <c r="AY143" s="17" t="s">
        <v>180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311</v>
      </c>
      <c r="BM143" s="142" t="s">
        <v>1117</v>
      </c>
    </row>
    <row r="144" spans="2:65" s="1" customFormat="1">
      <c r="B144" s="32"/>
      <c r="D144" s="144" t="s">
        <v>189</v>
      </c>
      <c r="F144" s="145" t="s">
        <v>1118</v>
      </c>
      <c r="I144" s="146"/>
      <c r="L144" s="32"/>
      <c r="M144" s="147"/>
      <c r="T144" s="53"/>
      <c r="AT144" s="17" t="s">
        <v>189</v>
      </c>
      <c r="AU144" s="17" t="s">
        <v>81</v>
      </c>
    </row>
    <row r="145" spans="2:65" s="1" customFormat="1" ht="37.9" customHeight="1">
      <c r="B145" s="32"/>
      <c r="C145" s="131" t="s">
        <v>709</v>
      </c>
      <c r="D145" s="131" t="s">
        <v>182</v>
      </c>
      <c r="E145" s="132" t="s">
        <v>1119</v>
      </c>
      <c r="F145" s="133" t="s">
        <v>1120</v>
      </c>
      <c r="G145" s="134" t="s">
        <v>476</v>
      </c>
      <c r="H145" s="135">
        <v>7</v>
      </c>
      <c r="I145" s="136"/>
      <c r="J145" s="137">
        <f>ROUND(I145*H145,2)</f>
        <v>0</v>
      </c>
      <c r="K145" s="133" t="s">
        <v>186</v>
      </c>
      <c r="L145" s="32"/>
      <c r="M145" s="138" t="s">
        <v>19</v>
      </c>
      <c r="N145" s="139" t="s">
        <v>43</v>
      </c>
      <c r="P145" s="140">
        <f>O145*H145</f>
        <v>0</v>
      </c>
      <c r="Q145" s="140">
        <v>4.0000000000000003E-5</v>
      </c>
      <c r="R145" s="140">
        <f>Q145*H145</f>
        <v>2.8000000000000003E-4</v>
      </c>
      <c r="S145" s="140">
        <v>0</v>
      </c>
      <c r="T145" s="141">
        <f>S145*H145</f>
        <v>0</v>
      </c>
      <c r="AR145" s="142" t="s">
        <v>311</v>
      </c>
      <c r="AT145" s="142" t="s">
        <v>182</v>
      </c>
      <c r="AU145" s="142" t="s">
        <v>81</v>
      </c>
      <c r="AY145" s="17" t="s">
        <v>180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7" t="s">
        <v>79</v>
      </c>
      <c r="BK145" s="143">
        <f>ROUND(I145*H145,2)</f>
        <v>0</v>
      </c>
      <c r="BL145" s="17" t="s">
        <v>311</v>
      </c>
      <c r="BM145" s="142" t="s">
        <v>1121</v>
      </c>
    </row>
    <row r="146" spans="2:65" s="1" customFormat="1">
      <c r="B146" s="32"/>
      <c r="D146" s="144" t="s">
        <v>189</v>
      </c>
      <c r="F146" s="145" t="s">
        <v>1122</v>
      </c>
      <c r="I146" s="146"/>
      <c r="L146" s="32"/>
      <c r="M146" s="147"/>
      <c r="T146" s="53"/>
      <c r="AT146" s="17" t="s">
        <v>189</v>
      </c>
      <c r="AU146" s="17" t="s">
        <v>81</v>
      </c>
    </row>
    <row r="147" spans="2:65" s="11" customFormat="1" ht="25.9" customHeight="1">
      <c r="B147" s="119"/>
      <c r="D147" s="120" t="s">
        <v>71</v>
      </c>
      <c r="E147" s="121" t="s">
        <v>1009</v>
      </c>
      <c r="F147" s="121" t="s">
        <v>1010</v>
      </c>
      <c r="I147" s="122"/>
      <c r="J147" s="123">
        <f>BK147</f>
        <v>0</v>
      </c>
      <c r="L147" s="119"/>
      <c r="M147" s="124"/>
      <c r="P147" s="125">
        <f>SUM(P148:P150)</f>
        <v>0</v>
      </c>
      <c r="R147" s="125">
        <f>SUM(R148:R150)</f>
        <v>0</v>
      </c>
      <c r="T147" s="126">
        <f>SUM(T148:T150)</f>
        <v>0</v>
      </c>
      <c r="AR147" s="120" t="s">
        <v>187</v>
      </c>
      <c r="AT147" s="127" t="s">
        <v>71</v>
      </c>
      <c r="AU147" s="127" t="s">
        <v>72</v>
      </c>
      <c r="AY147" s="120" t="s">
        <v>180</v>
      </c>
      <c r="BK147" s="128">
        <f>SUM(BK148:BK150)</f>
        <v>0</v>
      </c>
    </row>
    <row r="148" spans="2:65" s="1" customFormat="1" ht="24.2" customHeight="1">
      <c r="B148" s="32"/>
      <c r="C148" s="131" t="s">
        <v>7</v>
      </c>
      <c r="D148" s="131" t="s">
        <v>182</v>
      </c>
      <c r="E148" s="132" t="s">
        <v>1123</v>
      </c>
      <c r="F148" s="133" t="s">
        <v>1124</v>
      </c>
      <c r="G148" s="134" t="s">
        <v>1014</v>
      </c>
      <c r="H148" s="135">
        <v>10</v>
      </c>
      <c r="I148" s="136"/>
      <c r="J148" s="137">
        <f>ROUND(I148*H148,2)</f>
        <v>0</v>
      </c>
      <c r="K148" s="133" t="s">
        <v>186</v>
      </c>
      <c r="L148" s="32"/>
      <c r="M148" s="138" t="s">
        <v>19</v>
      </c>
      <c r="N148" s="139" t="s">
        <v>43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1015</v>
      </c>
      <c r="AT148" s="142" t="s">
        <v>182</v>
      </c>
      <c r="AU148" s="142" t="s">
        <v>79</v>
      </c>
      <c r="AY148" s="17" t="s">
        <v>180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79</v>
      </c>
      <c r="BK148" s="143">
        <f>ROUND(I148*H148,2)</f>
        <v>0</v>
      </c>
      <c r="BL148" s="17" t="s">
        <v>1015</v>
      </c>
      <c r="BM148" s="142" t="s">
        <v>1125</v>
      </c>
    </row>
    <row r="149" spans="2:65" s="1" customFormat="1">
      <c r="B149" s="32"/>
      <c r="D149" s="144" t="s">
        <v>189</v>
      </c>
      <c r="F149" s="145" t="s">
        <v>1126</v>
      </c>
      <c r="I149" s="146"/>
      <c r="L149" s="32"/>
      <c r="M149" s="147"/>
      <c r="T149" s="53"/>
      <c r="AT149" s="17" t="s">
        <v>189</v>
      </c>
      <c r="AU149" s="17" t="s">
        <v>79</v>
      </c>
    </row>
    <row r="150" spans="2:65" s="1" customFormat="1" ht="19.5">
      <c r="B150" s="32"/>
      <c r="D150" s="149" t="s">
        <v>250</v>
      </c>
      <c r="F150" s="169" t="s">
        <v>1127</v>
      </c>
      <c r="I150" s="146"/>
      <c r="L150" s="32"/>
      <c r="M150" s="178"/>
      <c r="N150" s="179"/>
      <c r="O150" s="179"/>
      <c r="P150" s="179"/>
      <c r="Q150" s="179"/>
      <c r="R150" s="179"/>
      <c r="S150" s="179"/>
      <c r="T150" s="180"/>
      <c r="AT150" s="17" t="s">
        <v>250</v>
      </c>
      <c r="AU150" s="17" t="s">
        <v>79</v>
      </c>
    </row>
    <row r="151" spans="2:65" s="1" customFormat="1" ht="6.95" customHeight="1">
      <c r="B151" s="41"/>
      <c r="C151" s="42"/>
      <c r="D151" s="42"/>
      <c r="E151" s="42"/>
      <c r="F151" s="42"/>
      <c r="G151" s="42"/>
      <c r="H151" s="42"/>
      <c r="I151" s="42"/>
      <c r="J151" s="42"/>
      <c r="K151" s="42"/>
      <c r="L151" s="32"/>
    </row>
  </sheetData>
  <sheetProtection algorithmName="SHA-512" hashValue="3wJ8RyZTk1yiyt26tLEAbs/KAWGrOGYZCPasNVNOOrBwLd1CB9vjf+LyVF4p6ENYcSm6dw6OELy9Huqn0Az2qQ==" saltValue="IUrIXgPBWvbKscIhkFDOrDEjDUujTY00wi4LM/yIqmRtlY58zaHvZtlIj5x4xHfx4UfObHdlVHQDm6jYiYnuHw==" spinCount="100000" sheet="1" objects="1" scenarios="1" formatColumns="0" formatRows="0" autoFilter="0"/>
  <autoFilter ref="C90:K150" xr:uid="{00000000-0009-0000-0000-000006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 xr:uid="{00000000-0004-0000-0600-000000000000}"/>
    <hyperlink ref="F100" r:id="rId2" xr:uid="{00000000-0004-0000-0600-000001000000}"/>
    <hyperlink ref="F102" r:id="rId3" xr:uid="{00000000-0004-0000-0600-000002000000}"/>
    <hyperlink ref="F104" r:id="rId4" xr:uid="{00000000-0004-0000-0600-000003000000}"/>
    <hyperlink ref="F106" r:id="rId5" xr:uid="{00000000-0004-0000-0600-000004000000}"/>
    <hyperlink ref="F108" r:id="rId6" xr:uid="{00000000-0004-0000-0600-000005000000}"/>
    <hyperlink ref="F110" r:id="rId7" xr:uid="{00000000-0004-0000-0600-000006000000}"/>
    <hyperlink ref="F115" r:id="rId8" xr:uid="{00000000-0004-0000-0600-000007000000}"/>
    <hyperlink ref="F117" r:id="rId9" xr:uid="{00000000-0004-0000-0600-000008000000}"/>
    <hyperlink ref="F119" r:id="rId10" xr:uid="{00000000-0004-0000-0600-000009000000}"/>
    <hyperlink ref="F121" r:id="rId11" xr:uid="{00000000-0004-0000-0600-00000A000000}"/>
    <hyperlink ref="F123" r:id="rId12" xr:uid="{00000000-0004-0000-0600-00000B000000}"/>
    <hyperlink ref="F125" r:id="rId13" xr:uid="{00000000-0004-0000-0600-00000C000000}"/>
    <hyperlink ref="F127" r:id="rId14" xr:uid="{00000000-0004-0000-0600-00000D000000}"/>
    <hyperlink ref="F129" r:id="rId15" xr:uid="{00000000-0004-0000-0600-00000E000000}"/>
    <hyperlink ref="F132" r:id="rId16" xr:uid="{00000000-0004-0000-0600-00000F000000}"/>
    <hyperlink ref="F134" r:id="rId17" xr:uid="{00000000-0004-0000-0600-000010000000}"/>
    <hyperlink ref="F136" r:id="rId18" xr:uid="{00000000-0004-0000-0600-000011000000}"/>
    <hyperlink ref="F138" r:id="rId19" xr:uid="{00000000-0004-0000-0600-000012000000}"/>
    <hyperlink ref="F140" r:id="rId20" xr:uid="{00000000-0004-0000-0600-000013000000}"/>
    <hyperlink ref="F142" r:id="rId21" xr:uid="{00000000-0004-0000-0600-000014000000}"/>
    <hyperlink ref="F144" r:id="rId22" xr:uid="{00000000-0004-0000-0600-000015000000}"/>
    <hyperlink ref="F146" r:id="rId23" xr:uid="{00000000-0004-0000-0600-000016000000}"/>
    <hyperlink ref="F149" r:id="rId24" xr:uid="{00000000-0004-0000-0600-00001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105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545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1128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ROUND(J92,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ROUND((SUM(BE92:BE158)),  2)</f>
        <v>0</v>
      </c>
      <c r="I35" s="93">
        <v>0.21</v>
      </c>
      <c r="J35" s="83">
        <f>ROUND(((SUM(BE92:BE158))*I35),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ROUND((SUM(BF92:BF158)),  2)</f>
        <v>0</v>
      </c>
      <c r="I36" s="93">
        <v>0.12</v>
      </c>
      <c r="J36" s="83">
        <f>ROUND(((SUM(BF92:BF158))*I36),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ROUND((SUM(BG92:BG158)),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ROUND((SUM(BH92:BH158)),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ROUND((SUM(BI92:BI158)),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545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tr">
        <f>E11</f>
        <v>SO02.1c - přeložky - plynová zařízení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J92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J93</f>
        <v>0</v>
      </c>
      <c r="L64" s="103"/>
    </row>
    <row r="65" spans="2:12" s="9" customFormat="1" ht="19.899999999999999" customHeight="1">
      <c r="B65" s="107"/>
      <c r="D65" s="108" t="s">
        <v>160</v>
      </c>
      <c r="E65" s="109"/>
      <c r="F65" s="109"/>
      <c r="G65" s="109"/>
      <c r="H65" s="109"/>
      <c r="I65" s="109"/>
      <c r="J65" s="110">
        <f>J94</f>
        <v>0</v>
      </c>
      <c r="L65" s="107"/>
    </row>
    <row r="66" spans="2:12" s="8" customFormat="1" ht="24.95" customHeight="1">
      <c r="B66" s="103"/>
      <c r="D66" s="104" t="s">
        <v>163</v>
      </c>
      <c r="E66" s="105"/>
      <c r="F66" s="105"/>
      <c r="G66" s="105"/>
      <c r="H66" s="105"/>
      <c r="I66" s="105"/>
      <c r="J66" s="106">
        <f>J98</f>
        <v>0</v>
      </c>
      <c r="L66" s="103"/>
    </row>
    <row r="67" spans="2:12" s="9" customFormat="1" ht="19.899999999999999" customHeight="1">
      <c r="B67" s="107"/>
      <c r="D67" s="108" t="s">
        <v>1020</v>
      </c>
      <c r="E67" s="109"/>
      <c r="F67" s="109"/>
      <c r="G67" s="109"/>
      <c r="H67" s="109"/>
      <c r="I67" s="109"/>
      <c r="J67" s="110">
        <f>J99</f>
        <v>0</v>
      </c>
      <c r="L67" s="107"/>
    </row>
    <row r="68" spans="2:12" s="9" customFormat="1" ht="19.899999999999999" customHeight="1">
      <c r="B68" s="107"/>
      <c r="D68" s="108" t="s">
        <v>164</v>
      </c>
      <c r="E68" s="109"/>
      <c r="F68" s="109"/>
      <c r="G68" s="109"/>
      <c r="H68" s="109"/>
      <c r="I68" s="109"/>
      <c r="J68" s="110">
        <f>J132</f>
        <v>0</v>
      </c>
      <c r="L68" s="107"/>
    </row>
    <row r="69" spans="2:12" s="9" customFormat="1" ht="19.899999999999999" customHeight="1">
      <c r="B69" s="107"/>
      <c r="D69" s="108" t="s">
        <v>552</v>
      </c>
      <c r="E69" s="109"/>
      <c r="F69" s="109"/>
      <c r="G69" s="109"/>
      <c r="H69" s="109"/>
      <c r="I69" s="109"/>
      <c r="J69" s="110">
        <f>J138</f>
        <v>0</v>
      </c>
      <c r="L69" s="107"/>
    </row>
    <row r="70" spans="2:12" s="8" customFormat="1" ht="24.95" customHeight="1">
      <c r="B70" s="103"/>
      <c r="D70" s="104" t="s">
        <v>554</v>
      </c>
      <c r="E70" s="105"/>
      <c r="F70" s="105"/>
      <c r="G70" s="105"/>
      <c r="H70" s="105"/>
      <c r="I70" s="105"/>
      <c r="J70" s="106">
        <f>J155</f>
        <v>0</v>
      </c>
      <c r="L70" s="103"/>
    </row>
    <row r="71" spans="2:12" s="1" customFormat="1" ht="21.75" customHeight="1">
      <c r="B71" s="32"/>
      <c r="L71" s="32"/>
    </row>
    <row r="72" spans="2:12" s="1" customFormat="1" ht="6.95" customHeight="1"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32"/>
    </row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32"/>
    </row>
    <row r="77" spans="2:12" s="1" customFormat="1" ht="24.95" customHeight="1">
      <c r="B77" s="32"/>
      <c r="C77" s="21" t="s">
        <v>165</v>
      </c>
      <c r="L77" s="32"/>
    </row>
    <row r="78" spans="2:12" s="1" customFormat="1" ht="6.95" customHeight="1">
      <c r="B78" s="32"/>
      <c r="L78" s="32"/>
    </row>
    <row r="79" spans="2:12" s="1" customFormat="1" ht="12" customHeight="1">
      <c r="B79" s="32"/>
      <c r="C79" s="27" t="s">
        <v>16</v>
      </c>
      <c r="L79" s="32"/>
    </row>
    <row r="80" spans="2:12" s="1" customFormat="1" ht="26.25" customHeight="1">
      <c r="B80" s="32"/>
      <c r="E80" s="236" t="str">
        <f>E7</f>
        <v>Soubor staveb a stavebních úprav v areálu VOP CZ, s.p. Šenov u Nového Jičína</v>
      </c>
      <c r="F80" s="237"/>
      <c r="G80" s="237"/>
      <c r="H80" s="237"/>
      <c r="L80" s="32"/>
    </row>
    <row r="81" spans="2:65" ht="12" customHeight="1">
      <c r="B81" s="20"/>
      <c r="C81" s="27" t="s">
        <v>149</v>
      </c>
      <c r="L81" s="20"/>
    </row>
    <row r="82" spans="2:65" s="1" customFormat="1" ht="16.5" customHeight="1">
      <c r="B82" s="32"/>
      <c r="E82" s="236" t="s">
        <v>545</v>
      </c>
      <c r="F82" s="235"/>
      <c r="G82" s="235"/>
      <c r="H82" s="235"/>
      <c r="L82" s="32"/>
    </row>
    <row r="83" spans="2:65" s="1" customFormat="1" ht="12" customHeight="1">
      <c r="B83" s="32"/>
      <c r="C83" s="27" t="s">
        <v>151</v>
      </c>
      <c r="L83" s="32"/>
    </row>
    <row r="84" spans="2:65" s="1" customFormat="1" ht="16.5" customHeight="1">
      <c r="B84" s="32"/>
      <c r="E84" s="201" t="str">
        <f>E11</f>
        <v>SO02.1c - přeložky - plynová zařízení</v>
      </c>
      <c r="F84" s="235"/>
      <c r="G84" s="235"/>
      <c r="H84" s="235"/>
      <c r="L84" s="32"/>
    </row>
    <row r="85" spans="2:65" s="1" customFormat="1" ht="6.95" customHeight="1">
      <c r="B85" s="32"/>
      <c r="L85" s="32"/>
    </row>
    <row r="86" spans="2:65" s="1" customFormat="1" ht="12" customHeight="1">
      <c r="B86" s="32"/>
      <c r="C86" s="27" t="s">
        <v>21</v>
      </c>
      <c r="F86" s="25" t="str">
        <f>F14</f>
        <v>Šenov u Nového Jičína</v>
      </c>
      <c r="I86" s="27" t="s">
        <v>23</v>
      </c>
      <c r="J86" s="49" t="str">
        <f>IF(J14="","",J14)</f>
        <v>16. 7. 2025</v>
      </c>
      <c r="L86" s="32"/>
    </row>
    <row r="87" spans="2:65" s="1" customFormat="1" ht="6.95" customHeight="1">
      <c r="B87" s="32"/>
      <c r="L87" s="32"/>
    </row>
    <row r="88" spans="2:65" s="1" customFormat="1" ht="25.7" customHeight="1">
      <c r="B88" s="32"/>
      <c r="C88" s="27" t="s">
        <v>25</v>
      </c>
      <c r="F88" s="25" t="str">
        <f>E17</f>
        <v>VOP CZ, s.p., Dukelská 102, Šenov u Nového Jičína</v>
      </c>
      <c r="I88" s="27" t="s">
        <v>31</v>
      </c>
      <c r="J88" s="30" t="str">
        <f>E23</f>
        <v>ing. Dušan Glogar - UNIPROJEKT</v>
      </c>
      <c r="L88" s="32"/>
    </row>
    <row r="89" spans="2:65" s="1" customFormat="1" ht="15.2" customHeight="1">
      <c r="B89" s="32"/>
      <c r="C89" s="27" t="s">
        <v>29</v>
      </c>
      <c r="F89" s="25" t="str">
        <f>IF(E20="","",E20)</f>
        <v>Vyplň údaj</v>
      </c>
      <c r="I89" s="27" t="s">
        <v>34</v>
      </c>
      <c r="J89" s="30" t="str">
        <f>E26</f>
        <v xml:space="preserve"> </v>
      </c>
      <c r="L89" s="32"/>
    </row>
    <row r="90" spans="2:65" s="1" customFormat="1" ht="10.35" customHeight="1">
      <c r="B90" s="32"/>
      <c r="L90" s="32"/>
    </row>
    <row r="91" spans="2:65" s="10" customFormat="1" ht="29.25" customHeight="1">
      <c r="B91" s="111"/>
      <c r="C91" s="112" t="s">
        <v>166</v>
      </c>
      <c r="D91" s="113" t="s">
        <v>57</v>
      </c>
      <c r="E91" s="113" t="s">
        <v>53</v>
      </c>
      <c r="F91" s="113" t="s">
        <v>54</v>
      </c>
      <c r="G91" s="113" t="s">
        <v>167</v>
      </c>
      <c r="H91" s="113" t="s">
        <v>168</v>
      </c>
      <c r="I91" s="113" t="s">
        <v>169</v>
      </c>
      <c r="J91" s="113" t="s">
        <v>155</v>
      </c>
      <c r="K91" s="114" t="s">
        <v>170</v>
      </c>
      <c r="L91" s="111"/>
      <c r="M91" s="56" t="s">
        <v>19</v>
      </c>
      <c r="N91" s="57" t="s">
        <v>42</v>
      </c>
      <c r="O91" s="57" t="s">
        <v>171</v>
      </c>
      <c r="P91" s="57" t="s">
        <v>172</v>
      </c>
      <c r="Q91" s="57" t="s">
        <v>173</v>
      </c>
      <c r="R91" s="57" t="s">
        <v>174</v>
      </c>
      <c r="S91" s="57" t="s">
        <v>175</v>
      </c>
      <c r="T91" s="58" t="s">
        <v>176</v>
      </c>
    </row>
    <row r="92" spans="2:65" s="1" customFormat="1" ht="22.9" customHeight="1">
      <c r="B92" s="32"/>
      <c r="C92" s="61" t="s">
        <v>177</v>
      </c>
      <c r="J92" s="115">
        <f>BK92</f>
        <v>0</v>
      </c>
      <c r="L92" s="32"/>
      <c r="M92" s="59"/>
      <c r="N92" s="50"/>
      <c r="O92" s="50"/>
      <c r="P92" s="116">
        <f>P93+P98+P155</f>
        <v>0</v>
      </c>
      <c r="Q92" s="50"/>
      <c r="R92" s="116">
        <f>R93+R98+R155</f>
        <v>0.64230000000000009</v>
      </c>
      <c r="S92" s="50"/>
      <c r="T92" s="117">
        <f>T93+T98+T155</f>
        <v>1.0925</v>
      </c>
      <c r="AT92" s="17" t="s">
        <v>71</v>
      </c>
      <c r="AU92" s="17" t="s">
        <v>156</v>
      </c>
      <c r="BK92" s="118">
        <f>BK93+BK98+BK155</f>
        <v>0</v>
      </c>
    </row>
    <row r="93" spans="2:65" s="11" customFormat="1" ht="25.9" customHeight="1">
      <c r="B93" s="119"/>
      <c r="D93" s="120" t="s">
        <v>71</v>
      </c>
      <c r="E93" s="121" t="s">
        <v>178</v>
      </c>
      <c r="F93" s="121" t="s">
        <v>179</v>
      </c>
      <c r="I93" s="122"/>
      <c r="J93" s="123">
        <f>BK93</f>
        <v>0</v>
      </c>
      <c r="L93" s="119"/>
      <c r="M93" s="124"/>
      <c r="P93" s="125">
        <f>P94</f>
        <v>0</v>
      </c>
      <c r="R93" s="125">
        <f>R94</f>
        <v>0</v>
      </c>
      <c r="T93" s="126">
        <f>T94</f>
        <v>0</v>
      </c>
      <c r="AR93" s="120" t="s">
        <v>79</v>
      </c>
      <c r="AT93" s="127" t="s">
        <v>71</v>
      </c>
      <c r="AU93" s="127" t="s">
        <v>72</v>
      </c>
      <c r="AY93" s="120" t="s">
        <v>180</v>
      </c>
      <c r="BK93" s="128">
        <f>BK94</f>
        <v>0</v>
      </c>
    </row>
    <row r="94" spans="2:65" s="11" customFormat="1" ht="22.9" customHeight="1">
      <c r="B94" s="119"/>
      <c r="D94" s="120" t="s">
        <v>71</v>
      </c>
      <c r="E94" s="129" t="s">
        <v>216</v>
      </c>
      <c r="F94" s="129" t="s">
        <v>217</v>
      </c>
      <c r="I94" s="122"/>
      <c r="J94" s="130">
        <f>BK94</f>
        <v>0</v>
      </c>
      <c r="L94" s="119"/>
      <c r="M94" s="124"/>
      <c r="P94" s="125">
        <f>SUM(P95:P97)</f>
        <v>0</v>
      </c>
      <c r="R94" s="125">
        <f>SUM(R95:R97)</f>
        <v>0</v>
      </c>
      <c r="T94" s="126">
        <f>SUM(T95:T97)</f>
        <v>0</v>
      </c>
      <c r="AR94" s="120" t="s">
        <v>79</v>
      </c>
      <c r="AT94" s="127" t="s">
        <v>71</v>
      </c>
      <c r="AU94" s="127" t="s">
        <v>79</v>
      </c>
      <c r="AY94" s="120" t="s">
        <v>180</v>
      </c>
      <c r="BK94" s="128">
        <f>SUM(BK95:BK97)</f>
        <v>0</v>
      </c>
    </row>
    <row r="95" spans="2:65" s="1" customFormat="1" ht="37.9" customHeight="1">
      <c r="B95" s="32"/>
      <c r="C95" s="131" t="s">
        <v>79</v>
      </c>
      <c r="D95" s="131" t="s">
        <v>182</v>
      </c>
      <c r="E95" s="132" t="s">
        <v>767</v>
      </c>
      <c r="F95" s="133" t="s">
        <v>768</v>
      </c>
      <c r="G95" s="134" t="s">
        <v>185</v>
      </c>
      <c r="H95" s="135">
        <v>60</v>
      </c>
      <c r="I95" s="136"/>
      <c r="J95" s="137">
        <f>ROUND(I95*H95,2)</f>
        <v>0</v>
      </c>
      <c r="K95" s="133" t="s">
        <v>186</v>
      </c>
      <c r="L95" s="32"/>
      <c r="M95" s="138" t="s">
        <v>19</v>
      </c>
      <c r="N95" s="139" t="s">
        <v>43</v>
      </c>
      <c r="P95" s="140">
        <f>O95*H95</f>
        <v>0</v>
      </c>
      <c r="Q95" s="140">
        <v>0</v>
      </c>
      <c r="R95" s="140">
        <f>Q95*H95</f>
        <v>0</v>
      </c>
      <c r="S95" s="140">
        <v>0</v>
      </c>
      <c r="T95" s="141">
        <f>S95*H95</f>
        <v>0</v>
      </c>
      <c r="AR95" s="142" t="s">
        <v>187</v>
      </c>
      <c r="AT95" s="142" t="s">
        <v>182</v>
      </c>
      <c r="AU95" s="142" t="s">
        <v>81</v>
      </c>
      <c r="AY95" s="17" t="s">
        <v>180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7" t="s">
        <v>79</v>
      </c>
      <c r="BK95" s="143">
        <f>ROUND(I95*H95,2)</f>
        <v>0</v>
      </c>
      <c r="BL95" s="17" t="s">
        <v>187</v>
      </c>
      <c r="BM95" s="142" t="s">
        <v>1129</v>
      </c>
    </row>
    <row r="96" spans="2:65" s="1" customFormat="1">
      <c r="B96" s="32"/>
      <c r="D96" s="144" t="s">
        <v>189</v>
      </c>
      <c r="F96" s="145" t="s">
        <v>770</v>
      </c>
      <c r="I96" s="146"/>
      <c r="L96" s="32"/>
      <c r="M96" s="147"/>
      <c r="T96" s="53"/>
      <c r="AT96" s="17" t="s">
        <v>189</v>
      </c>
      <c r="AU96" s="17" t="s">
        <v>81</v>
      </c>
    </row>
    <row r="97" spans="2:65" s="12" customFormat="1">
      <c r="B97" s="148"/>
      <c r="D97" s="149" t="s">
        <v>191</v>
      </c>
      <c r="E97" s="150" t="s">
        <v>19</v>
      </c>
      <c r="F97" s="151" t="s">
        <v>1130</v>
      </c>
      <c r="H97" s="152">
        <v>60</v>
      </c>
      <c r="I97" s="153"/>
      <c r="L97" s="148"/>
      <c r="M97" s="154"/>
      <c r="T97" s="155"/>
      <c r="AT97" s="150" t="s">
        <v>191</v>
      </c>
      <c r="AU97" s="150" t="s">
        <v>81</v>
      </c>
      <c r="AV97" s="12" t="s">
        <v>81</v>
      </c>
      <c r="AW97" s="12" t="s">
        <v>33</v>
      </c>
      <c r="AX97" s="12" t="s">
        <v>79</v>
      </c>
      <c r="AY97" s="150" t="s">
        <v>180</v>
      </c>
    </row>
    <row r="98" spans="2:65" s="11" customFormat="1" ht="25.9" customHeight="1">
      <c r="B98" s="119"/>
      <c r="D98" s="120" t="s">
        <v>71</v>
      </c>
      <c r="E98" s="121" t="s">
        <v>347</v>
      </c>
      <c r="F98" s="121" t="s">
        <v>348</v>
      </c>
      <c r="I98" s="122"/>
      <c r="J98" s="123">
        <f>BK98</f>
        <v>0</v>
      </c>
      <c r="L98" s="119"/>
      <c r="M98" s="124"/>
      <c r="P98" s="125">
        <f>P99+P132+P138</f>
        <v>0</v>
      </c>
      <c r="R98" s="125">
        <f>R99+R132+R138</f>
        <v>0.64230000000000009</v>
      </c>
      <c r="T98" s="126">
        <f>T99+T132+T138</f>
        <v>1.0925</v>
      </c>
      <c r="AR98" s="120" t="s">
        <v>81</v>
      </c>
      <c r="AT98" s="127" t="s">
        <v>71</v>
      </c>
      <c r="AU98" s="127" t="s">
        <v>72</v>
      </c>
      <c r="AY98" s="120" t="s">
        <v>180</v>
      </c>
      <c r="BK98" s="128">
        <f>BK99+BK132+BK138</f>
        <v>0</v>
      </c>
    </row>
    <row r="99" spans="2:65" s="11" customFormat="1" ht="22.9" customHeight="1">
      <c r="B99" s="119"/>
      <c r="D99" s="120" t="s">
        <v>71</v>
      </c>
      <c r="E99" s="129" t="s">
        <v>1023</v>
      </c>
      <c r="F99" s="129" t="s">
        <v>1024</v>
      </c>
      <c r="I99" s="122"/>
      <c r="J99" s="130">
        <f>BK99</f>
        <v>0</v>
      </c>
      <c r="L99" s="119"/>
      <c r="M99" s="124"/>
      <c r="P99" s="125">
        <f>SUM(P100:P131)</f>
        <v>0</v>
      </c>
      <c r="R99" s="125">
        <f>SUM(R100:R131)</f>
        <v>0.63640000000000008</v>
      </c>
      <c r="T99" s="126">
        <f>SUM(T100:T131)</f>
        <v>1.0925</v>
      </c>
      <c r="AR99" s="120" t="s">
        <v>81</v>
      </c>
      <c r="AT99" s="127" t="s">
        <v>71</v>
      </c>
      <c r="AU99" s="127" t="s">
        <v>79</v>
      </c>
      <c r="AY99" s="120" t="s">
        <v>180</v>
      </c>
      <c r="BK99" s="128">
        <f>SUM(BK100:BK131)</f>
        <v>0</v>
      </c>
    </row>
    <row r="100" spans="2:65" s="1" customFormat="1" ht="24.2" customHeight="1">
      <c r="B100" s="32"/>
      <c r="C100" s="131" t="s">
        <v>81</v>
      </c>
      <c r="D100" s="131" t="s">
        <v>182</v>
      </c>
      <c r="E100" s="132" t="s">
        <v>1025</v>
      </c>
      <c r="F100" s="133" t="s">
        <v>1026</v>
      </c>
      <c r="G100" s="134" t="s">
        <v>226</v>
      </c>
      <c r="H100" s="135">
        <v>2</v>
      </c>
      <c r="I100" s="136"/>
      <c r="J100" s="137">
        <f>ROUND(I100*H100,2)</f>
        <v>0</v>
      </c>
      <c r="K100" s="133" t="s">
        <v>186</v>
      </c>
      <c r="L100" s="32"/>
      <c r="M100" s="138" t="s">
        <v>19</v>
      </c>
      <c r="N100" s="139" t="s">
        <v>43</v>
      </c>
      <c r="P100" s="140">
        <f>O100*H100</f>
        <v>0</v>
      </c>
      <c r="Q100" s="140">
        <v>0</v>
      </c>
      <c r="R100" s="140">
        <f>Q100*H100</f>
        <v>0</v>
      </c>
      <c r="S100" s="140">
        <v>0</v>
      </c>
      <c r="T100" s="141">
        <f>S100*H100</f>
        <v>0</v>
      </c>
      <c r="AR100" s="142" t="s">
        <v>311</v>
      </c>
      <c r="AT100" s="142" t="s">
        <v>182</v>
      </c>
      <c r="AU100" s="142" t="s">
        <v>81</v>
      </c>
      <c r="AY100" s="17" t="s">
        <v>180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7" t="s">
        <v>79</v>
      </c>
      <c r="BK100" s="143">
        <f>ROUND(I100*H100,2)</f>
        <v>0</v>
      </c>
      <c r="BL100" s="17" t="s">
        <v>311</v>
      </c>
      <c r="BM100" s="142" t="s">
        <v>1131</v>
      </c>
    </row>
    <row r="101" spans="2:65" s="1" customFormat="1">
      <c r="B101" s="32"/>
      <c r="D101" s="144" t="s">
        <v>189</v>
      </c>
      <c r="F101" s="145" t="s">
        <v>1028</v>
      </c>
      <c r="I101" s="146"/>
      <c r="L101" s="32"/>
      <c r="M101" s="147"/>
      <c r="T101" s="53"/>
      <c r="AT101" s="17" t="s">
        <v>189</v>
      </c>
      <c r="AU101" s="17" t="s">
        <v>81</v>
      </c>
    </row>
    <row r="102" spans="2:65" s="1" customFormat="1" ht="37.9" customHeight="1">
      <c r="B102" s="32"/>
      <c r="C102" s="131" t="s">
        <v>198</v>
      </c>
      <c r="D102" s="131" t="s">
        <v>182</v>
      </c>
      <c r="E102" s="132" t="s">
        <v>1029</v>
      </c>
      <c r="F102" s="133" t="s">
        <v>1030</v>
      </c>
      <c r="G102" s="134" t="s">
        <v>226</v>
      </c>
      <c r="H102" s="135">
        <v>4</v>
      </c>
      <c r="I102" s="136"/>
      <c r="J102" s="137">
        <f>ROUND(I102*H102,2)</f>
        <v>0</v>
      </c>
      <c r="K102" s="133" t="s">
        <v>186</v>
      </c>
      <c r="L102" s="32"/>
      <c r="M102" s="138" t="s">
        <v>19</v>
      </c>
      <c r="N102" s="139" t="s">
        <v>43</v>
      </c>
      <c r="P102" s="140">
        <f>O102*H102</f>
        <v>0</v>
      </c>
      <c r="Q102" s="140">
        <v>0</v>
      </c>
      <c r="R102" s="140">
        <f>Q102*H102</f>
        <v>0</v>
      </c>
      <c r="S102" s="140">
        <v>0</v>
      </c>
      <c r="T102" s="141">
        <f>S102*H102</f>
        <v>0</v>
      </c>
      <c r="AR102" s="142" t="s">
        <v>311</v>
      </c>
      <c r="AT102" s="142" t="s">
        <v>182</v>
      </c>
      <c r="AU102" s="142" t="s">
        <v>81</v>
      </c>
      <c r="AY102" s="17" t="s">
        <v>180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7" t="s">
        <v>79</v>
      </c>
      <c r="BK102" s="143">
        <f>ROUND(I102*H102,2)</f>
        <v>0</v>
      </c>
      <c r="BL102" s="17" t="s">
        <v>311</v>
      </c>
      <c r="BM102" s="142" t="s">
        <v>1132</v>
      </c>
    </row>
    <row r="103" spans="2:65" s="1" customFormat="1">
      <c r="B103" s="32"/>
      <c r="D103" s="144" t="s">
        <v>189</v>
      </c>
      <c r="F103" s="145" t="s">
        <v>1032</v>
      </c>
      <c r="I103" s="146"/>
      <c r="L103" s="32"/>
      <c r="M103" s="147"/>
      <c r="T103" s="53"/>
      <c r="AT103" s="17" t="s">
        <v>189</v>
      </c>
      <c r="AU103" s="17" t="s">
        <v>81</v>
      </c>
    </row>
    <row r="104" spans="2:65" s="1" customFormat="1" ht="21.75" customHeight="1">
      <c r="B104" s="32"/>
      <c r="C104" s="131" t="s">
        <v>187</v>
      </c>
      <c r="D104" s="131" t="s">
        <v>182</v>
      </c>
      <c r="E104" s="132" t="s">
        <v>1033</v>
      </c>
      <c r="F104" s="133" t="s">
        <v>1034</v>
      </c>
      <c r="G104" s="134" t="s">
        <v>226</v>
      </c>
      <c r="H104" s="135">
        <v>13</v>
      </c>
      <c r="I104" s="136"/>
      <c r="J104" s="137">
        <f>ROUND(I104*H104,2)</f>
        <v>0</v>
      </c>
      <c r="K104" s="133" t="s">
        <v>186</v>
      </c>
      <c r="L104" s="32"/>
      <c r="M104" s="138" t="s">
        <v>19</v>
      </c>
      <c r="N104" s="139" t="s">
        <v>43</v>
      </c>
      <c r="P104" s="140">
        <f>O104*H104</f>
        <v>0</v>
      </c>
      <c r="Q104" s="140">
        <v>4.2999999999999999E-4</v>
      </c>
      <c r="R104" s="140">
        <f>Q104*H104</f>
        <v>5.5899999999999995E-3</v>
      </c>
      <c r="S104" s="140">
        <v>0</v>
      </c>
      <c r="T104" s="141">
        <f>S104*H104</f>
        <v>0</v>
      </c>
      <c r="AR104" s="142" t="s">
        <v>311</v>
      </c>
      <c r="AT104" s="142" t="s">
        <v>182</v>
      </c>
      <c r="AU104" s="142" t="s">
        <v>81</v>
      </c>
      <c r="AY104" s="17" t="s">
        <v>180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311</v>
      </c>
      <c r="BM104" s="142" t="s">
        <v>1133</v>
      </c>
    </row>
    <row r="105" spans="2:65" s="1" customFormat="1">
      <c r="B105" s="32"/>
      <c r="D105" s="144" t="s">
        <v>189</v>
      </c>
      <c r="F105" s="145" t="s">
        <v>1036</v>
      </c>
      <c r="I105" s="146"/>
      <c r="L105" s="32"/>
      <c r="M105" s="147"/>
      <c r="T105" s="53"/>
      <c r="AT105" s="17" t="s">
        <v>189</v>
      </c>
      <c r="AU105" s="17" t="s">
        <v>81</v>
      </c>
    </row>
    <row r="106" spans="2:65" s="1" customFormat="1" ht="21.75" customHeight="1">
      <c r="B106" s="32"/>
      <c r="C106" s="131" t="s">
        <v>218</v>
      </c>
      <c r="D106" s="131" t="s">
        <v>182</v>
      </c>
      <c r="E106" s="132" t="s">
        <v>1037</v>
      </c>
      <c r="F106" s="133" t="s">
        <v>1038</v>
      </c>
      <c r="G106" s="134" t="s">
        <v>226</v>
      </c>
      <c r="H106" s="135">
        <v>33</v>
      </c>
      <c r="I106" s="136"/>
      <c r="J106" s="137">
        <f>ROUND(I106*H106,2)</f>
        <v>0</v>
      </c>
      <c r="K106" s="133" t="s">
        <v>186</v>
      </c>
      <c r="L106" s="32"/>
      <c r="M106" s="138" t="s">
        <v>19</v>
      </c>
      <c r="N106" s="139" t="s">
        <v>43</v>
      </c>
      <c r="P106" s="140">
        <f>O106*H106</f>
        <v>0</v>
      </c>
      <c r="Q106" s="140">
        <v>4.2399999999999998E-3</v>
      </c>
      <c r="R106" s="140">
        <f>Q106*H106</f>
        <v>0.13991999999999999</v>
      </c>
      <c r="S106" s="140">
        <v>0</v>
      </c>
      <c r="T106" s="141">
        <f>S106*H106</f>
        <v>0</v>
      </c>
      <c r="AR106" s="142" t="s">
        <v>311</v>
      </c>
      <c r="AT106" s="142" t="s">
        <v>182</v>
      </c>
      <c r="AU106" s="142" t="s">
        <v>81</v>
      </c>
      <c r="AY106" s="17" t="s">
        <v>180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7" t="s">
        <v>79</v>
      </c>
      <c r="BK106" s="143">
        <f>ROUND(I106*H106,2)</f>
        <v>0</v>
      </c>
      <c r="BL106" s="17" t="s">
        <v>311</v>
      </c>
      <c r="BM106" s="142" t="s">
        <v>1134</v>
      </c>
    </row>
    <row r="107" spans="2:65" s="1" customFormat="1">
      <c r="B107" s="32"/>
      <c r="D107" s="144" t="s">
        <v>189</v>
      </c>
      <c r="F107" s="145" t="s">
        <v>1040</v>
      </c>
      <c r="I107" s="146"/>
      <c r="L107" s="32"/>
      <c r="M107" s="147"/>
      <c r="T107" s="53"/>
      <c r="AT107" s="17" t="s">
        <v>189</v>
      </c>
      <c r="AU107" s="17" t="s">
        <v>81</v>
      </c>
    </row>
    <row r="108" spans="2:65" s="1" customFormat="1" ht="33" customHeight="1">
      <c r="B108" s="32"/>
      <c r="C108" s="131" t="s">
        <v>205</v>
      </c>
      <c r="D108" s="131" t="s">
        <v>182</v>
      </c>
      <c r="E108" s="132" t="s">
        <v>1041</v>
      </c>
      <c r="F108" s="133" t="s">
        <v>1042</v>
      </c>
      <c r="G108" s="134" t="s">
        <v>476</v>
      </c>
      <c r="H108" s="135">
        <v>13</v>
      </c>
      <c r="I108" s="136"/>
      <c r="J108" s="137">
        <f>ROUND(I108*H108,2)</f>
        <v>0</v>
      </c>
      <c r="K108" s="133" t="s">
        <v>186</v>
      </c>
      <c r="L108" s="32"/>
      <c r="M108" s="138" t="s">
        <v>19</v>
      </c>
      <c r="N108" s="139" t="s">
        <v>43</v>
      </c>
      <c r="P108" s="140">
        <f>O108*H108</f>
        <v>0</v>
      </c>
      <c r="Q108" s="140">
        <v>2.2000000000000001E-3</v>
      </c>
      <c r="R108" s="140">
        <f>Q108*H108</f>
        <v>2.86E-2</v>
      </c>
      <c r="S108" s="140">
        <v>0</v>
      </c>
      <c r="T108" s="141">
        <f>S108*H108</f>
        <v>0</v>
      </c>
      <c r="AR108" s="142" t="s">
        <v>311</v>
      </c>
      <c r="AT108" s="142" t="s">
        <v>182</v>
      </c>
      <c r="AU108" s="142" t="s">
        <v>81</v>
      </c>
      <c r="AY108" s="17" t="s">
        <v>180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79</v>
      </c>
      <c r="BK108" s="143">
        <f>ROUND(I108*H108,2)</f>
        <v>0</v>
      </c>
      <c r="BL108" s="17" t="s">
        <v>311</v>
      </c>
      <c r="BM108" s="142" t="s">
        <v>1135</v>
      </c>
    </row>
    <row r="109" spans="2:65" s="1" customFormat="1">
      <c r="B109" s="32"/>
      <c r="D109" s="144" t="s">
        <v>189</v>
      </c>
      <c r="F109" s="145" t="s">
        <v>1044</v>
      </c>
      <c r="I109" s="146"/>
      <c r="L109" s="32"/>
      <c r="M109" s="147"/>
      <c r="T109" s="53"/>
      <c r="AT109" s="17" t="s">
        <v>189</v>
      </c>
      <c r="AU109" s="17" t="s">
        <v>81</v>
      </c>
    </row>
    <row r="110" spans="2:65" s="1" customFormat="1" ht="33" customHeight="1">
      <c r="B110" s="32"/>
      <c r="C110" s="131" t="s">
        <v>229</v>
      </c>
      <c r="D110" s="131" t="s">
        <v>182</v>
      </c>
      <c r="E110" s="132" t="s">
        <v>1045</v>
      </c>
      <c r="F110" s="133" t="s">
        <v>1046</v>
      </c>
      <c r="G110" s="134" t="s">
        <v>476</v>
      </c>
      <c r="H110" s="135">
        <v>33</v>
      </c>
      <c r="I110" s="136"/>
      <c r="J110" s="137">
        <f>ROUND(I110*H110,2)</f>
        <v>0</v>
      </c>
      <c r="K110" s="133" t="s">
        <v>186</v>
      </c>
      <c r="L110" s="32"/>
      <c r="M110" s="138" t="s">
        <v>19</v>
      </c>
      <c r="N110" s="139" t="s">
        <v>43</v>
      </c>
      <c r="P110" s="140">
        <f>O110*H110</f>
        <v>0</v>
      </c>
      <c r="Q110" s="140">
        <v>1.171E-2</v>
      </c>
      <c r="R110" s="140">
        <f>Q110*H110</f>
        <v>0.38643</v>
      </c>
      <c r="S110" s="140">
        <v>0</v>
      </c>
      <c r="T110" s="141">
        <f>S110*H110</f>
        <v>0</v>
      </c>
      <c r="AR110" s="142" t="s">
        <v>311</v>
      </c>
      <c r="AT110" s="142" t="s">
        <v>182</v>
      </c>
      <c r="AU110" s="142" t="s">
        <v>81</v>
      </c>
      <c r="AY110" s="17" t="s">
        <v>180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7" t="s">
        <v>79</v>
      </c>
      <c r="BK110" s="143">
        <f>ROUND(I110*H110,2)</f>
        <v>0</v>
      </c>
      <c r="BL110" s="17" t="s">
        <v>311</v>
      </c>
      <c r="BM110" s="142" t="s">
        <v>1136</v>
      </c>
    </row>
    <row r="111" spans="2:65" s="1" customFormat="1">
      <c r="B111" s="32"/>
      <c r="D111" s="144" t="s">
        <v>189</v>
      </c>
      <c r="F111" s="145" t="s">
        <v>1048</v>
      </c>
      <c r="I111" s="146"/>
      <c r="L111" s="32"/>
      <c r="M111" s="147"/>
      <c r="T111" s="53"/>
      <c r="AT111" s="17" t="s">
        <v>189</v>
      </c>
      <c r="AU111" s="17" t="s">
        <v>81</v>
      </c>
    </row>
    <row r="112" spans="2:65" s="1" customFormat="1" ht="16.5" customHeight="1">
      <c r="B112" s="32"/>
      <c r="C112" s="181" t="s">
        <v>235</v>
      </c>
      <c r="D112" s="181" t="s">
        <v>570</v>
      </c>
      <c r="E112" s="182" t="s">
        <v>1049</v>
      </c>
      <c r="F112" s="183" t="s">
        <v>1050</v>
      </c>
      <c r="G112" s="184" t="s">
        <v>226</v>
      </c>
      <c r="H112" s="185">
        <v>2</v>
      </c>
      <c r="I112" s="186"/>
      <c r="J112" s="187">
        <f>ROUND(I112*H112,2)</f>
        <v>0</v>
      </c>
      <c r="K112" s="183" t="s">
        <v>186</v>
      </c>
      <c r="L112" s="188"/>
      <c r="M112" s="189" t="s">
        <v>19</v>
      </c>
      <c r="N112" s="190" t="s">
        <v>43</v>
      </c>
      <c r="P112" s="140">
        <f>O112*H112</f>
        <v>0</v>
      </c>
      <c r="Q112" s="140">
        <v>5.0000000000000002E-5</v>
      </c>
      <c r="R112" s="140">
        <f>Q112*H112</f>
        <v>1E-4</v>
      </c>
      <c r="S112" s="140">
        <v>0</v>
      </c>
      <c r="T112" s="141">
        <f>S112*H112</f>
        <v>0</v>
      </c>
      <c r="AR112" s="142" t="s">
        <v>1051</v>
      </c>
      <c r="AT112" s="142" t="s">
        <v>570</v>
      </c>
      <c r="AU112" s="142" t="s">
        <v>81</v>
      </c>
      <c r="AY112" s="17" t="s">
        <v>180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7" t="s">
        <v>79</v>
      </c>
      <c r="BK112" s="143">
        <f>ROUND(I112*H112,2)</f>
        <v>0</v>
      </c>
      <c r="BL112" s="17" t="s">
        <v>360</v>
      </c>
      <c r="BM112" s="142" t="s">
        <v>1137</v>
      </c>
    </row>
    <row r="113" spans="2:65" s="1" customFormat="1" ht="16.5" customHeight="1">
      <c r="B113" s="32"/>
      <c r="C113" s="181" t="s">
        <v>216</v>
      </c>
      <c r="D113" s="181" t="s">
        <v>570</v>
      </c>
      <c r="E113" s="182" t="s">
        <v>1053</v>
      </c>
      <c r="F113" s="183" t="s">
        <v>1054</v>
      </c>
      <c r="G113" s="184" t="s">
        <v>226</v>
      </c>
      <c r="H113" s="185">
        <v>8</v>
      </c>
      <c r="I113" s="186"/>
      <c r="J113" s="187">
        <f>ROUND(I113*H113,2)</f>
        <v>0</v>
      </c>
      <c r="K113" s="183" t="s">
        <v>186</v>
      </c>
      <c r="L113" s="188"/>
      <c r="M113" s="189" t="s">
        <v>19</v>
      </c>
      <c r="N113" s="190" t="s">
        <v>43</v>
      </c>
      <c r="P113" s="140">
        <f>O113*H113</f>
        <v>0</v>
      </c>
      <c r="Q113" s="140">
        <v>2.1000000000000001E-4</v>
      </c>
      <c r="R113" s="140">
        <f>Q113*H113</f>
        <v>1.6800000000000001E-3</v>
      </c>
      <c r="S113" s="140">
        <v>0</v>
      </c>
      <c r="T113" s="141">
        <f>S113*H113</f>
        <v>0</v>
      </c>
      <c r="AR113" s="142" t="s">
        <v>1051</v>
      </c>
      <c r="AT113" s="142" t="s">
        <v>570</v>
      </c>
      <c r="AU113" s="142" t="s">
        <v>81</v>
      </c>
      <c r="AY113" s="17" t="s">
        <v>180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7" t="s">
        <v>79</v>
      </c>
      <c r="BK113" s="143">
        <f>ROUND(I113*H113,2)</f>
        <v>0</v>
      </c>
      <c r="BL113" s="17" t="s">
        <v>360</v>
      </c>
      <c r="BM113" s="142" t="s">
        <v>1138</v>
      </c>
    </row>
    <row r="114" spans="2:65" s="1" customFormat="1" ht="16.5" customHeight="1">
      <c r="B114" s="32"/>
      <c r="C114" s="181" t="s">
        <v>245</v>
      </c>
      <c r="D114" s="181" t="s">
        <v>570</v>
      </c>
      <c r="E114" s="182" t="s">
        <v>1139</v>
      </c>
      <c r="F114" s="183" t="s">
        <v>1140</v>
      </c>
      <c r="G114" s="184" t="s">
        <v>476</v>
      </c>
      <c r="H114" s="185">
        <v>6</v>
      </c>
      <c r="I114" s="186"/>
      <c r="J114" s="187">
        <f>ROUND(I114*H114,2)</f>
        <v>0</v>
      </c>
      <c r="K114" s="183" t="s">
        <v>186</v>
      </c>
      <c r="L114" s="188"/>
      <c r="M114" s="189" t="s">
        <v>19</v>
      </c>
      <c r="N114" s="190" t="s">
        <v>43</v>
      </c>
      <c r="P114" s="140">
        <f>O114*H114</f>
        <v>0</v>
      </c>
      <c r="Q114" s="140">
        <v>2.9E-4</v>
      </c>
      <c r="R114" s="140">
        <f>Q114*H114</f>
        <v>1.74E-3</v>
      </c>
      <c r="S114" s="140">
        <v>0</v>
      </c>
      <c r="T114" s="141">
        <f>S114*H114</f>
        <v>0</v>
      </c>
      <c r="AR114" s="142" t="s">
        <v>715</v>
      </c>
      <c r="AT114" s="142" t="s">
        <v>570</v>
      </c>
      <c r="AU114" s="142" t="s">
        <v>81</v>
      </c>
      <c r="AY114" s="17" t="s">
        <v>180</v>
      </c>
      <c r="BE114" s="143">
        <f>IF(N114="základní",J114,0)</f>
        <v>0</v>
      </c>
      <c r="BF114" s="143">
        <f>IF(N114="snížená",J114,0)</f>
        <v>0</v>
      </c>
      <c r="BG114" s="143">
        <f>IF(N114="zákl. přenesená",J114,0)</f>
        <v>0</v>
      </c>
      <c r="BH114" s="143">
        <f>IF(N114="sníž. přenesená",J114,0)</f>
        <v>0</v>
      </c>
      <c r="BI114" s="143">
        <f>IF(N114="nulová",J114,0)</f>
        <v>0</v>
      </c>
      <c r="BJ114" s="17" t="s">
        <v>79</v>
      </c>
      <c r="BK114" s="143">
        <f>ROUND(I114*H114,2)</f>
        <v>0</v>
      </c>
      <c r="BL114" s="17" t="s">
        <v>311</v>
      </c>
      <c r="BM114" s="142" t="s">
        <v>1141</v>
      </c>
    </row>
    <row r="115" spans="2:65" s="1" customFormat="1" ht="16.5" customHeight="1">
      <c r="B115" s="32"/>
      <c r="C115" s="181" t="s">
        <v>254</v>
      </c>
      <c r="D115" s="181" t="s">
        <v>570</v>
      </c>
      <c r="E115" s="182" t="s">
        <v>1142</v>
      </c>
      <c r="F115" s="183" t="s">
        <v>1143</v>
      </c>
      <c r="G115" s="184" t="s">
        <v>226</v>
      </c>
      <c r="H115" s="185">
        <v>8</v>
      </c>
      <c r="I115" s="186"/>
      <c r="J115" s="187">
        <f>ROUND(I115*H115,2)</f>
        <v>0</v>
      </c>
      <c r="K115" s="183" t="s">
        <v>19</v>
      </c>
      <c r="L115" s="188"/>
      <c r="M115" s="189" t="s">
        <v>19</v>
      </c>
      <c r="N115" s="190" t="s">
        <v>43</v>
      </c>
      <c r="P115" s="140">
        <f>O115*H115</f>
        <v>0</v>
      </c>
      <c r="Q115" s="140">
        <v>3.64E-3</v>
      </c>
      <c r="R115" s="140">
        <f>Q115*H115</f>
        <v>2.912E-2</v>
      </c>
      <c r="S115" s="140">
        <v>0</v>
      </c>
      <c r="T115" s="141">
        <f>S115*H115</f>
        <v>0</v>
      </c>
      <c r="AR115" s="142" t="s">
        <v>715</v>
      </c>
      <c r="AT115" s="142" t="s">
        <v>570</v>
      </c>
      <c r="AU115" s="142" t="s">
        <v>81</v>
      </c>
      <c r="AY115" s="17" t="s">
        <v>180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311</v>
      </c>
      <c r="BM115" s="142" t="s">
        <v>1144</v>
      </c>
    </row>
    <row r="116" spans="2:65" s="1" customFormat="1" ht="24.2" customHeight="1">
      <c r="B116" s="32"/>
      <c r="C116" s="131" t="s">
        <v>8</v>
      </c>
      <c r="D116" s="131" t="s">
        <v>182</v>
      </c>
      <c r="E116" s="132" t="s">
        <v>1059</v>
      </c>
      <c r="F116" s="133" t="s">
        <v>1060</v>
      </c>
      <c r="G116" s="134" t="s">
        <v>476</v>
      </c>
      <c r="H116" s="135">
        <v>13</v>
      </c>
      <c r="I116" s="136"/>
      <c r="J116" s="137">
        <f>ROUND(I116*H116,2)</f>
        <v>0</v>
      </c>
      <c r="K116" s="133" t="s">
        <v>186</v>
      </c>
      <c r="L116" s="32"/>
      <c r="M116" s="138" t="s">
        <v>19</v>
      </c>
      <c r="N116" s="139" t="s">
        <v>43</v>
      </c>
      <c r="P116" s="140">
        <f>O116*H116</f>
        <v>0</v>
      </c>
      <c r="Q116" s="140">
        <v>2.4000000000000001E-4</v>
      </c>
      <c r="R116" s="140">
        <f>Q116*H116</f>
        <v>3.1199999999999999E-3</v>
      </c>
      <c r="S116" s="140">
        <v>2.5400000000000002E-3</v>
      </c>
      <c r="T116" s="141">
        <f>S116*H116</f>
        <v>3.3020000000000001E-2</v>
      </c>
      <c r="AR116" s="142" t="s">
        <v>311</v>
      </c>
      <c r="AT116" s="142" t="s">
        <v>182</v>
      </c>
      <c r="AU116" s="142" t="s">
        <v>81</v>
      </c>
      <c r="AY116" s="17" t="s">
        <v>180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7" t="s">
        <v>79</v>
      </c>
      <c r="BK116" s="143">
        <f>ROUND(I116*H116,2)</f>
        <v>0</v>
      </c>
      <c r="BL116" s="17" t="s">
        <v>311</v>
      </c>
      <c r="BM116" s="142" t="s">
        <v>1145</v>
      </c>
    </row>
    <row r="117" spans="2:65" s="1" customFormat="1">
      <c r="B117" s="32"/>
      <c r="D117" s="144" t="s">
        <v>189</v>
      </c>
      <c r="F117" s="145" t="s">
        <v>1062</v>
      </c>
      <c r="I117" s="146"/>
      <c r="L117" s="32"/>
      <c r="M117" s="147"/>
      <c r="T117" s="53"/>
      <c r="AT117" s="17" t="s">
        <v>189</v>
      </c>
      <c r="AU117" s="17" t="s">
        <v>81</v>
      </c>
    </row>
    <row r="118" spans="2:65" s="1" customFormat="1" ht="24.2" customHeight="1">
      <c r="B118" s="32"/>
      <c r="C118" s="131" t="s">
        <v>286</v>
      </c>
      <c r="D118" s="131" t="s">
        <v>182</v>
      </c>
      <c r="E118" s="132" t="s">
        <v>1063</v>
      </c>
      <c r="F118" s="133" t="s">
        <v>1064</v>
      </c>
      <c r="G118" s="134" t="s">
        <v>476</v>
      </c>
      <c r="H118" s="135">
        <v>108</v>
      </c>
      <c r="I118" s="136"/>
      <c r="J118" s="137">
        <f>ROUND(I118*H118,2)</f>
        <v>0</v>
      </c>
      <c r="K118" s="133" t="s">
        <v>186</v>
      </c>
      <c r="L118" s="32"/>
      <c r="M118" s="138" t="s">
        <v>19</v>
      </c>
      <c r="N118" s="139" t="s">
        <v>43</v>
      </c>
      <c r="P118" s="140">
        <f>O118*H118</f>
        <v>0</v>
      </c>
      <c r="Q118" s="140">
        <v>3.5E-4</v>
      </c>
      <c r="R118" s="140">
        <f>Q118*H118</f>
        <v>3.78E-2</v>
      </c>
      <c r="S118" s="140">
        <v>9.8099999999999993E-3</v>
      </c>
      <c r="T118" s="141">
        <f>S118*H118</f>
        <v>1.05948</v>
      </c>
      <c r="AR118" s="142" t="s">
        <v>311</v>
      </c>
      <c r="AT118" s="142" t="s">
        <v>182</v>
      </c>
      <c r="AU118" s="142" t="s">
        <v>81</v>
      </c>
      <c r="AY118" s="17" t="s">
        <v>180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7" t="s">
        <v>79</v>
      </c>
      <c r="BK118" s="143">
        <f>ROUND(I118*H118,2)</f>
        <v>0</v>
      </c>
      <c r="BL118" s="17" t="s">
        <v>311</v>
      </c>
      <c r="BM118" s="142" t="s">
        <v>1146</v>
      </c>
    </row>
    <row r="119" spans="2:65" s="1" customFormat="1">
      <c r="B119" s="32"/>
      <c r="D119" s="144" t="s">
        <v>189</v>
      </c>
      <c r="F119" s="145" t="s">
        <v>1066</v>
      </c>
      <c r="I119" s="146"/>
      <c r="L119" s="32"/>
      <c r="M119" s="147"/>
      <c r="T119" s="53"/>
      <c r="AT119" s="17" t="s">
        <v>189</v>
      </c>
      <c r="AU119" s="17" t="s">
        <v>81</v>
      </c>
    </row>
    <row r="120" spans="2:65" s="1" customFormat="1" ht="24.2" customHeight="1">
      <c r="B120" s="32"/>
      <c r="C120" s="131" t="s">
        <v>294</v>
      </c>
      <c r="D120" s="131" t="s">
        <v>182</v>
      </c>
      <c r="E120" s="132" t="s">
        <v>1067</v>
      </c>
      <c r="F120" s="133" t="s">
        <v>1068</v>
      </c>
      <c r="G120" s="134" t="s">
        <v>226</v>
      </c>
      <c r="H120" s="135">
        <v>6</v>
      </c>
      <c r="I120" s="136"/>
      <c r="J120" s="137">
        <f>ROUND(I120*H120,2)</f>
        <v>0</v>
      </c>
      <c r="K120" s="133" t="s">
        <v>186</v>
      </c>
      <c r="L120" s="32"/>
      <c r="M120" s="138" t="s">
        <v>19</v>
      </c>
      <c r="N120" s="139" t="s">
        <v>43</v>
      </c>
      <c r="P120" s="140">
        <f>O120*H120</f>
        <v>0</v>
      </c>
      <c r="Q120" s="140">
        <v>0</v>
      </c>
      <c r="R120" s="140">
        <f>Q120*H120</f>
        <v>0</v>
      </c>
      <c r="S120" s="140">
        <v>0</v>
      </c>
      <c r="T120" s="141">
        <f>S120*H120</f>
        <v>0</v>
      </c>
      <c r="AR120" s="142" t="s">
        <v>311</v>
      </c>
      <c r="AT120" s="142" t="s">
        <v>182</v>
      </c>
      <c r="AU120" s="142" t="s">
        <v>81</v>
      </c>
      <c r="AY120" s="17" t="s">
        <v>180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7" t="s">
        <v>79</v>
      </c>
      <c r="BK120" s="143">
        <f>ROUND(I120*H120,2)</f>
        <v>0</v>
      </c>
      <c r="BL120" s="17" t="s">
        <v>311</v>
      </c>
      <c r="BM120" s="142" t="s">
        <v>1147</v>
      </c>
    </row>
    <row r="121" spans="2:65" s="1" customFormat="1">
      <c r="B121" s="32"/>
      <c r="D121" s="144" t="s">
        <v>189</v>
      </c>
      <c r="F121" s="145" t="s">
        <v>1070</v>
      </c>
      <c r="I121" s="146"/>
      <c r="L121" s="32"/>
      <c r="M121" s="147"/>
      <c r="T121" s="53"/>
      <c r="AT121" s="17" t="s">
        <v>189</v>
      </c>
      <c r="AU121" s="17" t="s">
        <v>81</v>
      </c>
    </row>
    <row r="122" spans="2:65" s="1" customFormat="1" ht="24.2" customHeight="1">
      <c r="B122" s="32"/>
      <c r="C122" s="131" t="s">
        <v>303</v>
      </c>
      <c r="D122" s="131" t="s">
        <v>182</v>
      </c>
      <c r="E122" s="132" t="s">
        <v>1071</v>
      </c>
      <c r="F122" s="133" t="s">
        <v>1072</v>
      </c>
      <c r="G122" s="134" t="s">
        <v>476</v>
      </c>
      <c r="H122" s="135">
        <v>0</v>
      </c>
      <c r="I122" s="136"/>
      <c r="J122" s="137">
        <f>ROUND(I122*H122,2)</f>
        <v>0</v>
      </c>
      <c r="K122" s="133" t="s">
        <v>186</v>
      </c>
      <c r="L122" s="32"/>
      <c r="M122" s="138" t="s">
        <v>19</v>
      </c>
      <c r="N122" s="139" t="s">
        <v>43</v>
      </c>
      <c r="P122" s="140">
        <f>O122*H122</f>
        <v>0</v>
      </c>
      <c r="Q122" s="140">
        <v>0</v>
      </c>
      <c r="R122" s="140">
        <f>Q122*H122</f>
        <v>0</v>
      </c>
      <c r="S122" s="140">
        <v>0</v>
      </c>
      <c r="T122" s="141">
        <f>S122*H122</f>
        <v>0</v>
      </c>
      <c r="AR122" s="142" t="s">
        <v>311</v>
      </c>
      <c r="AT122" s="142" t="s">
        <v>182</v>
      </c>
      <c r="AU122" s="142" t="s">
        <v>81</v>
      </c>
      <c r="AY122" s="17" t="s">
        <v>180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7" t="s">
        <v>79</v>
      </c>
      <c r="BK122" s="143">
        <f>ROUND(I122*H122,2)</f>
        <v>0</v>
      </c>
      <c r="BL122" s="17" t="s">
        <v>311</v>
      </c>
      <c r="BM122" s="142" t="s">
        <v>1148</v>
      </c>
    </row>
    <row r="123" spans="2:65" s="1" customFormat="1">
      <c r="B123" s="32"/>
      <c r="D123" s="144" t="s">
        <v>189</v>
      </c>
      <c r="F123" s="145" t="s">
        <v>1074</v>
      </c>
      <c r="I123" s="146"/>
      <c r="L123" s="32"/>
      <c r="M123" s="147"/>
      <c r="T123" s="53"/>
      <c r="AT123" s="17" t="s">
        <v>189</v>
      </c>
      <c r="AU123" s="17" t="s">
        <v>81</v>
      </c>
    </row>
    <row r="124" spans="2:65" s="1" customFormat="1" ht="24.2" customHeight="1">
      <c r="B124" s="32"/>
      <c r="C124" s="131" t="s">
        <v>311</v>
      </c>
      <c r="D124" s="131" t="s">
        <v>182</v>
      </c>
      <c r="E124" s="132" t="s">
        <v>1075</v>
      </c>
      <c r="F124" s="133" t="s">
        <v>1076</v>
      </c>
      <c r="G124" s="134" t="s">
        <v>226</v>
      </c>
      <c r="H124" s="135">
        <v>3</v>
      </c>
      <c r="I124" s="136"/>
      <c r="J124" s="137">
        <f>ROUND(I124*H124,2)</f>
        <v>0</v>
      </c>
      <c r="K124" s="133" t="s">
        <v>186</v>
      </c>
      <c r="L124" s="32"/>
      <c r="M124" s="138" t="s">
        <v>19</v>
      </c>
      <c r="N124" s="139" t="s">
        <v>43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311</v>
      </c>
      <c r="AT124" s="142" t="s">
        <v>182</v>
      </c>
      <c r="AU124" s="142" t="s">
        <v>81</v>
      </c>
      <c r="AY124" s="17" t="s">
        <v>180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7" t="s">
        <v>79</v>
      </c>
      <c r="BK124" s="143">
        <f>ROUND(I124*H124,2)</f>
        <v>0</v>
      </c>
      <c r="BL124" s="17" t="s">
        <v>311</v>
      </c>
      <c r="BM124" s="142" t="s">
        <v>1149</v>
      </c>
    </row>
    <row r="125" spans="2:65" s="1" customFormat="1">
      <c r="B125" s="32"/>
      <c r="D125" s="144" t="s">
        <v>189</v>
      </c>
      <c r="F125" s="145" t="s">
        <v>1078</v>
      </c>
      <c r="I125" s="146"/>
      <c r="L125" s="32"/>
      <c r="M125" s="147"/>
      <c r="T125" s="53"/>
      <c r="AT125" s="17" t="s">
        <v>189</v>
      </c>
      <c r="AU125" s="17" t="s">
        <v>81</v>
      </c>
    </row>
    <row r="126" spans="2:65" s="1" customFormat="1" ht="24.2" customHeight="1">
      <c r="B126" s="32"/>
      <c r="C126" s="131" t="s">
        <v>319</v>
      </c>
      <c r="D126" s="131" t="s">
        <v>182</v>
      </c>
      <c r="E126" s="132" t="s">
        <v>1079</v>
      </c>
      <c r="F126" s="133" t="s">
        <v>1080</v>
      </c>
      <c r="G126" s="134" t="s">
        <v>226</v>
      </c>
      <c r="H126" s="135">
        <v>2</v>
      </c>
      <c r="I126" s="136"/>
      <c r="J126" s="137">
        <f>ROUND(I126*H126,2)</f>
        <v>0</v>
      </c>
      <c r="K126" s="133" t="s">
        <v>186</v>
      </c>
      <c r="L126" s="32"/>
      <c r="M126" s="138" t="s">
        <v>19</v>
      </c>
      <c r="N126" s="139" t="s">
        <v>43</v>
      </c>
      <c r="P126" s="140">
        <f>O126*H126</f>
        <v>0</v>
      </c>
      <c r="Q126" s="140">
        <v>2.5000000000000001E-4</v>
      </c>
      <c r="R126" s="140">
        <f>Q126*H126</f>
        <v>5.0000000000000001E-4</v>
      </c>
      <c r="S126" s="140">
        <v>0</v>
      </c>
      <c r="T126" s="141">
        <f>S126*H126</f>
        <v>0</v>
      </c>
      <c r="AR126" s="142" t="s">
        <v>311</v>
      </c>
      <c r="AT126" s="142" t="s">
        <v>182</v>
      </c>
      <c r="AU126" s="142" t="s">
        <v>81</v>
      </c>
      <c r="AY126" s="17" t="s">
        <v>180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7" t="s">
        <v>79</v>
      </c>
      <c r="BK126" s="143">
        <f>ROUND(I126*H126,2)</f>
        <v>0</v>
      </c>
      <c r="BL126" s="17" t="s">
        <v>311</v>
      </c>
      <c r="BM126" s="142" t="s">
        <v>1150</v>
      </c>
    </row>
    <row r="127" spans="2:65" s="1" customFormat="1">
      <c r="B127" s="32"/>
      <c r="D127" s="144" t="s">
        <v>189</v>
      </c>
      <c r="F127" s="145" t="s">
        <v>1082</v>
      </c>
      <c r="I127" s="146"/>
      <c r="L127" s="32"/>
      <c r="M127" s="147"/>
      <c r="T127" s="53"/>
      <c r="AT127" s="17" t="s">
        <v>189</v>
      </c>
      <c r="AU127" s="17" t="s">
        <v>81</v>
      </c>
    </row>
    <row r="128" spans="2:65" s="1" customFormat="1" ht="24.2" customHeight="1">
      <c r="B128" s="32"/>
      <c r="C128" s="131" t="s">
        <v>326</v>
      </c>
      <c r="D128" s="131" t="s">
        <v>182</v>
      </c>
      <c r="E128" s="132" t="s">
        <v>1083</v>
      </c>
      <c r="F128" s="133" t="s">
        <v>1084</v>
      </c>
      <c r="G128" s="134" t="s">
        <v>226</v>
      </c>
      <c r="H128" s="135">
        <v>4</v>
      </c>
      <c r="I128" s="136"/>
      <c r="J128" s="137">
        <f>ROUND(I128*H128,2)</f>
        <v>0</v>
      </c>
      <c r="K128" s="133" t="s">
        <v>186</v>
      </c>
      <c r="L128" s="32"/>
      <c r="M128" s="138" t="s">
        <v>19</v>
      </c>
      <c r="N128" s="139" t="s">
        <v>43</v>
      </c>
      <c r="P128" s="140">
        <f>O128*H128</f>
        <v>0</v>
      </c>
      <c r="Q128" s="140">
        <v>4.4999999999999999E-4</v>
      </c>
      <c r="R128" s="140">
        <f>Q128*H128</f>
        <v>1.8E-3</v>
      </c>
      <c r="S128" s="140">
        <v>0</v>
      </c>
      <c r="T128" s="141">
        <f>S128*H128</f>
        <v>0</v>
      </c>
      <c r="AR128" s="142" t="s">
        <v>311</v>
      </c>
      <c r="AT128" s="142" t="s">
        <v>182</v>
      </c>
      <c r="AU128" s="142" t="s">
        <v>81</v>
      </c>
      <c r="AY128" s="17" t="s">
        <v>180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7" t="s">
        <v>79</v>
      </c>
      <c r="BK128" s="143">
        <f>ROUND(I128*H128,2)</f>
        <v>0</v>
      </c>
      <c r="BL128" s="17" t="s">
        <v>311</v>
      </c>
      <c r="BM128" s="142" t="s">
        <v>1151</v>
      </c>
    </row>
    <row r="129" spans="2:65" s="1" customFormat="1">
      <c r="B129" s="32"/>
      <c r="D129" s="144" t="s">
        <v>189</v>
      </c>
      <c r="F129" s="145" t="s">
        <v>1086</v>
      </c>
      <c r="I129" s="146"/>
      <c r="L129" s="32"/>
      <c r="M129" s="147"/>
      <c r="T129" s="53"/>
      <c r="AT129" s="17" t="s">
        <v>189</v>
      </c>
      <c r="AU129" s="17" t="s">
        <v>81</v>
      </c>
    </row>
    <row r="130" spans="2:65" s="1" customFormat="1" ht="44.25" customHeight="1">
      <c r="B130" s="32"/>
      <c r="C130" s="131" t="s">
        <v>333</v>
      </c>
      <c r="D130" s="131" t="s">
        <v>182</v>
      </c>
      <c r="E130" s="132" t="s">
        <v>1087</v>
      </c>
      <c r="F130" s="133" t="s">
        <v>1088</v>
      </c>
      <c r="G130" s="134" t="s">
        <v>368</v>
      </c>
      <c r="H130" s="177"/>
      <c r="I130" s="136"/>
      <c r="J130" s="137">
        <f>ROUND(I130*H130,2)</f>
        <v>0</v>
      </c>
      <c r="K130" s="133" t="s">
        <v>186</v>
      </c>
      <c r="L130" s="32"/>
      <c r="M130" s="138" t="s">
        <v>19</v>
      </c>
      <c r="N130" s="139" t="s">
        <v>43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311</v>
      </c>
      <c r="AT130" s="142" t="s">
        <v>182</v>
      </c>
      <c r="AU130" s="142" t="s">
        <v>81</v>
      </c>
      <c r="AY130" s="17" t="s">
        <v>180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7" t="s">
        <v>79</v>
      </c>
      <c r="BK130" s="143">
        <f>ROUND(I130*H130,2)</f>
        <v>0</v>
      </c>
      <c r="BL130" s="17" t="s">
        <v>311</v>
      </c>
      <c r="BM130" s="142" t="s">
        <v>1152</v>
      </c>
    </row>
    <row r="131" spans="2:65" s="1" customFormat="1">
      <c r="B131" s="32"/>
      <c r="D131" s="144" t="s">
        <v>189</v>
      </c>
      <c r="F131" s="145" t="s">
        <v>1090</v>
      </c>
      <c r="I131" s="146"/>
      <c r="L131" s="32"/>
      <c r="M131" s="147"/>
      <c r="T131" s="53"/>
      <c r="AT131" s="17" t="s">
        <v>189</v>
      </c>
      <c r="AU131" s="17" t="s">
        <v>81</v>
      </c>
    </row>
    <row r="132" spans="2:65" s="11" customFormat="1" ht="22.9" customHeight="1">
      <c r="B132" s="119"/>
      <c r="D132" s="120" t="s">
        <v>71</v>
      </c>
      <c r="E132" s="129" t="s">
        <v>349</v>
      </c>
      <c r="F132" s="129" t="s">
        <v>350</v>
      </c>
      <c r="I132" s="122"/>
      <c r="J132" s="130">
        <f>BK132</f>
        <v>0</v>
      </c>
      <c r="L132" s="119"/>
      <c r="M132" s="124"/>
      <c r="P132" s="125">
        <f>SUM(P133:P137)</f>
        <v>0</v>
      </c>
      <c r="R132" s="125">
        <f>SUM(R133:R137)</f>
        <v>6.9999999999999988E-4</v>
      </c>
      <c r="T132" s="126">
        <f>SUM(T133:T137)</f>
        <v>0</v>
      </c>
      <c r="AR132" s="120" t="s">
        <v>81</v>
      </c>
      <c r="AT132" s="127" t="s">
        <v>71</v>
      </c>
      <c r="AU132" s="127" t="s">
        <v>79</v>
      </c>
      <c r="AY132" s="120" t="s">
        <v>180</v>
      </c>
      <c r="BK132" s="128">
        <f>SUM(BK133:BK137)</f>
        <v>0</v>
      </c>
    </row>
    <row r="133" spans="2:65" s="1" customFormat="1" ht="24.2" customHeight="1">
      <c r="B133" s="32"/>
      <c r="C133" s="131" t="s">
        <v>339</v>
      </c>
      <c r="D133" s="131" t="s">
        <v>182</v>
      </c>
      <c r="E133" s="132" t="s">
        <v>1153</v>
      </c>
      <c r="F133" s="133" t="s">
        <v>1154</v>
      </c>
      <c r="G133" s="134" t="s">
        <v>941</v>
      </c>
      <c r="H133" s="135">
        <v>10</v>
      </c>
      <c r="I133" s="136"/>
      <c r="J133" s="137">
        <f>ROUND(I133*H133,2)</f>
        <v>0</v>
      </c>
      <c r="K133" s="133" t="s">
        <v>186</v>
      </c>
      <c r="L133" s="32"/>
      <c r="M133" s="138" t="s">
        <v>19</v>
      </c>
      <c r="N133" s="139" t="s">
        <v>43</v>
      </c>
      <c r="P133" s="140">
        <f>O133*H133</f>
        <v>0</v>
      </c>
      <c r="Q133" s="140">
        <v>6.9999999999999994E-5</v>
      </c>
      <c r="R133" s="140">
        <f>Q133*H133</f>
        <v>6.9999999999999988E-4</v>
      </c>
      <c r="S133" s="140">
        <v>0</v>
      </c>
      <c r="T133" s="141">
        <f>S133*H133</f>
        <v>0</v>
      </c>
      <c r="AR133" s="142" t="s">
        <v>311</v>
      </c>
      <c r="AT133" s="142" t="s">
        <v>182</v>
      </c>
      <c r="AU133" s="142" t="s">
        <v>81</v>
      </c>
      <c r="AY133" s="17" t="s">
        <v>180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311</v>
      </c>
      <c r="BM133" s="142" t="s">
        <v>1155</v>
      </c>
    </row>
    <row r="134" spans="2:65" s="1" customFormat="1">
      <c r="B134" s="32"/>
      <c r="D134" s="144" t="s">
        <v>189</v>
      </c>
      <c r="F134" s="145" t="s">
        <v>1156</v>
      </c>
      <c r="I134" s="146"/>
      <c r="L134" s="32"/>
      <c r="M134" s="147"/>
      <c r="T134" s="53"/>
      <c r="AT134" s="17" t="s">
        <v>189</v>
      </c>
      <c r="AU134" s="17" t="s">
        <v>81</v>
      </c>
    </row>
    <row r="135" spans="2:65" s="1" customFormat="1" ht="19.5">
      <c r="B135" s="32"/>
      <c r="D135" s="149" t="s">
        <v>250</v>
      </c>
      <c r="F135" s="169" t="s">
        <v>1157</v>
      </c>
      <c r="I135" s="146"/>
      <c r="L135" s="32"/>
      <c r="M135" s="147"/>
      <c r="T135" s="53"/>
      <c r="AT135" s="17" t="s">
        <v>250</v>
      </c>
      <c r="AU135" s="17" t="s">
        <v>81</v>
      </c>
    </row>
    <row r="136" spans="2:65" s="1" customFormat="1" ht="49.15" customHeight="1">
      <c r="B136" s="32"/>
      <c r="C136" s="131" t="s">
        <v>7</v>
      </c>
      <c r="D136" s="131" t="s">
        <v>182</v>
      </c>
      <c r="E136" s="132" t="s">
        <v>1158</v>
      </c>
      <c r="F136" s="133" t="s">
        <v>1159</v>
      </c>
      <c r="G136" s="134" t="s">
        <v>368</v>
      </c>
      <c r="H136" s="177"/>
      <c r="I136" s="136"/>
      <c r="J136" s="137">
        <f>ROUND(I136*H136,2)</f>
        <v>0</v>
      </c>
      <c r="K136" s="133" t="s">
        <v>186</v>
      </c>
      <c r="L136" s="32"/>
      <c r="M136" s="138" t="s">
        <v>19</v>
      </c>
      <c r="N136" s="139" t="s">
        <v>43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311</v>
      </c>
      <c r="AT136" s="142" t="s">
        <v>182</v>
      </c>
      <c r="AU136" s="142" t="s">
        <v>81</v>
      </c>
      <c r="AY136" s="17" t="s">
        <v>180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7" t="s">
        <v>79</v>
      </c>
      <c r="BK136" s="143">
        <f>ROUND(I136*H136,2)</f>
        <v>0</v>
      </c>
      <c r="BL136" s="17" t="s">
        <v>311</v>
      </c>
      <c r="BM136" s="142" t="s">
        <v>1160</v>
      </c>
    </row>
    <row r="137" spans="2:65" s="1" customFormat="1">
      <c r="B137" s="32"/>
      <c r="D137" s="144" t="s">
        <v>189</v>
      </c>
      <c r="F137" s="145" t="s">
        <v>1161</v>
      </c>
      <c r="I137" s="146"/>
      <c r="L137" s="32"/>
      <c r="M137" s="147"/>
      <c r="T137" s="53"/>
      <c r="AT137" s="17" t="s">
        <v>189</v>
      </c>
      <c r="AU137" s="17" t="s">
        <v>81</v>
      </c>
    </row>
    <row r="138" spans="2:65" s="11" customFormat="1" ht="22.9" customHeight="1">
      <c r="B138" s="119"/>
      <c r="D138" s="120" t="s">
        <v>71</v>
      </c>
      <c r="E138" s="129" t="s">
        <v>977</v>
      </c>
      <c r="F138" s="129" t="s">
        <v>978</v>
      </c>
      <c r="I138" s="122"/>
      <c r="J138" s="130">
        <f>BK138</f>
        <v>0</v>
      </c>
      <c r="L138" s="119"/>
      <c r="M138" s="124"/>
      <c r="P138" s="125">
        <f>SUM(P139:P154)</f>
        <v>0</v>
      </c>
      <c r="R138" s="125">
        <f>SUM(R139:R154)</f>
        <v>5.1999999999999998E-3</v>
      </c>
      <c r="T138" s="126">
        <f>SUM(T139:T154)</f>
        <v>0</v>
      </c>
      <c r="AR138" s="120" t="s">
        <v>81</v>
      </c>
      <c r="AT138" s="127" t="s">
        <v>71</v>
      </c>
      <c r="AU138" s="127" t="s">
        <v>79</v>
      </c>
      <c r="AY138" s="120" t="s">
        <v>180</v>
      </c>
      <c r="BK138" s="128">
        <f>SUM(BK139:BK154)</f>
        <v>0</v>
      </c>
    </row>
    <row r="139" spans="2:65" s="1" customFormat="1" ht="37.9" customHeight="1">
      <c r="B139" s="32"/>
      <c r="C139" s="131" t="s">
        <v>351</v>
      </c>
      <c r="D139" s="131" t="s">
        <v>182</v>
      </c>
      <c r="E139" s="132" t="s">
        <v>1091</v>
      </c>
      <c r="F139" s="133" t="s">
        <v>1092</v>
      </c>
      <c r="G139" s="134" t="s">
        <v>476</v>
      </c>
      <c r="H139" s="135">
        <v>13</v>
      </c>
      <c r="I139" s="136"/>
      <c r="J139" s="137">
        <f>ROUND(I139*H139,2)</f>
        <v>0</v>
      </c>
      <c r="K139" s="133" t="s">
        <v>186</v>
      </c>
      <c r="L139" s="32"/>
      <c r="M139" s="138" t="s">
        <v>19</v>
      </c>
      <c r="N139" s="139" t="s">
        <v>43</v>
      </c>
      <c r="P139" s="140">
        <f>O139*H139</f>
        <v>0</v>
      </c>
      <c r="Q139" s="140">
        <v>1.0000000000000001E-5</v>
      </c>
      <c r="R139" s="140">
        <f>Q139*H139</f>
        <v>1.3000000000000002E-4</v>
      </c>
      <c r="S139" s="140">
        <v>0</v>
      </c>
      <c r="T139" s="141">
        <f>S139*H139</f>
        <v>0</v>
      </c>
      <c r="AR139" s="142" t="s">
        <v>311</v>
      </c>
      <c r="AT139" s="142" t="s">
        <v>182</v>
      </c>
      <c r="AU139" s="142" t="s">
        <v>81</v>
      </c>
      <c r="AY139" s="17" t="s">
        <v>180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7" t="s">
        <v>79</v>
      </c>
      <c r="BK139" s="143">
        <f>ROUND(I139*H139,2)</f>
        <v>0</v>
      </c>
      <c r="BL139" s="17" t="s">
        <v>311</v>
      </c>
      <c r="BM139" s="142" t="s">
        <v>1162</v>
      </c>
    </row>
    <row r="140" spans="2:65" s="1" customFormat="1">
      <c r="B140" s="32"/>
      <c r="D140" s="144" t="s">
        <v>189</v>
      </c>
      <c r="F140" s="145" t="s">
        <v>1094</v>
      </c>
      <c r="I140" s="146"/>
      <c r="L140" s="32"/>
      <c r="M140" s="147"/>
      <c r="T140" s="53"/>
      <c r="AT140" s="17" t="s">
        <v>189</v>
      </c>
      <c r="AU140" s="17" t="s">
        <v>81</v>
      </c>
    </row>
    <row r="141" spans="2:65" s="1" customFormat="1" ht="44.25" customHeight="1">
      <c r="B141" s="32"/>
      <c r="C141" s="131" t="s">
        <v>357</v>
      </c>
      <c r="D141" s="131" t="s">
        <v>182</v>
      </c>
      <c r="E141" s="132" t="s">
        <v>1095</v>
      </c>
      <c r="F141" s="133" t="s">
        <v>1096</v>
      </c>
      <c r="G141" s="134" t="s">
        <v>476</v>
      </c>
      <c r="H141" s="135">
        <v>33</v>
      </c>
      <c r="I141" s="136"/>
      <c r="J141" s="137">
        <f>ROUND(I141*H141,2)</f>
        <v>0</v>
      </c>
      <c r="K141" s="133" t="s">
        <v>186</v>
      </c>
      <c r="L141" s="32"/>
      <c r="M141" s="138" t="s">
        <v>19</v>
      </c>
      <c r="N141" s="139" t="s">
        <v>43</v>
      </c>
      <c r="P141" s="140">
        <f>O141*H141</f>
        <v>0</v>
      </c>
      <c r="Q141" s="140">
        <v>1.0000000000000001E-5</v>
      </c>
      <c r="R141" s="140">
        <f>Q141*H141</f>
        <v>3.3000000000000005E-4</v>
      </c>
      <c r="S141" s="140">
        <v>0</v>
      </c>
      <c r="T141" s="141">
        <f>S141*H141</f>
        <v>0</v>
      </c>
      <c r="AR141" s="142" t="s">
        <v>311</v>
      </c>
      <c r="AT141" s="142" t="s">
        <v>182</v>
      </c>
      <c r="AU141" s="142" t="s">
        <v>81</v>
      </c>
      <c r="AY141" s="17" t="s">
        <v>180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7" t="s">
        <v>79</v>
      </c>
      <c r="BK141" s="143">
        <f>ROUND(I141*H141,2)</f>
        <v>0</v>
      </c>
      <c r="BL141" s="17" t="s">
        <v>311</v>
      </c>
      <c r="BM141" s="142" t="s">
        <v>1163</v>
      </c>
    </row>
    <row r="142" spans="2:65" s="1" customFormat="1">
      <c r="B142" s="32"/>
      <c r="D142" s="144" t="s">
        <v>189</v>
      </c>
      <c r="F142" s="145" t="s">
        <v>1098</v>
      </c>
      <c r="I142" s="146"/>
      <c r="L142" s="32"/>
      <c r="M142" s="147"/>
      <c r="T142" s="53"/>
      <c r="AT142" s="17" t="s">
        <v>189</v>
      </c>
      <c r="AU142" s="17" t="s">
        <v>81</v>
      </c>
    </row>
    <row r="143" spans="2:65" s="1" customFormat="1" ht="24.2" customHeight="1">
      <c r="B143" s="32"/>
      <c r="C143" s="131" t="s">
        <v>365</v>
      </c>
      <c r="D143" s="131" t="s">
        <v>182</v>
      </c>
      <c r="E143" s="132" t="s">
        <v>1099</v>
      </c>
      <c r="F143" s="133" t="s">
        <v>1100</v>
      </c>
      <c r="G143" s="134" t="s">
        <v>476</v>
      </c>
      <c r="H143" s="135">
        <v>13</v>
      </c>
      <c r="I143" s="136"/>
      <c r="J143" s="137">
        <f>ROUND(I143*H143,2)</f>
        <v>0</v>
      </c>
      <c r="K143" s="133" t="s">
        <v>186</v>
      </c>
      <c r="L143" s="32"/>
      <c r="M143" s="138" t="s">
        <v>19</v>
      </c>
      <c r="N143" s="139" t="s">
        <v>43</v>
      </c>
      <c r="P143" s="140">
        <f>O143*H143</f>
        <v>0</v>
      </c>
      <c r="Q143" s="140">
        <v>2.0000000000000002E-5</v>
      </c>
      <c r="R143" s="140">
        <f>Q143*H143</f>
        <v>2.6000000000000003E-4</v>
      </c>
      <c r="S143" s="140">
        <v>0</v>
      </c>
      <c r="T143" s="141">
        <f>S143*H143</f>
        <v>0</v>
      </c>
      <c r="AR143" s="142" t="s">
        <v>311</v>
      </c>
      <c r="AT143" s="142" t="s">
        <v>182</v>
      </c>
      <c r="AU143" s="142" t="s">
        <v>81</v>
      </c>
      <c r="AY143" s="17" t="s">
        <v>180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311</v>
      </c>
      <c r="BM143" s="142" t="s">
        <v>1164</v>
      </c>
    </row>
    <row r="144" spans="2:65" s="1" customFormat="1">
      <c r="B144" s="32"/>
      <c r="D144" s="144" t="s">
        <v>189</v>
      </c>
      <c r="F144" s="145" t="s">
        <v>1102</v>
      </c>
      <c r="I144" s="146"/>
      <c r="L144" s="32"/>
      <c r="M144" s="147"/>
      <c r="T144" s="53"/>
      <c r="AT144" s="17" t="s">
        <v>189</v>
      </c>
      <c r="AU144" s="17" t="s">
        <v>81</v>
      </c>
    </row>
    <row r="145" spans="2:65" s="1" customFormat="1" ht="37.9" customHeight="1">
      <c r="B145" s="32"/>
      <c r="C145" s="131" t="s">
        <v>500</v>
      </c>
      <c r="D145" s="131" t="s">
        <v>182</v>
      </c>
      <c r="E145" s="132" t="s">
        <v>1103</v>
      </c>
      <c r="F145" s="133" t="s">
        <v>1104</v>
      </c>
      <c r="G145" s="134" t="s">
        <v>476</v>
      </c>
      <c r="H145" s="135">
        <v>33</v>
      </c>
      <c r="I145" s="136"/>
      <c r="J145" s="137">
        <f>ROUND(I145*H145,2)</f>
        <v>0</v>
      </c>
      <c r="K145" s="133" t="s">
        <v>186</v>
      </c>
      <c r="L145" s="32"/>
      <c r="M145" s="138" t="s">
        <v>19</v>
      </c>
      <c r="N145" s="139" t="s">
        <v>43</v>
      </c>
      <c r="P145" s="140">
        <f>O145*H145</f>
        <v>0</v>
      </c>
      <c r="Q145" s="140">
        <v>4.0000000000000003E-5</v>
      </c>
      <c r="R145" s="140">
        <f>Q145*H145</f>
        <v>1.3200000000000002E-3</v>
      </c>
      <c r="S145" s="140">
        <v>0</v>
      </c>
      <c r="T145" s="141">
        <f>S145*H145</f>
        <v>0</v>
      </c>
      <c r="AR145" s="142" t="s">
        <v>311</v>
      </c>
      <c r="AT145" s="142" t="s">
        <v>182</v>
      </c>
      <c r="AU145" s="142" t="s">
        <v>81</v>
      </c>
      <c r="AY145" s="17" t="s">
        <v>180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7" t="s">
        <v>79</v>
      </c>
      <c r="BK145" s="143">
        <f>ROUND(I145*H145,2)</f>
        <v>0</v>
      </c>
      <c r="BL145" s="17" t="s">
        <v>311</v>
      </c>
      <c r="BM145" s="142" t="s">
        <v>1165</v>
      </c>
    </row>
    <row r="146" spans="2:65" s="1" customFormat="1">
      <c r="B146" s="32"/>
      <c r="D146" s="144" t="s">
        <v>189</v>
      </c>
      <c r="F146" s="145" t="s">
        <v>1106</v>
      </c>
      <c r="I146" s="146"/>
      <c r="L146" s="32"/>
      <c r="M146" s="147"/>
      <c r="T146" s="53"/>
      <c r="AT146" s="17" t="s">
        <v>189</v>
      </c>
      <c r="AU146" s="17" t="s">
        <v>81</v>
      </c>
    </row>
    <row r="147" spans="2:65" s="1" customFormat="1" ht="24.2" customHeight="1">
      <c r="B147" s="32"/>
      <c r="C147" s="131" t="s">
        <v>505</v>
      </c>
      <c r="D147" s="131" t="s">
        <v>182</v>
      </c>
      <c r="E147" s="132" t="s">
        <v>1107</v>
      </c>
      <c r="F147" s="133" t="s">
        <v>1108</v>
      </c>
      <c r="G147" s="134" t="s">
        <v>476</v>
      </c>
      <c r="H147" s="135">
        <v>13</v>
      </c>
      <c r="I147" s="136"/>
      <c r="J147" s="137">
        <f>ROUND(I147*H147,2)</f>
        <v>0</v>
      </c>
      <c r="K147" s="133" t="s">
        <v>186</v>
      </c>
      <c r="L147" s="32"/>
      <c r="M147" s="138" t="s">
        <v>19</v>
      </c>
      <c r="N147" s="139" t="s">
        <v>43</v>
      </c>
      <c r="P147" s="140">
        <f>O147*H147</f>
        <v>0</v>
      </c>
      <c r="Q147" s="140">
        <v>2.0000000000000002E-5</v>
      </c>
      <c r="R147" s="140">
        <f>Q147*H147</f>
        <v>2.6000000000000003E-4</v>
      </c>
      <c r="S147" s="140">
        <v>0</v>
      </c>
      <c r="T147" s="141">
        <f>S147*H147</f>
        <v>0</v>
      </c>
      <c r="AR147" s="142" t="s">
        <v>311</v>
      </c>
      <c r="AT147" s="142" t="s">
        <v>182</v>
      </c>
      <c r="AU147" s="142" t="s">
        <v>81</v>
      </c>
      <c r="AY147" s="17" t="s">
        <v>180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79</v>
      </c>
      <c r="BK147" s="143">
        <f>ROUND(I147*H147,2)</f>
        <v>0</v>
      </c>
      <c r="BL147" s="17" t="s">
        <v>311</v>
      </c>
      <c r="BM147" s="142" t="s">
        <v>1166</v>
      </c>
    </row>
    <row r="148" spans="2:65" s="1" customFormat="1">
      <c r="B148" s="32"/>
      <c r="D148" s="144" t="s">
        <v>189</v>
      </c>
      <c r="F148" s="145" t="s">
        <v>1110</v>
      </c>
      <c r="I148" s="146"/>
      <c r="L148" s="32"/>
      <c r="M148" s="147"/>
      <c r="T148" s="53"/>
      <c r="AT148" s="17" t="s">
        <v>189</v>
      </c>
      <c r="AU148" s="17" t="s">
        <v>81</v>
      </c>
    </row>
    <row r="149" spans="2:65" s="1" customFormat="1" ht="33" customHeight="1">
      <c r="B149" s="32"/>
      <c r="C149" s="131" t="s">
        <v>511</v>
      </c>
      <c r="D149" s="131" t="s">
        <v>182</v>
      </c>
      <c r="E149" s="132" t="s">
        <v>1111</v>
      </c>
      <c r="F149" s="133" t="s">
        <v>1112</v>
      </c>
      <c r="G149" s="134" t="s">
        <v>476</v>
      </c>
      <c r="H149" s="135">
        <v>33</v>
      </c>
      <c r="I149" s="136"/>
      <c r="J149" s="137">
        <f>ROUND(I149*H149,2)</f>
        <v>0</v>
      </c>
      <c r="K149" s="133" t="s">
        <v>186</v>
      </c>
      <c r="L149" s="32"/>
      <c r="M149" s="138" t="s">
        <v>19</v>
      </c>
      <c r="N149" s="139" t="s">
        <v>43</v>
      </c>
      <c r="P149" s="140">
        <f>O149*H149</f>
        <v>0</v>
      </c>
      <c r="Q149" s="140">
        <v>4.0000000000000003E-5</v>
      </c>
      <c r="R149" s="140">
        <f>Q149*H149</f>
        <v>1.3200000000000002E-3</v>
      </c>
      <c r="S149" s="140">
        <v>0</v>
      </c>
      <c r="T149" s="141">
        <f>S149*H149</f>
        <v>0</v>
      </c>
      <c r="AR149" s="142" t="s">
        <v>311</v>
      </c>
      <c r="AT149" s="142" t="s">
        <v>182</v>
      </c>
      <c r="AU149" s="142" t="s">
        <v>81</v>
      </c>
      <c r="AY149" s="17" t="s">
        <v>180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79</v>
      </c>
      <c r="BK149" s="143">
        <f>ROUND(I149*H149,2)</f>
        <v>0</v>
      </c>
      <c r="BL149" s="17" t="s">
        <v>311</v>
      </c>
      <c r="BM149" s="142" t="s">
        <v>1167</v>
      </c>
    </row>
    <row r="150" spans="2:65" s="1" customFormat="1">
      <c r="B150" s="32"/>
      <c r="D150" s="144" t="s">
        <v>189</v>
      </c>
      <c r="F150" s="145" t="s">
        <v>1114</v>
      </c>
      <c r="I150" s="146"/>
      <c r="L150" s="32"/>
      <c r="M150" s="147"/>
      <c r="T150" s="53"/>
      <c r="AT150" s="17" t="s">
        <v>189</v>
      </c>
      <c r="AU150" s="17" t="s">
        <v>81</v>
      </c>
    </row>
    <row r="151" spans="2:65" s="1" customFormat="1" ht="33" customHeight="1">
      <c r="B151" s="32"/>
      <c r="C151" s="131" t="s">
        <v>515</v>
      </c>
      <c r="D151" s="131" t="s">
        <v>182</v>
      </c>
      <c r="E151" s="132" t="s">
        <v>1115</v>
      </c>
      <c r="F151" s="133" t="s">
        <v>1116</v>
      </c>
      <c r="G151" s="134" t="s">
        <v>476</v>
      </c>
      <c r="H151" s="135">
        <v>13</v>
      </c>
      <c r="I151" s="136"/>
      <c r="J151" s="137">
        <f>ROUND(I151*H151,2)</f>
        <v>0</v>
      </c>
      <c r="K151" s="133" t="s">
        <v>186</v>
      </c>
      <c r="L151" s="32"/>
      <c r="M151" s="138" t="s">
        <v>19</v>
      </c>
      <c r="N151" s="139" t="s">
        <v>43</v>
      </c>
      <c r="P151" s="140">
        <f>O151*H151</f>
        <v>0</v>
      </c>
      <c r="Q151" s="140">
        <v>2.0000000000000002E-5</v>
      </c>
      <c r="R151" s="140">
        <f>Q151*H151</f>
        <v>2.6000000000000003E-4</v>
      </c>
      <c r="S151" s="140">
        <v>0</v>
      </c>
      <c r="T151" s="141">
        <f>S151*H151</f>
        <v>0</v>
      </c>
      <c r="AR151" s="142" t="s">
        <v>311</v>
      </c>
      <c r="AT151" s="142" t="s">
        <v>182</v>
      </c>
      <c r="AU151" s="142" t="s">
        <v>81</v>
      </c>
      <c r="AY151" s="17" t="s">
        <v>180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7" t="s">
        <v>79</v>
      </c>
      <c r="BK151" s="143">
        <f>ROUND(I151*H151,2)</f>
        <v>0</v>
      </c>
      <c r="BL151" s="17" t="s">
        <v>311</v>
      </c>
      <c r="BM151" s="142" t="s">
        <v>1168</v>
      </c>
    </row>
    <row r="152" spans="2:65" s="1" customFormat="1">
      <c r="B152" s="32"/>
      <c r="D152" s="144" t="s">
        <v>189</v>
      </c>
      <c r="F152" s="145" t="s">
        <v>1118</v>
      </c>
      <c r="I152" s="146"/>
      <c r="L152" s="32"/>
      <c r="M152" s="147"/>
      <c r="T152" s="53"/>
      <c r="AT152" s="17" t="s">
        <v>189</v>
      </c>
      <c r="AU152" s="17" t="s">
        <v>81</v>
      </c>
    </row>
    <row r="153" spans="2:65" s="1" customFormat="1" ht="37.9" customHeight="1">
      <c r="B153" s="32"/>
      <c r="C153" s="131" t="s">
        <v>699</v>
      </c>
      <c r="D153" s="131" t="s">
        <v>182</v>
      </c>
      <c r="E153" s="132" t="s">
        <v>1119</v>
      </c>
      <c r="F153" s="133" t="s">
        <v>1120</v>
      </c>
      <c r="G153" s="134" t="s">
        <v>476</v>
      </c>
      <c r="H153" s="135">
        <v>33</v>
      </c>
      <c r="I153" s="136"/>
      <c r="J153" s="137">
        <f>ROUND(I153*H153,2)</f>
        <v>0</v>
      </c>
      <c r="K153" s="133" t="s">
        <v>186</v>
      </c>
      <c r="L153" s="32"/>
      <c r="M153" s="138" t="s">
        <v>19</v>
      </c>
      <c r="N153" s="139" t="s">
        <v>43</v>
      </c>
      <c r="P153" s="140">
        <f>O153*H153</f>
        <v>0</v>
      </c>
      <c r="Q153" s="140">
        <v>4.0000000000000003E-5</v>
      </c>
      <c r="R153" s="140">
        <f>Q153*H153</f>
        <v>1.3200000000000002E-3</v>
      </c>
      <c r="S153" s="140">
        <v>0</v>
      </c>
      <c r="T153" s="141">
        <f>S153*H153</f>
        <v>0</v>
      </c>
      <c r="AR153" s="142" t="s">
        <v>311</v>
      </c>
      <c r="AT153" s="142" t="s">
        <v>182</v>
      </c>
      <c r="AU153" s="142" t="s">
        <v>81</v>
      </c>
      <c r="AY153" s="17" t="s">
        <v>180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79</v>
      </c>
      <c r="BK153" s="143">
        <f>ROUND(I153*H153,2)</f>
        <v>0</v>
      </c>
      <c r="BL153" s="17" t="s">
        <v>311</v>
      </c>
      <c r="BM153" s="142" t="s">
        <v>1169</v>
      </c>
    </row>
    <row r="154" spans="2:65" s="1" customFormat="1">
      <c r="B154" s="32"/>
      <c r="D154" s="144" t="s">
        <v>189</v>
      </c>
      <c r="F154" s="145" t="s">
        <v>1122</v>
      </c>
      <c r="I154" s="146"/>
      <c r="L154" s="32"/>
      <c r="M154" s="147"/>
      <c r="T154" s="53"/>
      <c r="AT154" s="17" t="s">
        <v>189</v>
      </c>
      <c r="AU154" s="17" t="s">
        <v>81</v>
      </c>
    </row>
    <row r="155" spans="2:65" s="11" customFormat="1" ht="25.9" customHeight="1">
      <c r="B155" s="119"/>
      <c r="D155" s="120" t="s">
        <v>71</v>
      </c>
      <c r="E155" s="121" t="s">
        <v>1009</v>
      </c>
      <c r="F155" s="121" t="s">
        <v>1010</v>
      </c>
      <c r="I155" s="122"/>
      <c r="J155" s="123">
        <f>BK155</f>
        <v>0</v>
      </c>
      <c r="L155" s="119"/>
      <c r="M155" s="124"/>
      <c r="P155" s="125">
        <f>SUM(P156:P158)</f>
        <v>0</v>
      </c>
      <c r="R155" s="125">
        <f>SUM(R156:R158)</f>
        <v>0</v>
      </c>
      <c r="T155" s="126">
        <f>SUM(T156:T158)</f>
        <v>0</v>
      </c>
      <c r="AR155" s="120" t="s">
        <v>187</v>
      </c>
      <c r="AT155" s="127" t="s">
        <v>71</v>
      </c>
      <c r="AU155" s="127" t="s">
        <v>72</v>
      </c>
      <c r="AY155" s="120" t="s">
        <v>180</v>
      </c>
      <c r="BK155" s="128">
        <f>SUM(BK156:BK158)</f>
        <v>0</v>
      </c>
    </row>
    <row r="156" spans="2:65" s="1" customFormat="1" ht="24.2" customHeight="1">
      <c r="B156" s="32"/>
      <c r="C156" s="131" t="s">
        <v>704</v>
      </c>
      <c r="D156" s="131" t="s">
        <v>182</v>
      </c>
      <c r="E156" s="132" t="s">
        <v>1123</v>
      </c>
      <c r="F156" s="133" t="s">
        <v>1124</v>
      </c>
      <c r="G156" s="134" t="s">
        <v>1014</v>
      </c>
      <c r="H156" s="135">
        <v>20</v>
      </c>
      <c r="I156" s="136"/>
      <c r="J156" s="137">
        <f>ROUND(I156*H156,2)</f>
        <v>0</v>
      </c>
      <c r="K156" s="133" t="s">
        <v>186</v>
      </c>
      <c r="L156" s="32"/>
      <c r="M156" s="138" t="s">
        <v>19</v>
      </c>
      <c r="N156" s="139" t="s">
        <v>43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1015</v>
      </c>
      <c r="AT156" s="142" t="s">
        <v>182</v>
      </c>
      <c r="AU156" s="142" t="s">
        <v>79</v>
      </c>
      <c r="AY156" s="17" t="s">
        <v>180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7" t="s">
        <v>79</v>
      </c>
      <c r="BK156" s="143">
        <f>ROUND(I156*H156,2)</f>
        <v>0</v>
      </c>
      <c r="BL156" s="17" t="s">
        <v>1015</v>
      </c>
      <c r="BM156" s="142" t="s">
        <v>1170</v>
      </c>
    </row>
    <row r="157" spans="2:65" s="1" customFormat="1">
      <c r="B157" s="32"/>
      <c r="D157" s="144" t="s">
        <v>189</v>
      </c>
      <c r="F157" s="145" t="s">
        <v>1126</v>
      </c>
      <c r="I157" s="146"/>
      <c r="L157" s="32"/>
      <c r="M157" s="147"/>
      <c r="T157" s="53"/>
      <c r="AT157" s="17" t="s">
        <v>189</v>
      </c>
      <c r="AU157" s="17" t="s">
        <v>79</v>
      </c>
    </row>
    <row r="158" spans="2:65" s="1" customFormat="1" ht="19.5">
      <c r="B158" s="32"/>
      <c r="D158" s="149" t="s">
        <v>250</v>
      </c>
      <c r="F158" s="169" t="s">
        <v>1127</v>
      </c>
      <c r="I158" s="146"/>
      <c r="L158" s="32"/>
      <c r="M158" s="178"/>
      <c r="N158" s="179"/>
      <c r="O158" s="179"/>
      <c r="P158" s="179"/>
      <c r="Q158" s="179"/>
      <c r="R158" s="179"/>
      <c r="S158" s="179"/>
      <c r="T158" s="180"/>
      <c r="AT158" s="17" t="s">
        <v>250</v>
      </c>
      <c r="AU158" s="17" t="s">
        <v>79</v>
      </c>
    </row>
    <row r="159" spans="2:65" s="1" customFormat="1" ht="6.95" customHeight="1">
      <c r="B159" s="41"/>
      <c r="C159" s="42"/>
      <c r="D159" s="42"/>
      <c r="E159" s="42"/>
      <c r="F159" s="42"/>
      <c r="G159" s="42"/>
      <c r="H159" s="42"/>
      <c r="I159" s="42"/>
      <c r="J159" s="42"/>
      <c r="K159" s="42"/>
      <c r="L159" s="32"/>
    </row>
  </sheetData>
  <sheetProtection algorithmName="SHA-512" hashValue="cjeACqyEceOao7TGRjyCzyruAMmnYNWb4nQhIwPd7AH+KxTNK80jnnOXTXjgk1brnu8KdhTmEJjMB32Clv/+KQ==" saltValue="UU/UPHSabfDPU2FK5PtnbEvWyhQD33RImrSskZmMSg1c1ixDJ6yqa6Qe17MxyNOYppd+Kg1Z4OO4fj075o7/MQ==" spinCount="100000" sheet="1" objects="1" scenarios="1" formatColumns="0" formatRows="0" autoFilter="0"/>
  <autoFilter ref="C91:K158" xr:uid="{00000000-0009-0000-0000-000007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 xr:uid="{00000000-0004-0000-0700-000000000000}"/>
    <hyperlink ref="F101" r:id="rId2" xr:uid="{00000000-0004-0000-0700-000001000000}"/>
    <hyperlink ref="F103" r:id="rId3" xr:uid="{00000000-0004-0000-0700-000002000000}"/>
    <hyperlink ref="F105" r:id="rId4" xr:uid="{00000000-0004-0000-0700-000003000000}"/>
    <hyperlink ref="F107" r:id="rId5" xr:uid="{00000000-0004-0000-0700-000004000000}"/>
    <hyperlink ref="F109" r:id="rId6" xr:uid="{00000000-0004-0000-0700-000005000000}"/>
    <hyperlink ref="F111" r:id="rId7" xr:uid="{00000000-0004-0000-0700-000006000000}"/>
    <hyperlink ref="F117" r:id="rId8" xr:uid="{00000000-0004-0000-0700-000007000000}"/>
    <hyperlink ref="F119" r:id="rId9" xr:uid="{00000000-0004-0000-0700-000008000000}"/>
    <hyperlink ref="F121" r:id="rId10" xr:uid="{00000000-0004-0000-0700-000009000000}"/>
    <hyperlink ref="F123" r:id="rId11" xr:uid="{00000000-0004-0000-0700-00000A000000}"/>
    <hyperlink ref="F125" r:id="rId12" xr:uid="{00000000-0004-0000-0700-00000B000000}"/>
    <hyperlink ref="F127" r:id="rId13" xr:uid="{00000000-0004-0000-0700-00000C000000}"/>
    <hyperlink ref="F129" r:id="rId14" xr:uid="{00000000-0004-0000-0700-00000D000000}"/>
    <hyperlink ref="F131" r:id="rId15" xr:uid="{00000000-0004-0000-0700-00000E000000}"/>
    <hyperlink ref="F134" r:id="rId16" xr:uid="{00000000-0004-0000-0700-00000F000000}"/>
    <hyperlink ref="F137" r:id="rId17" xr:uid="{00000000-0004-0000-0700-000010000000}"/>
    <hyperlink ref="F140" r:id="rId18" xr:uid="{00000000-0004-0000-0700-000011000000}"/>
    <hyperlink ref="F142" r:id="rId19" xr:uid="{00000000-0004-0000-0700-000012000000}"/>
    <hyperlink ref="F144" r:id="rId20" xr:uid="{00000000-0004-0000-0700-000013000000}"/>
    <hyperlink ref="F146" r:id="rId21" xr:uid="{00000000-0004-0000-0700-000014000000}"/>
    <hyperlink ref="F148" r:id="rId22" xr:uid="{00000000-0004-0000-0700-000015000000}"/>
    <hyperlink ref="F150" r:id="rId23" xr:uid="{00000000-0004-0000-0700-000016000000}"/>
    <hyperlink ref="F152" r:id="rId24" xr:uid="{00000000-0004-0000-0700-000017000000}"/>
    <hyperlink ref="F154" r:id="rId25" xr:uid="{00000000-0004-0000-0700-000018000000}"/>
    <hyperlink ref="F157" r:id="rId26" xr:uid="{00000000-0004-0000-0700-00001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6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108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148</v>
      </c>
      <c r="L4" s="20"/>
      <c r="M4" s="90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6" t="str">
        <f>'Rekapitulace stavby'!K6</f>
        <v>Soubor staveb a stavebních úprav v areálu VOP CZ, s.p. Šenov u Nového Jičína</v>
      </c>
      <c r="F7" s="237"/>
      <c r="G7" s="237"/>
      <c r="H7" s="237"/>
      <c r="L7" s="20"/>
    </row>
    <row r="8" spans="2:46" ht="12" hidden="1" customHeight="1">
      <c r="B8" s="20"/>
      <c r="D8" s="27" t="s">
        <v>149</v>
      </c>
      <c r="L8" s="20"/>
    </row>
    <row r="9" spans="2:46" s="1" customFormat="1" ht="16.5" hidden="1" customHeight="1">
      <c r="B9" s="32"/>
      <c r="E9" s="236" t="s">
        <v>545</v>
      </c>
      <c r="F9" s="235"/>
      <c r="G9" s="235"/>
      <c r="H9" s="235"/>
      <c r="L9" s="32"/>
    </row>
    <row r="10" spans="2:46" s="1" customFormat="1" ht="12" hidden="1" customHeight="1">
      <c r="B10" s="32"/>
      <c r="D10" s="27" t="s">
        <v>151</v>
      </c>
      <c r="L10" s="32"/>
    </row>
    <row r="11" spans="2:46" s="1" customFormat="1" ht="16.5" hidden="1" customHeight="1">
      <c r="B11" s="32"/>
      <c r="E11" s="201" t="s">
        <v>1171</v>
      </c>
      <c r="F11" s="235"/>
      <c r="G11" s="235"/>
      <c r="H11" s="235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hidden="1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16. 7. 2025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hidden="1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38" t="str">
        <f>'Rekapitulace stavby'!E14</f>
        <v>Vyplň údaj</v>
      </c>
      <c r="F20" s="227"/>
      <c r="G20" s="227"/>
      <c r="H20" s="227"/>
      <c r="I20" s="27" t="s">
        <v>28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hidden="1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36</v>
      </c>
      <c r="L28" s="32"/>
    </row>
    <row r="29" spans="2:12" s="7" customFormat="1" ht="16.5" hidden="1" customHeight="1">
      <c r="B29" s="91"/>
      <c r="E29" s="231" t="s">
        <v>19</v>
      </c>
      <c r="F29" s="231"/>
      <c r="G29" s="231"/>
      <c r="H29" s="231"/>
      <c r="L29" s="91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hidden="1" customHeight="1">
      <c r="B32" s="32"/>
      <c r="D32" s="92" t="s">
        <v>38</v>
      </c>
      <c r="J32" s="63">
        <f>ROUND(J90, 2)</f>
        <v>0</v>
      </c>
      <c r="L32" s="32"/>
    </row>
    <row r="33" spans="2:12" s="1" customFormat="1" ht="6.95" hidden="1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hidden="1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hidden="1" customHeight="1">
      <c r="B35" s="32"/>
      <c r="D35" s="52" t="s">
        <v>42</v>
      </c>
      <c r="E35" s="27" t="s">
        <v>43</v>
      </c>
      <c r="F35" s="83">
        <f>ROUND((SUM(BE90:BE164)),  2)</f>
        <v>0</v>
      </c>
      <c r="I35" s="93">
        <v>0.21</v>
      </c>
      <c r="J35" s="83">
        <f>ROUND(((SUM(BE90:BE164))*I35),  2)</f>
        <v>0</v>
      </c>
      <c r="L35" s="32"/>
    </row>
    <row r="36" spans="2:12" s="1" customFormat="1" ht="14.45" hidden="1" customHeight="1">
      <c r="B36" s="32"/>
      <c r="E36" s="27" t="s">
        <v>44</v>
      </c>
      <c r="F36" s="83">
        <f>ROUND((SUM(BF90:BF164)),  2)</f>
        <v>0</v>
      </c>
      <c r="I36" s="93">
        <v>0.12</v>
      </c>
      <c r="J36" s="83">
        <f>ROUND(((SUM(BF90:BF164))*I36),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ROUND((SUM(BG90:BG164)),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ROUND((SUM(BH90:BH164)),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ROUND((SUM(BI90:BI164)),  2)</f>
        <v>0</v>
      </c>
      <c r="I39" s="93">
        <v>0</v>
      </c>
      <c r="J39" s="83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hidden="1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3" spans="2:12" hidden="1"/>
    <row r="44" spans="2:12" hidden="1"/>
    <row r="45" spans="2:12" hidden="1"/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153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36" t="str">
        <f>E7</f>
        <v>Soubor staveb a stavebních úprav v areálu VOP CZ, s.p. Šenov u Nového Jičína</v>
      </c>
      <c r="F50" s="237"/>
      <c r="G50" s="237"/>
      <c r="H50" s="237"/>
      <c r="L50" s="32"/>
    </row>
    <row r="51" spans="2:47" ht="12" customHeight="1">
      <c r="B51" s="20"/>
      <c r="C51" s="27" t="s">
        <v>149</v>
      </c>
      <c r="L51" s="20"/>
    </row>
    <row r="52" spans="2:47" s="1" customFormat="1" ht="16.5" customHeight="1">
      <c r="B52" s="32"/>
      <c r="E52" s="236" t="s">
        <v>545</v>
      </c>
      <c r="F52" s="235"/>
      <c r="G52" s="235"/>
      <c r="H52" s="235"/>
      <c r="L52" s="32"/>
    </row>
    <row r="53" spans="2:47" s="1" customFormat="1" ht="12" customHeight="1">
      <c r="B53" s="32"/>
      <c r="C53" s="27" t="s">
        <v>151</v>
      </c>
      <c r="L53" s="32"/>
    </row>
    <row r="54" spans="2:47" s="1" customFormat="1" ht="16.5" customHeight="1">
      <c r="B54" s="32"/>
      <c r="E54" s="201" t="str">
        <f>E11</f>
        <v>SO02.1d - elektroinstalace</v>
      </c>
      <c r="F54" s="235"/>
      <c r="G54" s="235"/>
      <c r="H54" s="23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Šenov u Nového Jičína</v>
      </c>
      <c r="I56" s="27" t="s">
        <v>23</v>
      </c>
      <c r="J56" s="49" t="str">
        <f>IF(J14="","",J14)</f>
        <v>16. 7. 2025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VOP CZ, s.p., Dukelská 102, Šenov u Nového Jičína</v>
      </c>
      <c r="I58" s="27" t="s">
        <v>31</v>
      </c>
      <c r="J58" s="30" t="str">
        <f>E23</f>
        <v>ing. Dušan Glogar - UNIPROJEKT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154</v>
      </c>
      <c r="D61" s="94"/>
      <c r="E61" s="94"/>
      <c r="F61" s="94"/>
      <c r="G61" s="94"/>
      <c r="H61" s="94"/>
      <c r="I61" s="94"/>
      <c r="J61" s="101" t="s">
        <v>155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J90</f>
        <v>0</v>
      </c>
      <c r="L63" s="32"/>
      <c r="AU63" s="17" t="s">
        <v>156</v>
      </c>
    </row>
    <row r="64" spans="2:47" s="8" customFormat="1" ht="24.95" customHeight="1">
      <c r="B64" s="103"/>
      <c r="D64" s="104" t="s">
        <v>157</v>
      </c>
      <c r="E64" s="105"/>
      <c r="F64" s="105"/>
      <c r="G64" s="105"/>
      <c r="H64" s="105"/>
      <c r="I64" s="105"/>
      <c r="J64" s="106">
        <f>J91</f>
        <v>0</v>
      </c>
      <c r="L64" s="103"/>
    </row>
    <row r="65" spans="2:12" s="9" customFormat="1" ht="19.899999999999999" customHeight="1">
      <c r="B65" s="107"/>
      <c r="D65" s="108" t="s">
        <v>160</v>
      </c>
      <c r="E65" s="109"/>
      <c r="F65" s="109"/>
      <c r="G65" s="109"/>
      <c r="H65" s="109"/>
      <c r="I65" s="109"/>
      <c r="J65" s="110">
        <f>J93</f>
        <v>0</v>
      </c>
      <c r="L65" s="107"/>
    </row>
    <row r="66" spans="2:12" s="8" customFormat="1" ht="24.95" customHeight="1">
      <c r="B66" s="103"/>
      <c r="D66" s="104" t="s">
        <v>163</v>
      </c>
      <c r="E66" s="105"/>
      <c r="F66" s="105"/>
      <c r="G66" s="105"/>
      <c r="H66" s="105"/>
      <c r="I66" s="105"/>
      <c r="J66" s="106">
        <f>J96</f>
        <v>0</v>
      </c>
      <c r="L66" s="103"/>
    </row>
    <row r="67" spans="2:12" s="9" customFormat="1" ht="19.899999999999999" customHeight="1">
      <c r="B67" s="107"/>
      <c r="D67" s="108" t="s">
        <v>1172</v>
      </c>
      <c r="E67" s="109"/>
      <c r="F67" s="109"/>
      <c r="G67" s="109"/>
      <c r="H67" s="109"/>
      <c r="I67" s="109"/>
      <c r="J67" s="110">
        <f>J97</f>
        <v>0</v>
      </c>
      <c r="L67" s="107"/>
    </row>
    <row r="68" spans="2:12" s="8" customFormat="1" ht="24.95" customHeight="1">
      <c r="B68" s="103"/>
      <c r="D68" s="104" t="s">
        <v>554</v>
      </c>
      <c r="E68" s="105"/>
      <c r="F68" s="105"/>
      <c r="G68" s="105"/>
      <c r="H68" s="105"/>
      <c r="I68" s="105"/>
      <c r="J68" s="106">
        <f>J160</f>
        <v>0</v>
      </c>
      <c r="L68" s="103"/>
    </row>
    <row r="69" spans="2:12" s="1" customFormat="1" ht="21.75" customHeight="1">
      <c r="B69" s="32"/>
      <c r="L69" s="32"/>
    </row>
    <row r="70" spans="2:12" s="1" customFormat="1" ht="6.95" customHeight="1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32"/>
    </row>
    <row r="74" spans="2:12" s="1" customFormat="1" ht="6.95" customHeight="1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2"/>
    </row>
    <row r="75" spans="2:12" s="1" customFormat="1" ht="24.95" customHeight="1">
      <c r="B75" s="32"/>
      <c r="C75" s="21" t="s">
        <v>165</v>
      </c>
      <c r="L75" s="32"/>
    </row>
    <row r="76" spans="2:12" s="1" customFormat="1" ht="6.95" customHeight="1">
      <c r="B76" s="32"/>
      <c r="L76" s="32"/>
    </row>
    <row r="77" spans="2:12" s="1" customFormat="1" ht="12" customHeight="1">
      <c r="B77" s="32"/>
      <c r="C77" s="27" t="s">
        <v>16</v>
      </c>
      <c r="L77" s="32"/>
    </row>
    <row r="78" spans="2:12" s="1" customFormat="1" ht="26.25" customHeight="1">
      <c r="B78" s="32"/>
      <c r="E78" s="236" t="str">
        <f>E7</f>
        <v>Soubor staveb a stavebních úprav v areálu VOP CZ, s.p. Šenov u Nového Jičína</v>
      </c>
      <c r="F78" s="237"/>
      <c r="G78" s="237"/>
      <c r="H78" s="237"/>
      <c r="L78" s="32"/>
    </row>
    <row r="79" spans="2:12" ht="12" customHeight="1">
      <c r="B79" s="20"/>
      <c r="C79" s="27" t="s">
        <v>149</v>
      </c>
      <c r="L79" s="20"/>
    </row>
    <row r="80" spans="2:12" s="1" customFormat="1" ht="16.5" customHeight="1">
      <c r="B80" s="32"/>
      <c r="E80" s="236" t="s">
        <v>545</v>
      </c>
      <c r="F80" s="235"/>
      <c r="G80" s="235"/>
      <c r="H80" s="235"/>
      <c r="L80" s="32"/>
    </row>
    <row r="81" spans="2:65" s="1" customFormat="1" ht="12" customHeight="1">
      <c r="B81" s="32"/>
      <c r="C81" s="27" t="s">
        <v>151</v>
      </c>
      <c r="L81" s="32"/>
    </row>
    <row r="82" spans="2:65" s="1" customFormat="1" ht="16.5" customHeight="1">
      <c r="B82" s="32"/>
      <c r="E82" s="201" t="str">
        <f>E11</f>
        <v>SO02.1d - elektroinstalace</v>
      </c>
      <c r="F82" s="235"/>
      <c r="G82" s="235"/>
      <c r="H82" s="235"/>
      <c r="L82" s="32"/>
    </row>
    <row r="83" spans="2:65" s="1" customFormat="1" ht="6.95" customHeight="1">
      <c r="B83" s="32"/>
      <c r="L83" s="32"/>
    </row>
    <row r="84" spans="2:65" s="1" customFormat="1" ht="12" customHeight="1">
      <c r="B84" s="32"/>
      <c r="C84" s="27" t="s">
        <v>21</v>
      </c>
      <c r="F84" s="25" t="str">
        <f>F14</f>
        <v>Šenov u Nového Jičína</v>
      </c>
      <c r="I84" s="27" t="s">
        <v>23</v>
      </c>
      <c r="J84" s="49" t="str">
        <f>IF(J14="","",J14)</f>
        <v>16. 7. 2025</v>
      </c>
      <c r="L84" s="32"/>
    </row>
    <row r="85" spans="2:65" s="1" customFormat="1" ht="6.95" customHeight="1">
      <c r="B85" s="32"/>
      <c r="L85" s="32"/>
    </row>
    <row r="86" spans="2:65" s="1" customFormat="1" ht="25.7" customHeight="1">
      <c r="B86" s="32"/>
      <c r="C86" s="27" t="s">
        <v>25</v>
      </c>
      <c r="F86" s="25" t="str">
        <f>E17</f>
        <v>VOP CZ, s.p., Dukelská 102, Šenov u Nového Jičína</v>
      </c>
      <c r="I86" s="27" t="s">
        <v>31</v>
      </c>
      <c r="J86" s="30" t="str">
        <f>E23</f>
        <v>ing. Dušan Glogar - UNIPROJEKT</v>
      </c>
      <c r="L86" s="32"/>
    </row>
    <row r="87" spans="2:65" s="1" customFormat="1" ht="15.2" customHeight="1">
      <c r="B87" s="32"/>
      <c r="C87" s="27" t="s">
        <v>29</v>
      </c>
      <c r="F87" s="25" t="str">
        <f>IF(E20="","",E20)</f>
        <v>Vyplň údaj</v>
      </c>
      <c r="I87" s="27" t="s">
        <v>34</v>
      </c>
      <c r="J87" s="30" t="str">
        <f>E26</f>
        <v xml:space="preserve"> </v>
      </c>
      <c r="L87" s="32"/>
    </row>
    <row r="88" spans="2:65" s="1" customFormat="1" ht="10.35" customHeight="1">
      <c r="B88" s="32"/>
      <c r="L88" s="32"/>
    </row>
    <row r="89" spans="2:65" s="10" customFormat="1" ht="29.25" customHeight="1">
      <c r="B89" s="111"/>
      <c r="C89" s="112" t="s">
        <v>166</v>
      </c>
      <c r="D89" s="113" t="s">
        <v>57</v>
      </c>
      <c r="E89" s="113" t="s">
        <v>53</v>
      </c>
      <c r="F89" s="113" t="s">
        <v>54</v>
      </c>
      <c r="G89" s="113" t="s">
        <v>167</v>
      </c>
      <c r="H89" s="113" t="s">
        <v>168</v>
      </c>
      <c r="I89" s="113" t="s">
        <v>169</v>
      </c>
      <c r="J89" s="113" t="s">
        <v>155</v>
      </c>
      <c r="K89" s="114" t="s">
        <v>170</v>
      </c>
      <c r="L89" s="111"/>
      <c r="M89" s="56" t="s">
        <v>19</v>
      </c>
      <c r="N89" s="57" t="s">
        <v>42</v>
      </c>
      <c r="O89" s="57" t="s">
        <v>171</v>
      </c>
      <c r="P89" s="57" t="s">
        <v>172</v>
      </c>
      <c r="Q89" s="57" t="s">
        <v>173</v>
      </c>
      <c r="R89" s="57" t="s">
        <v>174</v>
      </c>
      <c r="S89" s="57" t="s">
        <v>175</v>
      </c>
      <c r="T89" s="58" t="s">
        <v>176</v>
      </c>
    </row>
    <row r="90" spans="2:65" s="1" customFormat="1" ht="22.9" customHeight="1">
      <c r="B90" s="32"/>
      <c r="C90" s="61" t="s">
        <v>177</v>
      </c>
      <c r="J90" s="115">
        <f>BK90</f>
        <v>0</v>
      </c>
      <c r="L90" s="32"/>
      <c r="M90" s="59"/>
      <c r="N90" s="50"/>
      <c r="O90" s="50"/>
      <c r="P90" s="116">
        <f>P91+P96+P160</f>
        <v>0</v>
      </c>
      <c r="Q90" s="50"/>
      <c r="R90" s="116">
        <f>R91+R96+R160</f>
        <v>0.11650099999999999</v>
      </c>
      <c r="S90" s="50"/>
      <c r="T90" s="117">
        <f>T91+T96+T160</f>
        <v>0</v>
      </c>
      <c r="AT90" s="17" t="s">
        <v>71</v>
      </c>
      <c r="AU90" s="17" t="s">
        <v>156</v>
      </c>
      <c r="BK90" s="118">
        <f>BK91+BK96+BK160</f>
        <v>0</v>
      </c>
    </row>
    <row r="91" spans="2:65" s="11" customFormat="1" ht="25.9" customHeight="1">
      <c r="B91" s="119"/>
      <c r="D91" s="120" t="s">
        <v>71</v>
      </c>
      <c r="E91" s="121" t="s">
        <v>178</v>
      </c>
      <c r="F91" s="121" t="s">
        <v>179</v>
      </c>
      <c r="I91" s="122"/>
      <c r="J91" s="123">
        <f>BK91</f>
        <v>0</v>
      </c>
      <c r="L91" s="119"/>
      <c r="M91" s="124"/>
      <c r="P91" s="125">
        <f>P92+P93</f>
        <v>0</v>
      </c>
      <c r="R91" s="125">
        <f>R92+R93</f>
        <v>0</v>
      </c>
      <c r="T91" s="126">
        <f>T92+T93</f>
        <v>0</v>
      </c>
      <c r="AR91" s="120" t="s">
        <v>79</v>
      </c>
      <c r="AT91" s="127" t="s">
        <v>71</v>
      </c>
      <c r="AU91" s="127" t="s">
        <v>72</v>
      </c>
      <c r="AY91" s="120" t="s">
        <v>180</v>
      </c>
      <c r="BK91" s="128">
        <f>BK92+BK93</f>
        <v>0</v>
      </c>
    </row>
    <row r="92" spans="2:65" s="1" customFormat="1" ht="16.5" customHeight="1">
      <c r="B92" s="32"/>
      <c r="C92" s="181" t="s">
        <v>79</v>
      </c>
      <c r="D92" s="181" t="s">
        <v>570</v>
      </c>
      <c r="E92" s="182" t="s">
        <v>1173</v>
      </c>
      <c r="F92" s="183" t="s">
        <v>1174</v>
      </c>
      <c r="G92" s="184" t="s">
        <v>226</v>
      </c>
      <c r="H92" s="185">
        <v>8</v>
      </c>
      <c r="I92" s="186"/>
      <c r="J92" s="187">
        <f>ROUND(I92*H92,2)</f>
        <v>0</v>
      </c>
      <c r="K92" s="183" t="s">
        <v>19</v>
      </c>
      <c r="L92" s="188"/>
      <c r="M92" s="189" t="s">
        <v>19</v>
      </c>
      <c r="N92" s="190" t="s">
        <v>43</v>
      </c>
      <c r="P92" s="140">
        <f>O92*H92</f>
        <v>0</v>
      </c>
      <c r="Q92" s="140">
        <v>0</v>
      </c>
      <c r="R92" s="140">
        <f>Q92*H92</f>
        <v>0</v>
      </c>
      <c r="S92" s="140">
        <v>0</v>
      </c>
      <c r="T92" s="141">
        <f>S92*H92</f>
        <v>0</v>
      </c>
      <c r="AR92" s="142" t="s">
        <v>235</v>
      </c>
      <c r="AT92" s="142" t="s">
        <v>570</v>
      </c>
      <c r="AU92" s="142" t="s">
        <v>79</v>
      </c>
      <c r="AY92" s="17" t="s">
        <v>180</v>
      </c>
      <c r="BE92" s="143">
        <f>IF(N92="základní",J92,0)</f>
        <v>0</v>
      </c>
      <c r="BF92" s="143">
        <f>IF(N92="snížená",J92,0)</f>
        <v>0</v>
      </c>
      <c r="BG92" s="143">
        <f>IF(N92="zákl. přenesená",J92,0)</f>
        <v>0</v>
      </c>
      <c r="BH92" s="143">
        <f>IF(N92="sníž. přenesená",J92,0)</f>
        <v>0</v>
      </c>
      <c r="BI92" s="143">
        <f>IF(N92="nulová",J92,0)</f>
        <v>0</v>
      </c>
      <c r="BJ92" s="17" t="s">
        <v>79</v>
      </c>
      <c r="BK92" s="143">
        <f>ROUND(I92*H92,2)</f>
        <v>0</v>
      </c>
      <c r="BL92" s="17" t="s">
        <v>187</v>
      </c>
      <c r="BM92" s="142" t="s">
        <v>1175</v>
      </c>
    </row>
    <row r="93" spans="2:65" s="11" customFormat="1" ht="22.9" customHeight="1">
      <c r="B93" s="119"/>
      <c r="D93" s="120" t="s">
        <v>71</v>
      </c>
      <c r="E93" s="129" t="s">
        <v>216</v>
      </c>
      <c r="F93" s="129" t="s">
        <v>217</v>
      </c>
      <c r="I93" s="122"/>
      <c r="J93" s="130">
        <f>BK93</f>
        <v>0</v>
      </c>
      <c r="L93" s="119"/>
      <c r="M93" s="124"/>
      <c r="P93" s="125">
        <f>SUM(P94:P95)</f>
        <v>0</v>
      </c>
      <c r="R93" s="125">
        <f>SUM(R94:R95)</f>
        <v>0</v>
      </c>
      <c r="T93" s="126">
        <f>SUM(T94:T95)</f>
        <v>0</v>
      </c>
      <c r="AR93" s="120" t="s">
        <v>79</v>
      </c>
      <c r="AT93" s="127" t="s">
        <v>71</v>
      </c>
      <c r="AU93" s="127" t="s">
        <v>79</v>
      </c>
      <c r="AY93" s="120" t="s">
        <v>180</v>
      </c>
      <c r="BK93" s="128">
        <f>SUM(BK94:BK95)</f>
        <v>0</v>
      </c>
    </row>
    <row r="94" spans="2:65" s="1" customFormat="1" ht="37.9" customHeight="1">
      <c r="B94" s="32"/>
      <c r="C94" s="131" t="s">
        <v>81</v>
      </c>
      <c r="D94" s="131" t="s">
        <v>182</v>
      </c>
      <c r="E94" s="132" t="s">
        <v>219</v>
      </c>
      <c r="F94" s="133" t="s">
        <v>220</v>
      </c>
      <c r="G94" s="134" t="s">
        <v>221</v>
      </c>
      <c r="H94" s="135">
        <v>3</v>
      </c>
      <c r="I94" s="136"/>
      <c r="J94" s="137">
        <f>ROUND(I94*H94,2)</f>
        <v>0</v>
      </c>
      <c r="K94" s="133" t="s">
        <v>186</v>
      </c>
      <c r="L94" s="32"/>
      <c r="M94" s="138" t="s">
        <v>19</v>
      </c>
      <c r="N94" s="139" t="s">
        <v>43</v>
      </c>
      <c r="P94" s="140">
        <f>O94*H94</f>
        <v>0</v>
      </c>
      <c r="Q94" s="140">
        <v>0</v>
      </c>
      <c r="R94" s="140">
        <f>Q94*H94</f>
        <v>0</v>
      </c>
      <c r="S94" s="140">
        <v>0</v>
      </c>
      <c r="T94" s="141">
        <f>S94*H94</f>
        <v>0</v>
      </c>
      <c r="AR94" s="142" t="s">
        <v>187</v>
      </c>
      <c r="AT94" s="142" t="s">
        <v>182</v>
      </c>
      <c r="AU94" s="142" t="s">
        <v>81</v>
      </c>
      <c r="AY94" s="17" t="s">
        <v>180</v>
      </c>
      <c r="BE94" s="143">
        <f>IF(N94="základní",J94,0)</f>
        <v>0</v>
      </c>
      <c r="BF94" s="143">
        <f>IF(N94="snížená",J94,0)</f>
        <v>0</v>
      </c>
      <c r="BG94" s="143">
        <f>IF(N94="zákl. přenesená",J94,0)</f>
        <v>0</v>
      </c>
      <c r="BH94" s="143">
        <f>IF(N94="sníž. přenesená",J94,0)</f>
        <v>0</v>
      </c>
      <c r="BI94" s="143">
        <f>IF(N94="nulová",J94,0)</f>
        <v>0</v>
      </c>
      <c r="BJ94" s="17" t="s">
        <v>79</v>
      </c>
      <c r="BK94" s="143">
        <f>ROUND(I94*H94,2)</f>
        <v>0</v>
      </c>
      <c r="BL94" s="17" t="s">
        <v>187</v>
      </c>
      <c r="BM94" s="142" t="s">
        <v>1176</v>
      </c>
    </row>
    <row r="95" spans="2:65" s="1" customFormat="1">
      <c r="B95" s="32"/>
      <c r="D95" s="144" t="s">
        <v>189</v>
      </c>
      <c r="F95" s="145" t="s">
        <v>223</v>
      </c>
      <c r="I95" s="146"/>
      <c r="L95" s="32"/>
      <c r="M95" s="147"/>
      <c r="T95" s="53"/>
      <c r="AT95" s="17" t="s">
        <v>189</v>
      </c>
      <c r="AU95" s="17" t="s">
        <v>81</v>
      </c>
    </row>
    <row r="96" spans="2:65" s="11" customFormat="1" ht="25.9" customHeight="1">
      <c r="B96" s="119"/>
      <c r="D96" s="120" t="s">
        <v>71</v>
      </c>
      <c r="E96" s="121" t="s">
        <v>347</v>
      </c>
      <c r="F96" s="121" t="s">
        <v>348</v>
      </c>
      <c r="I96" s="122"/>
      <c r="J96" s="123">
        <f>BK96</f>
        <v>0</v>
      </c>
      <c r="L96" s="119"/>
      <c r="M96" s="124"/>
      <c r="P96" s="125">
        <f>P97</f>
        <v>0</v>
      </c>
      <c r="R96" s="125">
        <f>R97</f>
        <v>0.11650099999999999</v>
      </c>
      <c r="T96" s="126">
        <f>T97</f>
        <v>0</v>
      </c>
      <c r="AR96" s="120" t="s">
        <v>81</v>
      </c>
      <c r="AT96" s="127" t="s">
        <v>71</v>
      </c>
      <c r="AU96" s="127" t="s">
        <v>72</v>
      </c>
      <c r="AY96" s="120" t="s">
        <v>180</v>
      </c>
      <c r="BK96" s="128">
        <f>BK97</f>
        <v>0</v>
      </c>
    </row>
    <row r="97" spans="2:65" s="11" customFormat="1" ht="22.9" customHeight="1">
      <c r="B97" s="119"/>
      <c r="D97" s="120" t="s">
        <v>71</v>
      </c>
      <c r="E97" s="129" t="s">
        <v>1177</v>
      </c>
      <c r="F97" s="129" t="s">
        <v>1178</v>
      </c>
      <c r="I97" s="122"/>
      <c r="J97" s="130">
        <f>BK97</f>
        <v>0</v>
      </c>
      <c r="L97" s="119"/>
      <c r="M97" s="124"/>
      <c r="P97" s="125">
        <f>SUM(P98:P159)</f>
        <v>0</v>
      </c>
      <c r="R97" s="125">
        <f>SUM(R98:R159)</f>
        <v>0.11650099999999999</v>
      </c>
      <c r="T97" s="126">
        <f>SUM(T98:T159)</f>
        <v>0</v>
      </c>
      <c r="AR97" s="120" t="s">
        <v>81</v>
      </c>
      <c r="AT97" s="127" t="s">
        <v>71</v>
      </c>
      <c r="AU97" s="127" t="s">
        <v>79</v>
      </c>
      <c r="AY97" s="120" t="s">
        <v>180</v>
      </c>
      <c r="BK97" s="128">
        <f>SUM(BK98:BK159)</f>
        <v>0</v>
      </c>
    </row>
    <row r="98" spans="2:65" s="1" customFormat="1" ht="44.25" customHeight="1">
      <c r="B98" s="32"/>
      <c r="C98" s="131" t="s">
        <v>749</v>
      </c>
      <c r="D98" s="131" t="s">
        <v>182</v>
      </c>
      <c r="E98" s="132" t="s">
        <v>1179</v>
      </c>
      <c r="F98" s="133" t="s">
        <v>1180</v>
      </c>
      <c r="G98" s="134" t="s">
        <v>476</v>
      </c>
      <c r="H98" s="135">
        <v>30</v>
      </c>
      <c r="I98" s="136"/>
      <c r="J98" s="137">
        <f>ROUND(I98*H98,2)</f>
        <v>0</v>
      </c>
      <c r="K98" s="133" t="s">
        <v>186</v>
      </c>
      <c r="L98" s="32"/>
      <c r="M98" s="138" t="s">
        <v>19</v>
      </c>
      <c r="N98" s="139" t="s">
        <v>43</v>
      </c>
      <c r="P98" s="140">
        <f>O98*H98</f>
        <v>0</v>
      </c>
      <c r="Q98" s="140">
        <v>0</v>
      </c>
      <c r="R98" s="140">
        <f>Q98*H98</f>
        <v>0</v>
      </c>
      <c r="S98" s="140">
        <v>0</v>
      </c>
      <c r="T98" s="141">
        <f>S98*H98</f>
        <v>0</v>
      </c>
      <c r="AR98" s="142" t="s">
        <v>311</v>
      </c>
      <c r="AT98" s="142" t="s">
        <v>182</v>
      </c>
      <c r="AU98" s="142" t="s">
        <v>81</v>
      </c>
      <c r="AY98" s="17" t="s">
        <v>180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17" t="s">
        <v>79</v>
      </c>
      <c r="BK98" s="143">
        <f>ROUND(I98*H98,2)</f>
        <v>0</v>
      </c>
      <c r="BL98" s="17" t="s">
        <v>311</v>
      </c>
      <c r="BM98" s="142" t="s">
        <v>1181</v>
      </c>
    </row>
    <row r="99" spans="2:65" s="1" customFormat="1">
      <c r="B99" s="32"/>
      <c r="D99" s="144" t="s">
        <v>189</v>
      </c>
      <c r="F99" s="145" t="s">
        <v>1182</v>
      </c>
      <c r="I99" s="146"/>
      <c r="L99" s="32"/>
      <c r="M99" s="147"/>
      <c r="T99" s="53"/>
      <c r="AT99" s="17" t="s">
        <v>189</v>
      </c>
      <c r="AU99" s="17" t="s">
        <v>81</v>
      </c>
    </row>
    <row r="100" spans="2:65" s="1" customFormat="1" ht="24.2" customHeight="1">
      <c r="B100" s="32"/>
      <c r="C100" s="181" t="s">
        <v>754</v>
      </c>
      <c r="D100" s="181" t="s">
        <v>570</v>
      </c>
      <c r="E100" s="182" t="s">
        <v>1183</v>
      </c>
      <c r="F100" s="183" t="s">
        <v>1184</v>
      </c>
      <c r="G100" s="184" t="s">
        <v>476</v>
      </c>
      <c r="H100" s="185">
        <v>31.5</v>
      </c>
      <c r="I100" s="186"/>
      <c r="J100" s="187">
        <f>ROUND(I100*H100,2)</f>
        <v>0</v>
      </c>
      <c r="K100" s="183" t="s">
        <v>186</v>
      </c>
      <c r="L100" s="188"/>
      <c r="M100" s="189" t="s">
        <v>19</v>
      </c>
      <c r="N100" s="190" t="s">
        <v>43</v>
      </c>
      <c r="P100" s="140">
        <f>O100*H100</f>
        <v>0</v>
      </c>
      <c r="Q100" s="140">
        <v>2.1000000000000001E-4</v>
      </c>
      <c r="R100" s="140">
        <f>Q100*H100</f>
        <v>6.6150000000000002E-3</v>
      </c>
      <c r="S100" s="140">
        <v>0</v>
      </c>
      <c r="T100" s="141">
        <f>S100*H100</f>
        <v>0</v>
      </c>
      <c r="AR100" s="142" t="s">
        <v>715</v>
      </c>
      <c r="AT100" s="142" t="s">
        <v>570</v>
      </c>
      <c r="AU100" s="142" t="s">
        <v>81</v>
      </c>
      <c r="AY100" s="17" t="s">
        <v>180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7" t="s">
        <v>79</v>
      </c>
      <c r="BK100" s="143">
        <f>ROUND(I100*H100,2)</f>
        <v>0</v>
      </c>
      <c r="BL100" s="17" t="s">
        <v>311</v>
      </c>
      <c r="BM100" s="142" t="s">
        <v>1185</v>
      </c>
    </row>
    <row r="101" spans="2:65" s="12" customFormat="1">
      <c r="B101" s="148"/>
      <c r="D101" s="149" t="s">
        <v>191</v>
      </c>
      <c r="E101" s="150" t="s">
        <v>19</v>
      </c>
      <c r="F101" s="151" t="s">
        <v>1186</v>
      </c>
      <c r="H101" s="152">
        <v>31.5</v>
      </c>
      <c r="I101" s="153"/>
      <c r="L101" s="148"/>
      <c r="M101" s="154"/>
      <c r="T101" s="155"/>
      <c r="AT101" s="150" t="s">
        <v>191</v>
      </c>
      <c r="AU101" s="150" t="s">
        <v>81</v>
      </c>
      <c r="AV101" s="12" t="s">
        <v>81</v>
      </c>
      <c r="AW101" s="12" t="s">
        <v>33</v>
      </c>
      <c r="AX101" s="12" t="s">
        <v>79</v>
      </c>
      <c r="AY101" s="150" t="s">
        <v>180</v>
      </c>
    </row>
    <row r="102" spans="2:65" s="1" customFormat="1" ht="44.25" customHeight="1">
      <c r="B102" s="32"/>
      <c r="C102" s="131" t="s">
        <v>760</v>
      </c>
      <c r="D102" s="131" t="s">
        <v>182</v>
      </c>
      <c r="E102" s="132" t="s">
        <v>1187</v>
      </c>
      <c r="F102" s="133" t="s">
        <v>1188</v>
      </c>
      <c r="G102" s="134" t="s">
        <v>476</v>
      </c>
      <c r="H102" s="135">
        <v>180</v>
      </c>
      <c r="I102" s="136"/>
      <c r="J102" s="137">
        <f>ROUND(I102*H102,2)</f>
        <v>0</v>
      </c>
      <c r="K102" s="133" t="s">
        <v>186</v>
      </c>
      <c r="L102" s="32"/>
      <c r="M102" s="138" t="s">
        <v>19</v>
      </c>
      <c r="N102" s="139" t="s">
        <v>43</v>
      </c>
      <c r="P102" s="140">
        <f>O102*H102</f>
        <v>0</v>
      </c>
      <c r="Q102" s="140">
        <v>0</v>
      </c>
      <c r="R102" s="140">
        <f>Q102*H102</f>
        <v>0</v>
      </c>
      <c r="S102" s="140">
        <v>0</v>
      </c>
      <c r="T102" s="141">
        <f>S102*H102</f>
        <v>0</v>
      </c>
      <c r="AR102" s="142" t="s">
        <v>311</v>
      </c>
      <c r="AT102" s="142" t="s">
        <v>182</v>
      </c>
      <c r="AU102" s="142" t="s">
        <v>81</v>
      </c>
      <c r="AY102" s="17" t="s">
        <v>180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7" t="s">
        <v>79</v>
      </c>
      <c r="BK102" s="143">
        <f>ROUND(I102*H102,2)</f>
        <v>0</v>
      </c>
      <c r="BL102" s="17" t="s">
        <v>311</v>
      </c>
      <c r="BM102" s="142" t="s">
        <v>1189</v>
      </c>
    </row>
    <row r="103" spans="2:65" s="1" customFormat="1">
      <c r="B103" s="32"/>
      <c r="D103" s="144" t="s">
        <v>189</v>
      </c>
      <c r="F103" s="145" t="s">
        <v>1190</v>
      </c>
      <c r="I103" s="146"/>
      <c r="L103" s="32"/>
      <c r="M103" s="147"/>
      <c r="T103" s="53"/>
      <c r="AT103" s="17" t="s">
        <v>189</v>
      </c>
      <c r="AU103" s="17" t="s">
        <v>81</v>
      </c>
    </row>
    <row r="104" spans="2:65" s="1" customFormat="1" ht="24.2" customHeight="1">
      <c r="B104" s="32"/>
      <c r="C104" s="181" t="s">
        <v>766</v>
      </c>
      <c r="D104" s="181" t="s">
        <v>570</v>
      </c>
      <c r="E104" s="182" t="s">
        <v>1191</v>
      </c>
      <c r="F104" s="183" t="s">
        <v>1192</v>
      </c>
      <c r="G104" s="184" t="s">
        <v>476</v>
      </c>
      <c r="H104" s="185">
        <v>140</v>
      </c>
      <c r="I104" s="186"/>
      <c r="J104" s="187">
        <f>ROUND(I104*H104,2)</f>
        <v>0</v>
      </c>
      <c r="K104" s="183" t="s">
        <v>186</v>
      </c>
      <c r="L104" s="188"/>
      <c r="M104" s="189" t="s">
        <v>19</v>
      </c>
      <c r="N104" s="190" t="s">
        <v>43</v>
      </c>
      <c r="P104" s="140">
        <f>O104*H104</f>
        <v>0</v>
      </c>
      <c r="Q104" s="140">
        <v>1.2E-4</v>
      </c>
      <c r="R104" s="140">
        <f>Q104*H104</f>
        <v>1.6799999999999999E-2</v>
      </c>
      <c r="S104" s="140">
        <v>0</v>
      </c>
      <c r="T104" s="141">
        <f>S104*H104</f>
        <v>0</v>
      </c>
      <c r="AR104" s="142" t="s">
        <v>715</v>
      </c>
      <c r="AT104" s="142" t="s">
        <v>570</v>
      </c>
      <c r="AU104" s="142" t="s">
        <v>81</v>
      </c>
      <c r="AY104" s="17" t="s">
        <v>180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311</v>
      </c>
      <c r="BM104" s="142" t="s">
        <v>1193</v>
      </c>
    </row>
    <row r="105" spans="2:65" s="12" customFormat="1" ht="22.5">
      <c r="B105" s="148"/>
      <c r="D105" s="149" t="s">
        <v>191</v>
      </c>
      <c r="E105" s="150" t="s">
        <v>19</v>
      </c>
      <c r="F105" s="151" t="s">
        <v>1194</v>
      </c>
      <c r="H105" s="152">
        <v>140</v>
      </c>
      <c r="I105" s="153"/>
      <c r="L105" s="148"/>
      <c r="M105" s="154"/>
      <c r="T105" s="155"/>
      <c r="AT105" s="150" t="s">
        <v>191</v>
      </c>
      <c r="AU105" s="150" t="s">
        <v>81</v>
      </c>
      <c r="AV105" s="12" t="s">
        <v>81</v>
      </c>
      <c r="AW105" s="12" t="s">
        <v>33</v>
      </c>
      <c r="AX105" s="12" t="s">
        <v>79</v>
      </c>
      <c r="AY105" s="150" t="s">
        <v>180</v>
      </c>
    </row>
    <row r="106" spans="2:65" s="1" customFormat="1" ht="24.2" customHeight="1">
      <c r="B106" s="32"/>
      <c r="C106" s="181" t="s">
        <v>772</v>
      </c>
      <c r="D106" s="181" t="s">
        <v>570</v>
      </c>
      <c r="E106" s="182" t="s">
        <v>1195</v>
      </c>
      <c r="F106" s="183" t="s">
        <v>1196</v>
      </c>
      <c r="G106" s="184" t="s">
        <v>476</v>
      </c>
      <c r="H106" s="185">
        <v>50</v>
      </c>
      <c r="I106" s="186"/>
      <c r="J106" s="187">
        <f>ROUND(I106*H106,2)</f>
        <v>0</v>
      </c>
      <c r="K106" s="183" t="s">
        <v>19</v>
      </c>
      <c r="L106" s="188"/>
      <c r="M106" s="189" t="s">
        <v>19</v>
      </c>
      <c r="N106" s="190" t="s">
        <v>43</v>
      </c>
      <c r="P106" s="140">
        <f>O106*H106</f>
        <v>0</v>
      </c>
      <c r="Q106" s="140">
        <v>1.7000000000000001E-4</v>
      </c>
      <c r="R106" s="140">
        <f>Q106*H106</f>
        <v>8.5000000000000006E-3</v>
      </c>
      <c r="S106" s="140">
        <v>0</v>
      </c>
      <c r="T106" s="141">
        <f>S106*H106</f>
        <v>0</v>
      </c>
      <c r="AR106" s="142" t="s">
        <v>715</v>
      </c>
      <c r="AT106" s="142" t="s">
        <v>570</v>
      </c>
      <c r="AU106" s="142" t="s">
        <v>81</v>
      </c>
      <c r="AY106" s="17" t="s">
        <v>180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7" t="s">
        <v>79</v>
      </c>
      <c r="BK106" s="143">
        <f>ROUND(I106*H106,2)</f>
        <v>0</v>
      </c>
      <c r="BL106" s="17" t="s">
        <v>311</v>
      </c>
      <c r="BM106" s="142" t="s">
        <v>1197</v>
      </c>
    </row>
    <row r="107" spans="2:65" s="12" customFormat="1" ht="22.5">
      <c r="B107" s="148"/>
      <c r="D107" s="149" t="s">
        <v>191</v>
      </c>
      <c r="E107" s="150" t="s">
        <v>19</v>
      </c>
      <c r="F107" s="151" t="s">
        <v>1198</v>
      </c>
      <c r="H107" s="152">
        <v>50</v>
      </c>
      <c r="I107" s="153"/>
      <c r="L107" s="148"/>
      <c r="M107" s="154"/>
      <c r="T107" s="155"/>
      <c r="AT107" s="150" t="s">
        <v>191</v>
      </c>
      <c r="AU107" s="150" t="s">
        <v>81</v>
      </c>
      <c r="AV107" s="12" t="s">
        <v>81</v>
      </c>
      <c r="AW107" s="12" t="s">
        <v>33</v>
      </c>
      <c r="AX107" s="12" t="s">
        <v>79</v>
      </c>
      <c r="AY107" s="150" t="s">
        <v>180</v>
      </c>
    </row>
    <row r="108" spans="2:65" s="1" customFormat="1" ht="44.25" customHeight="1">
      <c r="B108" s="32"/>
      <c r="C108" s="131" t="s">
        <v>778</v>
      </c>
      <c r="D108" s="131" t="s">
        <v>182</v>
      </c>
      <c r="E108" s="132" t="s">
        <v>1199</v>
      </c>
      <c r="F108" s="133" t="s">
        <v>1200</v>
      </c>
      <c r="G108" s="134" t="s">
        <v>476</v>
      </c>
      <c r="H108" s="135">
        <v>160</v>
      </c>
      <c r="I108" s="136"/>
      <c r="J108" s="137">
        <f>ROUND(I108*H108,2)</f>
        <v>0</v>
      </c>
      <c r="K108" s="133" t="s">
        <v>186</v>
      </c>
      <c r="L108" s="32"/>
      <c r="M108" s="138" t="s">
        <v>19</v>
      </c>
      <c r="N108" s="139" t="s">
        <v>43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311</v>
      </c>
      <c r="AT108" s="142" t="s">
        <v>182</v>
      </c>
      <c r="AU108" s="142" t="s">
        <v>81</v>
      </c>
      <c r="AY108" s="17" t="s">
        <v>180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79</v>
      </c>
      <c r="BK108" s="143">
        <f>ROUND(I108*H108,2)</f>
        <v>0</v>
      </c>
      <c r="BL108" s="17" t="s">
        <v>311</v>
      </c>
      <c r="BM108" s="142" t="s">
        <v>1201</v>
      </c>
    </row>
    <row r="109" spans="2:65" s="1" customFormat="1">
      <c r="B109" s="32"/>
      <c r="D109" s="144" t="s">
        <v>189</v>
      </c>
      <c r="F109" s="145" t="s">
        <v>1202</v>
      </c>
      <c r="I109" s="146"/>
      <c r="L109" s="32"/>
      <c r="M109" s="147"/>
      <c r="T109" s="53"/>
      <c r="AT109" s="17" t="s">
        <v>189</v>
      </c>
      <c r="AU109" s="17" t="s">
        <v>81</v>
      </c>
    </row>
    <row r="110" spans="2:65" s="1" customFormat="1" ht="24.2" customHeight="1">
      <c r="B110" s="32"/>
      <c r="C110" s="181" t="s">
        <v>785</v>
      </c>
      <c r="D110" s="181" t="s">
        <v>570</v>
      </c>
      <c r="E110" s="182" t="s">
        <v>1203</v>
      </c>
      <c r="F110" s="183" t="s">
        <v>1204</v>
      </c>
      <c r="G110" s="184" t="s">
        <v>476</v>
      </c>
      <c r="H110" s="185">
        <v>184</v>
      </c>
      <c r="I110" s="186"/>
      <c r="J110" s="187">
        <f>ROUND(I110*H110,2)</f>
        <v>0</v>
      </c>
      <c r="K110" s="183" t="s">
        <v>186</v>
      </c>
      <c r="L110" s="188"/>
      <c r="M110" s="189" t="s">
        <v>19</v>
      </c>
      <c r="N110" s="190" t="s">
        <v>43</v>
      </c>
      <c r="P110" s="140">
        <f>O110*H110</f>
        <v>0</v>
      </c>
      <c r="Q110" s="140">
        <v>2.5000000000000001E-4</v>
      </c>
      <c r="R110" s="140">
        <f>Q110*H110</f>
        <v>4.5999999999999999E-2</v>
      </c>
      <c r="S110" s="140">
        <v>0</v>
      </c>
      <c r="T110" s="141">
        <f>S110*H110</f>
        <v>0</v>
      </c>
      <c r="AR110" s="142" t="s">
        <v>715</v>
      </c>
      <c r="AT110" s="142" t="s">
        <v>570</v>
      </c>
      <c r="AU110" s="142" t="s">
        <v>81</v>
      </c>
      <c r="AY110" s="17" t="s">
        <v>180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7" t="s">
        <v>79</v>
      </c>
      <c r="BK110" s="143">
        <f>ROUND(I110*H110,2)</f>
        <v>0</v>
      </c>
      <c r="BL110" s="17" t="s">
        <v>311</v>
      </c>
      <c r="BM110" s="142" t="s">
        <v>1205</v>
      </c>
    </row>
    <row r="111" spans="2:65" s="12" customFormat="1">
      <c r="B111" s="148"/>
      <c r="D111" s="149" t="s">
        <v>191</v>
      </c>
      <c r="E111" s="150" t="s">
        <v>19</v>
      </c>
      <c r="F111" s="151" t="s">
        <v>1206</v>
      </c>
      <c r="H111" s="152">
        <v>184</v>
      </c>
      <c r="I111" s="153"/>
      <c r="L111" s="148"/>
      <c r="M111" s="154"/>
      <c r="T111" s="155"/>
      <c r="AT111" s="150" t="s">
        <v>191</v>
      </c>
      <c r="AU111" s="150" t="s">
        <v>81</v>
      </c>
      <c r="AV111" s="12" t="s">
        <v>81</v>
      </c>
      <c r="AW111" s="12" t="s">
        <v>33</v>
      </c>
      <c r="AX111" s="12" t="s">
        <v>79</v>
      </c>
      <c r="AY111" s="150" t="s">
        <v>180</v>
      </c>
    </row>
    <row r="112" spans="2:65" s="1" customFormat="1" ht="44.25" customHeight="1">
      <c r="B112" s="32"/>
      <c r="C112" s="131" t="s">
        <v>795</v>
      </c>
      <c r="D112" s="131" t="s">
        <v>182</v>
      </c>
      <c r="E112" s="132" t="s">
        <v>1207</v>
      </c>
      <c r="F112" s="133" t="s">
        <v>1208</v>
      </c>
      <c r="G112" s="134" t="s">
        <v>476</v>
      </c>
      <c r="H112" s="135">
        <v>12</v>
      </c>
      <c r="I112" s="136"/>
      <c r="J112" s="137">
        <f>ROUND(I112*H112,2)</f>
        <v>0</v>
      </c>
      <c r="K112" s="133" t="s">
        <v>186</v>
      </c>
      <c r="L112" s="32"/>
      <c r="M112" s="138" t="s">
        <v>19</v>
      </c>
      <c r="N112" s="139" t="s">
        <v>43</v>
      </c>
      <c r="P112" s="140">
        <f>O112*H112</f>
        <v>0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AR112" s="142" t="s">
        <v>311</v>
      </c>
      <c r="AT112" s="142" t="s">
        <v>182</v>
      </c>
      <c r="AU112" s="142" t="s">
        <v>81</v>
      </c>
      <c r="AY112" s="17" t="s">
        <v>180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7" t="s">
        <v>79</v>
      </c>
      <c r="BK112" s="143">
        <f>ROUND(I112*H112,2)</f>
        <v>0</v>
      </c>
      <c r="BL112" s="17" t="s">
        <v>311</v>
      </c>
      <c r="BM112" s="142" t="s">
        <v>1209</v>
      </c>
    </row>
    <row r="113" spans="2:65" s="1" customFormat="1">
      <c r="B113" s="32"/>
      <c r="D113" s="144" t="s">
        <v>189</v>
      </c>
      <c r="F113" s="145" t="s">
        <v>1210</v>
      </c>
      <c r="I113" s="146"/>
      <c r="L113" s="32"/>
      <c r="M113" s="147"/>
      <c r="T113" s="53"/>
      <c r="AT113" s="17" t="s">
        <v>189</v>
      </c>
      <c r="AU113" s="17" t="s">
        <v>81</v>
      </c>
    </row>
    <row r="114" spans="2:65" s="1" customFormat="1" ht="24.2" customHeight="1">
      <c r="B114" s="32"/>
      <c r="C114" s="181" t="s">
        <v>803</v>
      </c>
      <c r="D114" s="181" t="s">
        <v>570</v>
      </c>
      <c r="E114" s="182" t="s">
        <v>1211</v>
      </c>
      <c r="F114" s="183" t="s">
        <v>1212</v>
      </c>
      <c r="G114" s="184" t="s">
        <v>476</v>
      </c>
      <c r="H114" s="185">
        <v>13.8</v>
      </c>
      <c r="I114" s="186"/>
      <c r="J114" s="187">
        <f>ROUND(I114*H114,2)</f>
        <v>0</v>
      </c>
      <c r="K114" s="183" t="s">
        <v>186</v>
      </c>
      <c r="L114" s="188"/>
      <c r="M114" s="189" t="s">
        <v>19</v>
      </c>
      <c r="N114" s="190" t="s">
        <v>43</v>
      </c>
      <c r="P114" s="140">
        <f>O114*H114</f>
        <v>0</v>
      </c>
      <c r="Q114" s="140">
        <v>7.6999999999999996E-4</v>
      </c>
      <c r="R114" s="140">
        <f>Q114*H114</f>
        <v>1.0626E-2</v>
      </c>
      <c r="S114" s="140">
        <v>0</v>
      </c>
      <c r="T114" s="141">
        <f>S114*H114</f>
        <v>0</v>
      </c>
      <c r="AR114" s="142" t="s">
        <v>715</v>
      </c>
      <c r="AT114" s="142" t="s">
        <v>570</v>
      </c>
      <c r="AU114" s="142" t="s">
        <v>81</v>
      </c>
      <c r="AY114" s="17" t="s">
        <v>180</v>
      </c>
      <c r="BE114" s="143">
        <f>IF(N114="základní",J114,0)</f>
        <v>0</v>
      </c>
      <c r="BF114" s="143">
        <f>IF(N114="snížená",J114,0)</f>
        <v>0</v>
      </c>
      <c r="BG114" s="143">
        <f>IF(N114="zákl. přenesená",J114,0)</f>
        <v>0</v>
      </c>
      <c r="BH114" s="143">
        <f>IF(N114="sníž. přenesená",J114,0)</f>
        <v>0</v>
      </c>
      <c r="BI114" s="143">
        <f>IF(N114="nulová",J114,0)</f>
        <v>0</v>
      </c>
      <c r="BJ114" s="17" t="s">
        <v>79</v>
      </c>
      <c r="BK114" s="143">
        <f>ROUND(I114*H114,2)</f>
        <v>0</v>
      </c>
      <c r="BL114" s="17" t="s">
        <v>311</v>
      </c>
      <c r="BM114" s="142" t="s">
        <v>1213</v>
      </c>
    </row>
    <row r="115" spans="2:65" s="12" customFormat="1">
      <c r="B115" s="148"/>
      <c r="D115" s="149" t="s">
        <v>191</v>
      </c>
      <c r="E115" s="150" t="s">
        <v>19</v>
      </c>
      <c r="F115" s="151" t="s">
        <v>1214</v>
      </c>
      <c r="H115" s="152">
        <v>13.8</v>
      </c>
      <c r="I115" s="153"/>
      <c r="L115" s="148"/>
      <c r="M115" s="154"/>
      <c r="T115" s="155"/>
      <c r="AT115" s="150" t="s">
        <v>191</v>
      </c>
      <c r="AU115" s="150" t="s">
        <v>81</v>
      </c>
      <c r="AV115" s="12" t="s">
        <v>81</v>
      </c>
      <c r="AW115" s="12" t="s">
        <v>33</v>
      </c>
      <c r="AX115" s="12" t="s">
        <v>79</v>
      </c>
      <c r="AY115" s="150" t="s">
        <v>180</v>
      </c>
    </row>
    <row r="116" spans="2:65" s="1" customFormat="1" ht="33" customHeight="1">
      <c r="B116" s="32"/>
      <c r="C116" s="131" t="s">
        <v>810</v>
      </c>
      <c r="D116" s="131" t="s">
        <v>182</v>
      </c>
      <c r="E116" s="132" t="s">
        <v>1215</v>
      </c>
      <c r="F116" s="133" t="s">
        <v>1216</v>
      </c>
      <c r="G116" s="134" t="s">
        <v>226</v>
      </c>
      <c r="H116" s="135">
        <v>20</v>
      </c>
      <c r="I116" s="136"/>
      <c r="J116" s="137">
        <f>ROUND(I116*H116,2)</f>
        <v>0</v>
      </c>
      <c r="K116" s="133" t="s">
        <v>186</v>
      </c>
      <c r="L116" s="32"/>
      <c r="M116" s="138" t="s">
        <v>19</v>
      </c>
      <c r="N116" s="139" t="s">
        <v>43</v>
      </c>
      <c r="P116" s="140">
        <f>O116*H116</f>
        <v>0</v>
      </c>
      <c r="Q116" s="140">
        <v>0</v>
      </c>
      <c r="R116" s="140">
        <f>Q116*H116</f>
        <v>0</v>
      </c>
      <c r="S116" s="140">
        <v>0</v>
      </c>
      <c r="T116" s="141">
        <f>S116*H116</f>
        <v>0</v>
      </c>
      <c r="AR116" s="142" t="s">
        <v>311</v>
      </c>
      <c r="AT116" s="142" t="s">
        <v>182</v>
      </c>
      <c r="AU116" s="142" t="s">
        <v>81</v>
      </c>
      <c r="AY116" s="17" t="s">
        <v>180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7" t="s">
        <v>79</v>
      </c>
      <c r="BK116" s="143">
        <f>ROUND(I116*H116,2)</f>
        <v>0</v>
      </c>
      <c r="BL116" s="17" t="s">
        <v>311</v>
      </c>
      <c r="BM116" s="142" t="s">
        <v>1217</v>
      </c>
    </row>
    <row r="117" spans="2:65" s="1" customFormat="1">
      <c r="B117" s="32"/>
      <c r="D117" s="144" t="s">
        <v>189</v>
      </c>
      <c r="F117" s="145" t="s">
        <v>1218</v>
      </c>
      <c r="I117" s="146"/>
      <c r="L117" s="32"/>
      <c r="M117" s="147"/>
      <c r="T117" s="53"/>
      <c r="AT117" s="17" t="s">
        <v>189</v>
      </c>
      <c r="AU117" s="17" t="s">
        <v>81</v>
      </c>
    </row>
    <row r="118" spans="2:65" s="1" customFormat="1" ht="33" customHeight="1">
      <c r="B118" s="32"/>
      <c r="C118" s="131" t="s">
        <v>816</v>
      </c>
      <c r="D118" s="131" t="s">
        <v>182</v>
      </c>
      <c r="E118" s="132" t="s">
        <v>1219</v>
      </c>
      <c r="F118" s="133" t="s">
        <v>1220</v>
      </c>
      <c r="G118" s="134" t="s">
        <v>226</v>
      </c>
      <c r="H118" s="135">
        <v>15</v>
      </c>
      <c r="I118" s="136"/>
      <c r="J118" s="137">
        <f>ROUND(I118*H118,2)</f>
        <v>0</v>
      </c>
      <c r="K118" s="133" t="s">
        <v>186</v>
      </c>
      <c r="L118" s="32"/>
      <c r="M118" s="138" t="s">
        <v>19</v>
      </c>
      <c r="N118" s="139" t="s">
        <v>43</v>
      </c>
      <c r="P118" s="140">
        <f>O118*H118</f>
        <v>0</v>
      </c>
      <c r="Q118" s="140">
        <v>0</v>
      </c>
      <c r="R118" s="140">
        <f>Q118*H118</f>
        <v>0</v>
      </c>
      <c r="S118" s="140">
        <v>0</v>
      </c>
      <c r="T118" s="141">
        <f>S118*H118</f>
        <v>0</v>
      </c>
      <c r="AR118" s="142" t="s">
        <v>311</v>
      </c>
      <c r="AT118" s="142" t="s">
        <v>182</v>
      </c>
      <c r="AU118" s="142" t="s">
        <v>81</v>
      </c>
      <c r="AY118" s="17" t="s">
        <v>180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7" t="s">
        <v>79</v>
      </c>
      <c r="BK118" s="143">
        <f>ROUND(I118*H118,2)</f>
        <v>0</v>
      </c>
      <c r="BL118" s="17" t="s">
        <v>311</v>
      </c>
      <c r="BM118" s="142" t="s">
        <v>1221</v>
      </c>
    </row>
    <row r="119" spans="2:65" s="1" customFormat="1">
      <c r="B119" s="32"/>
      <c r="D119" s="144" t="s">
        <v>189</v>
      </c>
      <c r="F119" s="145" t="s">
        <v>1222</v>
      </c>
      <c r="I119" s="146"/>
      <c r="L119" s="32"/>
      <c r="M119" s="147"/>
      <c r="T119" s="53"/>
      <c r="AT119" s="17" t="s">
        <v>189</v>
      </c>
      <c r="AU119" s="17" t="s">
        <v>81</v>
      </c>
    </row>
    <row r="120" spans="2:65" s="1" customFormat="1" ht="24.2" customHeight="1">
      <c r="B120" s="32"/>
      <c r="C120" s="181" t="s">
        <v>822</v>
      </c>
      <c r="D120" s="181" t="s">
        <v>570</v>
      </c>
      <c r="E120" s="182" t="s">
        <v>1223</v>
      </c>
      <c r="F120" s="183" t="s">
        <v>1224</v>
      </c>
      <c r="G120" s="184" t="s">
        <v>1225</v>
      </c>
      <c r="H120" s="185">
        <v>3</v>
      </c>
      <c r="I120" s="186"/>
      <c r="J120" s="187">
        <f>ROUND(I120*H120,2)</f>
        <v>0</v>
      </c>
      <c r="K120" s="183" t="s">
        <v>19</v>
      </c>
      <c r="L120" s="188"/>
      <c r="M120" s="189" t="s">
        <v>19</v>
      </c>
      <c r="N120" s="190" t="s">
        <v>43</v>
      </c>
      <c r="P120" s="140">
        <f>O120*H120</f>
        <v>0</v>
      </c>
      <c r="Q120" s="140">
        <v>0</v>
      </c>
      <c r="R120" s="140">
        <f>Q120*H120</f>
        <v>0</v>
      </c>
      <c r="S120" s="140">
        <v>0</v>
      </c>
      <c r="T120" s="141">
        <f>S120*H120</f>
        <v>0</v>
      </c>
      <c r="AR120" s="142" t="s">
        <v>715</v>
      </c>
      <c r="AT120" s="142" t="s">
        <v>570</v>
      </c>
      <c r="AU120" s="142" t="s">
        <v>81</v>
      </c>
      <c r="AY120" s="17" t="s">
        <v>180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7" t="s">
        <v>79</v>
      </c>
      <c r="BK120" s="143">
        <f>ROUND(I120*H120,2)</f>
        <v>0</v>
      </c>
      <c r="BL120" s="17" t="s">
        <v>311</v>
      </c>
      <c r="BM120" s="142" t="s">
        <v>1226</v>
      </c>
    </row>
    <row r="121" spans="2:65" s="1" customFormat="1" ht="37.9" customHeight="1">
      <c r="B121" s="32"/>
      <c r="C121" s="131" t="s">
        <v>828</v>
      </c>
      <c r="D121" s="131" t="s">
        <v>182</v>
      </c>
      <c r="E121" s="132" t="s">
        <v>1227</v>
      </c>
      <c r="F121" s="133" t="s">
        <v>1228</v>
      </c>
      <c r="G121" s="134" t="s">
        <v>226</v>
      </c>
      <c r="H121" s="135">
        <v>3</v>
      </c>
      <c r="I121" s="136"/>
      <c r="J121" s="137">
        <f>ROUND(I121*H121,2)</f>
        <v>0</v>
      </c>
      <c r="K121" s="133" t="s">
        <v>186</v>
      </c>
      <c r="L121" s="32"/>
      <c r="M121" s="138" t="s">
        <v>19</v>
      </c>
      <c r="N121" s="139" t="s">
        <v>43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311</v>
      </c>
      <c r="AT121" s="142" t="s">
        <v>182</v>
      </c>
      <c r="AU121" s="142" t="s">
        <v>81</v>
      </c>
      <c r="AY121" s="17" t="s">
        <v>180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7" t="s">
        <v>79</v>
      </c>
      <c r="BK121" s="143">
        <f>ROUND(I121*H121,2)</f>
        <v>0</v>
      </c>
      <c r="BL121" s="17" t="s">
        <v>311</v>
      </c>
      <c r="BM121" s="142" t="s">
        <v>1229</v>
      </c>
    </row>
    <row r="122" spans="2:65" s="1" customFormat="1">
      <c r="B122" s="32"/>
      <c r="D122" s="144" t="s">
        <v>189</v>
      </c>
      <c r="F122" s="145" t="s">
        <v>1230</v>
      </c>
      <c r="I122" s="146"/>
      <c r="L122" s="32"/>
      <c r="M122" s="147"/>
      <c r="T122" s="53"/>
      <c r="AT122" s="17" t="s">
        <v>189</v>
      </c>
      <c r="AU122" s="17" t="s">
        <v>81</v>
      </c>
    </row>
    <row r="123" spans="2:65" s="1" customFormat="1" ht="44.25" customHeight="1">
      <c r="B123" s="32"/>
      <c r="C123" s="131" t="s">
        <v>834</v>
      </c>
      <c r="D123" s="131" t="s">
        <v>182</v>
      </c>
      <c r="E123" s="132" t="s">
        <v>1231</v>
      </c>
      <c r="F123" s="133" t="s">
        <v>1232</v>
      </c>
      <c r="G123" s="134" t="s">
        <v>226</v>
      </c>
      <c r="H123" s="135">
        <v>4</v>
      </c>
      <c r="I123" s="136"/>
      <c r="J123" s="137">
        <f>ROUND(I123*H123,2)</f>
        <v>0</v>
      </c>
      <c r="K123" s="133" t="s">
        <v>186</v>
      </c>
      <c r="L123" s="32"/>
      <c r="M123" s="138" t="s">
        <v>19</v>
      </c>
      <c r="N123" s="139" t="s">
        <v>43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311</v>
      </c>
      <c r="AT123" s="142" t="s">
        <v>182</v>
      </c>
      <c r="AU123" s="142" t="s">
        <v>81</v>
      </c>
      <c r="AY123" s="17" t="s">
        <v>180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7" t="s">
        <v>79</v>
      </c>
      <c r="BK123" s="143">
        <f>ROUND(I123*H123,2)</f>
        <v>0</v>
      </c>
      <c r="BL123" s="17" t="s">
        <v>311</v>
      </c>
      <c r="BM123" s="142" t="s">
        <v>1233</v>
      </c>
    </row>
    <row r="124" spans="2:65" s="1" customFormat="1">
      <c r="B124" s="32"/>
      <c r="D124" s="144" t="s">
        <v>189</v>
      </c>
      <c r="F124" s="145" t="s">
        <v>1234</v>
      </c>
      <c r="I124" s="146"/>
      <c r="L124" s="32"/>
      <c r="M124" s="147"/>
      <c r="T124" s="53"/>
      <c r="AT124" s="17" t="s">
        <v>189</v>
      </c>
      <c r="AU124" s="17" t="s">
        <v>81</v>
      </c>
    </row>
    <row r="125" spans="2:65" s="1" customFormat="1" ht="24.2" customHeight="1">
      <c r="B125" s="32"/>
      <c r="C125" s="181" t="s">
        <v>839</v>
      </c>
      <c r="D125" s="181" t="s">
        <v>570</v>
      </c>
      <c r="E125" s="182" t="s">
        <v>1235</v>
      </c>
      <c r="F125" s="183" t="s">
        <v>1236</v>
      </c>
      <c r="G125" s="184" t="s">
        <v>226</v>
      </c>
      <c r="H125" s="185">
        <v>4</v>
      </c>
      <c r="I125" s="186"/>
      <c r="J125" s="187">
        <f>ROUND(I125*H125,2)</f>
        <v>0</v>
      </c>
      <c r="K125" s="183" t="s">
        <v>186</v>
      </c>
      <c r="L125" s="188"/>
      <c r="M125" s="189" t="s">
        <v>19</v>
      </c>
      <c r="N125" s="190" t="s">
        <v>43</v>
      </c>
      <c r="P125" s="140">
        <f>O125*H125</f>
        <v>0</v>
      </c>
      <c r="Q125" s="140">
        <v>9.0000000000000006E-5</v>
      </c>
      <c r="R125" s="140">
        <f>Q125*H125</f>
        <v>3.6000000000000002E-4</v>
      </c>
      <c r="S125" s="140">
        <v>0</v>
      </c>
      <c r="T125" s="141">
        <f>S125*H125</f>
        <v>0</v>
      </c>
      <c r="AR125" s="142" t="s">
        <v>715</v>
      </c>
      <c r="AT125" s="142" t="s">
        <v>570</v>
      </c>
      <c r="AU125" s="142" t="s">
        <v>81</v>
      </c>
      <c r="AY125" s="17" t="s">
        <v>180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7" t="s">
        <v>79</v>
      </c>
      <c r="BK125" s="143">
        <f>ROUND(I125*H125,2)</f>
        <v>0</v>
      </c>
      <c r="BL125" s="17" t="s">
        <v>311</v>
      </c>
      <c r="BM125" s="142" t="s">
        <v>1237</v>
      </c>
    </row>
    <row r="126" spans="2:65" s="1" customFormat="1" ht="24.2" customHeight="1">
      <c r="B126" s="32"/>
      <c r="C126" s="131" t="s">
        <v>845</v>
      </c>
      <c r="D126" s="131" t="s">
        <v>182</v>
      </c>
      <c r="E126" s="132" t="s">
        <v>1238</v>
      </c>
      <c r="F126" s="133" t="s">
        <v>1239</v>
      </c>
      <c r="G126" s="134" t="s">
        <v>226</v>
      </c>
      <c r="H126" s="135">
        <v>3</v>
      </c>
      <c r="I126" s="136"/>
      <c r="J126" s="137">
        <f>ROUND(I126*H126,2)</f>
        <v>0</v>
      </c>
      <c r="K126" s="133" t="s">
        <v>186</v>
      </c>
      <c r="L126" s="32"/>
      <c r="M126" s="138" t="s">
        <v>19</v>
      </c>
      <c r="N126" s="139" t="s">
        <v>43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311</v>
      </c>
      <c r="AT126" s="142" t="s">
        <v>182</v>
      </c>
      <c r="AU126" s="142" t="s">
        <v>81</v>
      </c>
      <c r="AY126" s="17" t="s">
        <v>180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7" t="s">
        <v>79</v>
      </c>
      <c r="BK126" s="143">
        <f>ROUND(I126*H126,2)</f>
        <v>0</v>
      </c>
      <c r="BL126" s="17" t="s">
        <v>311</v>
      </c>
      <c r="BM126" s="142" t="s">
        <v>1240</v>
      </c>
    </row>
    <row r="127" spans="2:65" s="1" customFormat="1">
      <c r="B127" s="32"/>
      <c r="D127" s="144" t="s">
        <v>189</v>
      </c>
      <c r="F127" s="145" t="s">
        <v>1241</v>
      </c>
      <c r="I127" s="146"/>
      <c r="L127" s="32"/>
      <c r="M127" s="147"/>
      <c r="T127" s="53"/>
      <c r="AT127" s="17" t="s">
        <v>189</v>
      </c>
      <c r="AU127" s="17" t="s">
        <v>81</v>
      </c>
    </row>
    <row r="128" spans="2:65" s="1" customFormat="1" ht="16.5" customHeight="1">
      <c r="B128" s="32"/>
      <c r="C128" s="181" t="s">
        <v>851</v>
      </c>
      <c r="D128" s="181" t="s">
        <v>570</v>
      </c>
      <c r="E128" s="182" t="s">
        <v>1242</v>
      </c>
      <c r="F128" s="183" t="s">
        <v>1243</v>
      </c>
      <c r="G128" s="184" t="s">
        <v>1225</v>
      </c>
      <c r="H128" s="185">
        <v>3</v>
      </c>
      <c r="I128" s="186"/>
      <c r="J128" s="187">
        <f>ROUND(I128*H128,2)</f>
        <v>0</v>
      </c>
      <c r="K128" s="183" t="s">
        <v>19</v>
      </c>
      <c r="L128" s="188"/>
      <c r="M128" s="189" t="s">
        <v>19</v>
      </c>
      <c r="N128" s="190" t="s">
        <v>43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715</v>
      </c>
      <c r="AT128" s="142" t="s">
        <v>570</v>
      </c>
      <c r="AU128" s="142" t="s">
        <v>81</v>
      </c>
      <c r="AY128" s="17" t="s">
        <v>180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7" t="s">
        <v>79</v>
      </c>
      <c r="BK128" s="143">
        <f>ROUND(I128*H128,2)</f>
        <v>0</v>
      </c>
      <c r="BL128" s="17" t="s">
        <v>311</v>
      </c>
      <c r="BM128" s="142" t="s">
        <v>1244</v>
      </c>
    </row>
    <row r="129" spans="2:65" s="1" customFormat="1" ht="37.9" customHeight="1">
      <c r="B129" s="32"/>
      <c r="C129" s="131" t="s">
        <v>857</v>
      </c>
      <c r="D129" s="131" t="s">
        <v>182</v>
      </c>
      <c r="E129" s="132" t="s">
        <v>1245</v>
      </c>
      <c r="F129" s="133" t="s">
        <v>1246</v>
      </c>
      <c r="G129" s="134" t="s">
        <v>226</v>
      </c>
      <c r="H129" s="135">
        <v>6</v>
      </c>
      <c r="I129" s="136"/>
      <c r="J129" s="137">
        <f>ROUND(I129*H129,2)</f>
        <v>0</v>
      </c>
      <c r="K129" s="133" t="s">
        <v>186</v>
      </c>
      <c r="L129" s="32"/>
      <c r="M129" s="138" t="s">
        <v>19</v>
      </c>
      <c r="N129" s="139" t="s">
        <v>43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311</v>
      </c>
      <c r="AT129" s="142" t="s">
        <v>182</v>
      </c>
      <c r="AU129" s="142" t="s">
        <v>81</v>
      </c>
      <c r="AY129" s="17" t="s">
        <v>180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7" t="s">
        <v>79</v>
      </c>
      <c r="BK129" s="143">
        <f>ROUND(I129*H129,2)</f>
        <v>0</v>
      </c>
      <c r="BL129" s="17" t="s">
        <v>311</v>
      </c>
      <c r="BM129" s="142" t="s">
        <v>1247</v>
      </c>
    </row>
    <row r="130" spans="2:65" s="1" customFormat="1">
      <c r="B130" s="32"/>
      <c r="D130" s="144" t="s">
        <v>189</v>
      </c>
      <c r="F130" s="145" t="s">
        <v>1248</v>
      </c>
      <c r="I130" s="146"/>
      <c r="L130" s="32"/>
      <c r="M130" s="147"/>
      <c r="T130" s="53"/>
      <c r="AT130" s="17" t="s">
        <v>189</v>
      </c>
      <c r="AU130" s="17" t="s">
        <v>81</v>
      </c>
    </row>
    <row r="131" spans="2:65" s="1" customFormat="1" ht="24.2" customHeight="1">
      <c r="B131" s="32"/>
      <c r="C131" s="181" t="s">
        <v>859</v>
      </c>
      <c r="D131" s="181" t="s">
        <v>570</v>
      </c>
      <c r="E131" s="182" t="s">
        <v>1249</v>
      </c>
      <c r="F131" s="183" t="s">
        <v>1250</v>
      </c>
      <c r="G131" s="184" t="s">
        <v>226</v>
      </c>
      <c r="H131" s="185">
        <v>6</v>
      </c>
      <c r="I131" s="186"/>
      <c r="J131" s="187">
        <f>ROUND(I131*H131,2)</f>
        <v>0</v>
      </c>
      <c r="K131" s="183" t="s">
        <v>186</v>
      </c>
      <c r="L131" s="188"/>
      <c r="M131" s="189" t="s">
        <v>19</v>
      </c>
      <c r="N131" s="190" t="s">
        <v>43</v>
      </c>
      <c r="P131" s="140">
        <f>O131*H131</f>
        <v>0</v>
      </c>
      <c r="Q131" s="140">
        <v>2.5000000000000001E-4</v>
      </c>
      <c r="R131" s="140">
        <f>Q131*H131</f>
        <v>1.5E-3</v>
      </c>
      <c r="S131" s="140">
        <v>0</v>
      </c>
      <c r="T131" s="141">
        <f>S131*H131</f>
        <v>0</v>
      </c>
      <c r="AR131" s="142" t="s">
        <v>715</v>
      </c>
      <c r="AT131" s="142" t="s">
        <v>570</v>
      </c>
      <c r="AU131" s="142" t="s">
        <v>81</v>
      </c>
      <c r="AY131" s="17" t="s">
        <v>180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79</v>
      </c>
      <c r="BK131" s="143">
        <f>ROUND(I131*H131,2)</f>
        <v>0</v>
      </c>
      <c r="BL131" s="17" t="s">
        <v>311</v>
      </c>
      <c r="BM131" s="142" t="s">
        <v>1251</v>
      </c>
    </row>
    <row r="132" spans="2:65" s="1" customFormat="1" ht="24.2" customHeight="1">
      <c r="B132" s="32"/>
      <c r="C132" s="131" t="s">
        <v>862</v>
      </c>
      <c r="D132" s="131" t="s">
        <v>182</v>
      </c>
      <c r="E132" s="132" t="s">
        <v>1252</v>
      </c>
      <c r="F132" s="133" t="s">
        <v>1253</v>
      </c>
      <c r="G132" s="134" t="s">
        <v>226</v>
      </c>
      <c r="H132" s="135">
        <v>9</v>
      </c>
      <c r="I132" s="136"/>
      <c r="J132" s="137">
        <f>ROUND(I132*H132,2)</f>
        <v>0</v>
      </c>
      <c r="K132" s="133" t="s">
        <v>186</v>
      </c>
      <c r="L132" s="32"/>
      <c r="M132" s="138" t="s">
        <v>19</v>
      </c>
      <c r="N132" s="139" t="s">
        <v>43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311</v>
      </c>
      <c r="AT132" s="142" t="s">
        <v>182</v>
      </c>
      <c r="AU132" s="142" t="s">
        <v>81</v>
      </c>
      <c r="AY132" s="17" t="s">
        <v>180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7" t="s">
        <v>79</v>
      </c>
      <c r="BK132" s="143">
        <f>ROUND(I132*H132,2)</f>
        <v>0</v>
      </c>
      <c r="BL132" s="17" t="s">
        <v>311</v>
      </c>
      <c r="BM132" s="142" t="s">
        <v>1254</v>
      </c>
    </row>
    <row r="133" spans="2:65" s="1" customFormat="1">
      <c r="B133" s="32"/>
      <c r="D133" s="144" t="s">
        <v>189</v>
      </c>
      <c r="F133" s="145" t="s">
        <v>1255</v>
      </c>
      <c r="I133" s="146"/>
      <c r="L133" s="32"/>
      <c r="M133" s="147"/>
      <c r="T133" s="53"/>
      <c r="AT133" s="17" t="s">
        <v>189</v>
      </c>
      <c r="AU133" s="17" t="s">
        <v>81</v>
      </c>
    </row>
    <row r="134" spans="2:65" s="1" customFormat="1" ht="24.2" customHeight="1">
      <c r="B134" s="32"/>
      <c r="C134" s="181" t="s">
        <v>867</v>
      </c>
      <c r="D134" s="181" t="s">
        <v>570</v>
      </c>
      <c r="E134" s="182" t="s">
        <v>1256</v>
      </c>
      <c r="F134" s="183" t="s">
        <v>1257</v>
      </c>
      <c r="G134" s="184" t="s">
        <v>226</v>
      </c>
      <c r="H134" s="185">
        <v>9</v>
      </c>
      <c r="I134" s="186"/>
      <c r="J134" s="187">
        <f>ROUND(I134*H134,2)</f>
        <v>0</v>
      </c>
      <c r="K134" s="183" t="s">
        <v>186</v>
      </c>
      <c r="L134" s="188"/>
      <c r="M134" s="189" t="s">
        <v>19</v>
      </c>
      <c r="N134" s="190" t="s">
        <v>43</v>
      </c>
      <c r="P134" s="140">
        <f>O134*H134</f>
        <v>0</v>
      </c>
      <c r="Q134" s="140">
        <v>4.0000000000000002E-4</v>
      </c>
      <c r="R134" s="140">
        <f>Q134*H134</f>
        <v>3.6000000000000003E-3</v>
      </c>
      <c r="S134" s="140">
        <v>0</v>
      </c>
      <c r="T134" s="141">
        <f>S134*H134</f>
        <v>0</v>
      </c>
      <c r="AR134" s="142" t="s">
        <v>715</v>
      </c>
      <c r="AT134" s="142" t="s">
        <v>570</v>
      </c>
      <c r="AU134" s="142" t="s">
        <v>81</v>
      </c>
      <c r="AY134" s="17" t="s">
        <v>180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7" t="s">
        <v>79</v>
      </c>
      <c r="BK134" s="143">
        <f>ROUND(I134*H134,2)</f>
        <v>0</v>
      </c>
      <c r="BL134" s="17" t="s">
        <v>311</v>
      </c>
      <c r="BM134" s="142" t="s">
        <v>1258</v>
      </c>
    </row>
    <row r="135" spans="2:65" s="1" customFormat="1" ht="24.2" customHeight="1">
      <c r="B135" s="32"/>
      <c r="C135" s="131" t="s">
        <v>870</v>
      </c>
      <c r="D135" s="131" t="s">
        <v>182</v>
      </c>
      <c r="E135" s="132" t="s">
        <v>1259</v>
      </c>
      <c r="F135" s="133" t="s">
        <v>1260</v>
      </c>
      <c r="G135" s="134" t="s">
        <v>226</v>
      </c>
      <c r="H135" s="135">
        <v>6</v>
      </c>
      <c r="I135" s="136"/>
      <c r="J135" s="137">
        <f>ROUND(I135*H135,2)</f>
        <v>0</v>
      </c>
      <c r="K135" s="133" t="s">
        <v>186</v>
      </c>
      <c r="L135" s="32"/>
      <c r="M135" s="138" t="s">
        <v>19</v>
      </c>
      <c r="N135" s="139" t="s">
        <v>43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311</v>
      </c>
      <c r="AT135" s="142" t="s">
        <v>182</v>
      </c>
      <c r="AU135" s="142" t="s">
        <v>81</v>
      </c>
      <c r="AY135" s="17" t="s">
        <v>180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7" t="s">
        <v>79</v>
      </c>
      <c r="BK135" s="143">
        <f>ROUND(I135*H135,2)</f>
        <v>0</v>
      </c>
      <c r="BL135" s="17" t="s">
        <v>311</v>
      </c>
      <c r="BM135" s="142" t="s">
        <v>1261</v>
      </c>
    </row>
    <row r="136" spans="2:65" s="1" customFormat="1">
      <c r="B136" s="32"/>
      <c r="D136" s="144" t="s">
        <v>189</v>
      </c>
      <c r="F136" s="145" t="s">
        <v>1262</v>
      </c>
      <c r="I136" s="146"/>
      <c r="L136" s="32"/>
      <c r="M136" s="147"/>
      <c r="T136" s="53"/>
      <c r="AT136" s="17" t="s">
        <v>189</v>
      </c>
      <c r="AU136" s="17" t="s">
        <v>81</v>
      </c>
    </row>
    <row r="137" spans="2:65" s="1" customFormat="1" ht="24.2" customHeight="1">
      <c r="B137" s="32"/>
      <c r="C137" s="181" t="s">
        <v>876</v>
      </c>
      <c r="D137" s="181" t="s">
        <v>570</v>
      </c>
      <c r="E137" s="182" t="s">
        <v>1263</v>
      </c>
      <c r="F137" s="183" t="s">
        <v>1264</v>
      </c>
      <c r="G137" s="184" t="s">
        <v>226</v>
      </c>
      <c r="H137" s="185">
        <v>6</v>
      </c>
      <c r="I137" s="186"/>
      <c r="J137" s="187">
        <f>ROUND(I137*H137,2)</f>
        <v>0</v>
      </c>
      <c r="K137" s="183" t="s">
        <v>186</v>
      </c>
      <c r="L137" s="188"/>
      <c r="M137" s="189" t="s">
        <v>19</v>
      </c>
      <c r="N137" s="190" t="s">
        <v>43</v>
      </c>
      <c r="P137" s="140">
        <f>O137*H137</f>
        <v>0</v>
      </c>
      <c r="Q137" s="140">
        <v>1.0499999999999999E-3</v>
      </c>
      <c r="R137" s="140">
        <f>Q137*H137</f>
        <v>6.3E-3</v>
      </c>
      <c r="S137" s="140">
        <v>0</v>
      </c>
      <c r="T137" s="141">
        <f>S137*H137</f>
        <v>0</v>
      </c>
      <c r="AR137" s="142" t="s">
        <v>715</v>
      </c>
      <c r="AT137" s="142" t="s">
        <v>570</v>
      </c>
      <c r="AU137" s="142" t="s">
        <v>81</v>
      </c>
      <c r="AY137" s="17" t="s">
        <v>180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311</v>
      </c>
      <c r="BM137" s="142" t="s">
        <v>1265</v>
      </c>
    </row>
    <row r="138" spans="2:65" s="1" customFormat="1" ht="24.2" customHeight="1">
      <c r="B138" s="32"/>
      <c r="C138" s="131" t="s">
        <v>883</v>
      </c>
      <c r="D138" s="131" t="s">
        <v>182</v>
      </c>
      <c r="E138" s="132" t="s">
        <v>1266</v>
      </c>
      <c r="F138" s="133" t="s">
        <v>1267</v>
      </c>
      <c r="G138" s="134" t="s">
        <v>226</v>
      </c>
      <c r="H138" s="135">
        <v>6</v>
      </c>
      <c r="I138" s="136"/>
      <c r="J138" s="137">
        <f>ROUND(I138*H138,2)</f>
        <v>0</v>
      </c>
      <c r="K138" s="133" t="s">
        <v>186</v>
      </c>
      <c r="L138" s="32"/>
      <c r="M138" s="138" t="s">
        <v>19</v>
      </c>
      <c r="N138" s="139" t="s">
        <v>43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311</v>
      </c>
      <c r="AT138" s="142" t="s">
        <v>182</v>
      </c>
      <c r="AU138" s="142" t="s">
        <v>81</v>
      </c>
      <c r="AY138" s="17" t="s">
        <v>180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79</v>
      </c>
      <c r="BK138" s="143">
        <f>ROUND(I138*H138,2)</f>
        <v>0</v>
      </c>
      <c r="BL138" s="17" t="s">
        <v>311</v>
      </c>
      <c r="BM138" s="142" t="s">
        <v>1268</v>
      </c>
    </row>
    <row r="139" spans="2:65" s="1" customFormat="1">
      <c r="B139" s="32"/>
      <c r="D139" s="144" t="s">
        <v>189</v>
      </c>
      <c r="F139" s="145" t="s">
        <v>1269</v>
      </c>
      <c r="I139" s="146"/>
      <c r="L139" s="32"/>
      <c r="M139" s="147"/>
      <c r="T139" s="53"/>
      <c r="AT139" s="17" t="s">
        <v>189</v>
      </c>
      <c r="AU139" s="17" t="s">
        <v>81</v>
      </c>
    </row>
    <row r="140" spans="2:65" s="1" customFormat="1" ht="16.5" customHeight="1">
      <c r="B140" s="32"/>
      <c r="C140" s="181" t="s">
        <v>891</v>
      </c>
      <c r="D140" s="181" t="s">
        <v>570</v>
      </c>
      <c r="E140" s="182" t="s">
        <v>1270</v>
      </c>
      <c r="F140" s="183" t="s">
        <v>1271</v>
      </c>
      <c r="G140" s="184" t="s">
        <v>1225</v>
      </c>
      <c r="H140" s="185">
        <v>6</v>
      </c>
      <c r="I140" s="186"/>
      <c r="J140" s="187">
        <f>ROUND(I140*H140,2)</f>
        <v>0</v>
      </c>
      <c r="K140" s="183" t="s">
        <v>19</v>
      </c>
      <c r="L140" s="188"/>
      <c r="M140" s="189" t="s">
        <v>19</v>
      </c>
      <c r="N140" s="190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715</v>
      </c>
      <c r="AT140" s="142" t="s">
        <v>570</v>
      </c>
      <c r="AU140" s="142" t="s">
        <v>81</v>
      </c>
      <c r="AY140" s="17" t="s">
        <v>180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79</v>
      </c>
      <c r="BK140" s="143">
        <f>ROUND(I140*H140,2)</f>
        <v>0</v>
      </c>
      <c r="BL140" s="17" t="s">
        <v>311</v>
      </c>
      <c r="BM140" s="142" t="s">
        <v>1272</v>
      </c>
    </row>
    <row r="141" spans="2:65" s="1" customFormat="1" ht="44.25" customHeight="1">
      <c r="B141" s="32"/>
      <c r="C141" s="131" t="s">
        <v>896</v>
      </c>
      <c r="D141" s="131" t="s">
        <v>182</v>
      </c>
      <c r="E141" s="132" t="s">
        <v>1273</v>
      </c>
      <c r="F141" s="133" t="s">
        <v>1274</v>
      </c>
      <c r="G141" s="134" t="s">
        <v>226</v>
      </c>
      <c r="H141" s="135">
        <v>16</v>
      </c>
      <c r="I141" s="136"/>
      <c r="J141" s="137">
        <f>ROUND(I141*H141,2)</f>
        <v>0</v>
      </c>
      <c r="K141" s="133" t="s">
        <v>186</v>
      </c>
      <c r="L141" s="32"/>
      <c r="M141" s="138" t="s">
        <v>19</v>
      </c>
      <c r="N141" s="139" t="s">
        <v>43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311</v>
      </c>
      <c r="AT141" s="142" t="s">
        <v>182</v>
      </c>
      <c r="AU141" s="142" t="s">
        <v>81</v>
      </c>
      <c r="AY141" s="17" t="s">
        <v>180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7" t="s">
        <v>79</v>
      </c>
      <c r="BK141" s="143">
        <f>ROUND(I141*H141,2)</f>
        <v>0</v>
      </c>
      <c r="BL141" s="17" t="s">
        <v>311</v>
      </c>
      <c r="BM141" s="142" t="s">
        <v>1275</v>
      </c>
    </row>
    <row r="142" spans="2:65" s="1" customFormat="1">
      <c r="B142" s="32"/>
      <c r="D142" s="144" t="s">
        <v>189</v>
      </c>
      <c r="F142" s="145" t="s">
        <v>1276</v>
      </c>
      <c r="I142" s="146"/>
      <c r="L142" s="32"/>
      <c r="M142" s="147"/>
      <c r="T142" s="53"/>
      <c r="AT142" s="17" t="s">
        <v>189</v>
      </c>
      <c r="AU142" s="17" t="s">
        <v>81</v>
      </c>
    </row>
    <row r="143" spans="2:65" s="1" customFormat="1" ht="16.5" customHeight="1">
      <c r="B143" s="32"/>
      <c r="C143" s="181" t="s">
        <v>360</v>
      </c>
      <c r="D143" s="181" t="s">
        <v>570</v>
      </c>
      <c r="E143" s="182" t="s">
        <v>971</v>
      </c>
      <c r="F143" s="183" t="s">
        <v>1277</v>
      </c>
      <c r="G143" s="184" t="s">
        <v>226</v>
      </c>
      <c r="H143" s="185">
        <v>16</v>
      </c>
      <c r="I143" s="186"/>
      <c r="J143" s="187">
        <f>ROUND(I143*H143,2)</f>
        <v>0</v>
      </c>
      <c r="K143" s="183" t="s">
        <v>19</v>
      </c>
      <c r="L143" s="188"/>
      <c r="M143" s="189" t="s">
        <v>19</v>
      </c>
      <c r="N143" s="190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715</v>
      </c>
      <c r="AT143" s="142" t="s">
        <v>570</v>
      </c>
      <c r="AU143" s="142" t="s">
        <v>81</v>
      </c>
      <c r="AY143" s="17" t="s">
        <v>180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311</v>
      </c>
      <c r="BM143" s="142" t="s">
        <v>1278</v>
      </c>
    </row>
    <row r="144" spans="2:65" s="1" customFormat="1" ht="37.9" customHeight="1">
      <c r="B144" s="32"/>
      <c r="C144" s="131" t="s">
        <v>906</v>
      </c>
      <c r="D144" s="131" t="s">
        <v>182</v>
      </c>
      <c r="E144" s="132" t="s">
        <v>1279</v>
      </c>
      <c r="F144" s="133" t="s">
        <v>1280</v>
      </c>
      <c r="G144" s="134" t="s">
        <v>226</v>
      </c>
      <c r="H144" s="135">
        <v>1</v>
      </c>
      <c r="I144" s="136"/>
      <c r="J144" s="137">
        <f>ROUND(I144*H144,2)</f>
        <v>0</v>
      </c>
      <c r="K144" s="133" t="s">
        <v>186</v>
      </c>
      <c r="L144" s="32"/>
      <c r="M144" s="138" t="s">
        <v>19</v>
      </c>
      <c r="N144" s="139" t="s">
        <v>43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311</v>
      </c>
      <c r="AT144" s="142" t="s">
        <v>182</v>
      </c>
      <c r="AU144" s="142" t="s">
        <v>81</v>
      </c>
      <c r="AY144" s="17" t="s">
        <v>180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7" t="s">
        <v>79</v>
      </c>
      <c r="BK144" s="143">
        <f>ROUND(I144*H144,2)</f>
        <v>0</v>
      </c>
      <c r="BL144" s="17" t="s">
        <v>311</v>
      </c>
      <c r="BM144" s="142" t="s">
        <v>1281</v>
      </c>
    </row>
    <row r="145" spans="2:65" s="1" customFormat="1">
      <c r="B145" s="32"/>
      <c r="D145" s="144" t="s">
        <v>189</v>
      </c>
      <c r="F145" s="145" t="s">
        <v>1282</v>
      </c>
      <c r="I145" s="146"/>
      <c r="L145" s="32"/>
      <c r="M145" s="147"/>
      <c r="T145" s="53"/>
      <c r="AT145" s="17" t="s">
        <v>189</v>
      </c>
      <c r="AU145" s="17" t="s">
        <v>81</v>
      </c>
    </row>
    <row r="146" spans="2:65" s="1" customFormat="1" ht="16.5" customHeight="1">
      <c r="B146" s="32"/>
      <c r="C146" s="181" t="s">
        <v>911</v>
      </c>
      <c r="D146" s="181" t="s">
        <v>570</v>
      </c>
      <c r="E146" s="182" t="s">
        <v>1283</v>
      </c>
      <c r="F146" s="183" t="s">
        <v>1284</v>
      </c>
      <c r="G146" s="184" t="s">
        <v>226</v>
      </c>
      <c r="H146" s="185">
        <v>27</v>
      </c>
      <c r="I146" s="186"/>
      <c r="J146" s="187">
        <f>ROUND(I146*H146,2)</f>
        <v>0</v>
      </c>
      <c r="K146" s="183" t="s">
        <v>19</v>
      </c>
      <c r="L146" s="188"/>
      <c r="M146" s="189" t="s">
        <v>19</v>
      </c>
      <c r="N146" s="190" t="s">
        <v>43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715</v>
      </c>
      <c r="AT146" s="142" t="s">
        <v>570</v>
      </c>
      <c r="AU146" s="142" t="s">
        <v>81</v>
      </c>
      <c r="AY146" s="17" t="s">
        <v>180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7" t="s">
        <v>79</v>
      </c>
      <c r="BK146" s="143">
        <f>ROUND(I146*H146,2)</f>
        <v>0</v>
      </c>
      <c r="BL146" s="17" t="s">
        <v>311</v>
      </c>
      <c r="BM146" s="142" t="s">
        <v>1285</v>
      </c>
    </row>
    <row r="147" spans="2:65" s="1" customFormat="1" ht="16.5" customHeight="1">
      <c r="B147" s="32"/>
      <c r="C147" s="181" t="s">
        <v>915</v>
      </c>
      <c r="D147" s="181" t="s">
        <v>570</v>
      </c>
      <c r="E147" s="182" t="s">
        <v>1286</v>
      </c>
      <c r="F147" s="183" t="s">
        <v>1287</v>
      </c>
      <c r="G147" s="184" t="s">
        <v>226</v>
      </c>
      <c r="H147" s="185">
        <v>3</v>
      </c>
      <c r="I147" s="186"/>
      <c r="J147" s="187">
        <f>ROUND(I147*H147,2)</f>
        <v>0</v>
      </c>
      <c r="K147" s="183" t="s">
        <v>19</v>
      </c>
      <c r="L147" s="188"/>
      <c r="M147" s="189" t="s">
        <v>19</v>
      </c>
      <c r="N147" s="190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715</v>
      </c>
      <c r="AT147" s="142" t="s">
        <v>570</v>
      </c>
      <c r="AU147" s="142" t="s">
        <v>81</v>
      </c>
      <c r="AY147" s="17" t="s">
        <v>180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79</v>
      </c>
      <c r="BK147" s="143">
        <f>ROUND(I147*H147,2)</f>
        <v>0</v>
      </c>
      <c r="BL147" s="17" t="s">
        <v>311</v>
      </c>
      <c r="BM147" s="142" t="s">
        <v>1288</v>
      </c>
    </row>
    <row r="148" spans="2:65" s="1" customFormat="1" ht="21.75" customHeight="1">
      <c r="B148" s="32"/>
      <c r="C148" s="181" t="s">
        <v>922</v>
      </c>
      <c r="D148" s="181" t="s">
        <v>570</v>
      </c>
      <c r="E148" s="182" t="s">
        <v>1289</v>
      </c>
      <c r="F148" s="183" t="s">
        <v>1290</v>
      </c>
      <c r="G148" s="184" t="s">
        <v>226</v>
      </c>
      <c r="H148" s="185">
        <v>1</v>
      </c>
      <c r="I148" s="186"/>
      <c r="J148" s="187">
        <f>ROUND(I148*H148,2)</f>
        <v>0</v>
      </c>
      <c r="K148" s="183" t="s">
        <v>186</v>
      </c>
      <c r="L148" s="188"/>
      <c r="M148" s="189" t="s">
        <v>19</v>
      </c>
      <c r="N148" s="190" t="s">
        <v>43</v>
      </c>
      <c r="P148" s="140">
        <f>O148*H148</f>
        <v>0</v>
      </c>
      <c r="Q148" s="140">
        <v>5.9999999999999995E-4</v>
      </c>
      <c r="R148" s="140">
        <f>Q148*H148</f>
        <v>5.9999999999999995E-4</v>
      </c>
      <c r="S148" s="140">
        <v>0</v>
      </c>
      <c r="T148" s="141">
        <f>S148*H148</f>
        <v>0</v>
      </c>
      <c r="AR148" s="142" t="s">
        <v>715</v>
      </c>
      <c r="AT148" s="142" t="s">
        <v>570</v>
      </c>
      <c r="AU148" s="142" t="s">
        <v>81</v>
      </c>
      <c r="AY148" s="17" t="s">
        <v>180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79</v>
      </c>
      <c r="BK148" s="143">
        <f>ROUND(I148*H148,2)</f>
        <v>0</v>
      </c>
      <c r="BL148" s="17" t="s">
        <v>311</v>
      </c>
      <c r="BM148" s="142" t="s">
        <v>1291</v>
      </c>
    </row>
    <row r="149" spans="2:65" s="1" customFormat="1" ht="44.25" customHeight="1">
      <c r="B149" s="32"/>
      <c r="C149" s="131" t="s">
        <v>928</v>
      </c>
      <c r="D149" s="131" t="s">
        <v>182</v>
      </c>
      <c r="E149" s="132" t="s">
        <v>1292</v>
      </c>
      <c r="F149" s="133" t="s">
        <v>1293</v>
      </c>
      <c r="G149" s="134" t="s">
        <v>226</v>
      </c>
      <c r="H149" s="135">
        <v>1</v>
      </c>
      <c r="I149" s="136"/>
      <c r="J149" s="137">
        <f>ROUND(I149*H149,2)</f>
        <v>0</v>
      </c>
      <c r="K149" s="133" t="s">
        <v>19</v>
      </c>
      <c r="L149" s="32"/>
      <c r="M149" s="138" t="s">
        <v>19</v>
      </c>
      <c r="N149" s="139" t="s">
        <v>43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311</v>
      </c>
      <c r="AT149" s="142" t="s">
        <v>182</v>
      </c>
      <c r="AU149" s="142" t="s">
        <v>81</v>
      </c>
      <c r="AY149" s="17" t="s">
        <v>180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79</v>
      </c>
      <c r="BK149" s="143">
        <f>ROUND(I149*H149,2)</f>
        <v>0</v>
      </c>
      <c r="BL149" s="17" t="s">
        <v>311</v>
      </c>
      <c r="BM149" s="142" t="s">
        <v>1294</v>
      </c>
    </row>
    <row r="150" spans="2:65" s="1" customFormat="1" ht="33" customHeight="1">
      <c r="B150" s="32"/>
      <c r="C150" s="131" t="s">
        <v>933</v>
      </c>
      <c r="D150" s="131" t="s">
        <v>182</v>
      </c>
      <c r="E150" s="132" t="s">
        <v>1295</v>
      </c>
      <c r="F150" s="133" t="s">
        <v>1296</v>
      </c>
      <c r="G150" s="134" t="s">
        <v>476</v>
      </c>
      <c r="H150" s="135">
        <v>80</v>
      </c>
      <c r="I150" s="136"/>
      <c r="J150" s="137">
        <f>ROUND(I150*H150,2)</f>
        <v>0</v>
      </c>
      <c r="K150" s="133" t="s">
        <v>186</v>
      </c>
      <c r="L150" s="32"/>
      <c r="M150" s="138" t="s">
        <v>19</v>
      </c>
      <c r="N150" s="139" t="s">
        <v>43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311</v>
      </c>
      <c r="AT150" s="142" t="s">
        <v>182</v>
      </c>
      <c r="AU150" s="142" t="s">
        <v>81</v>
      </c>
      <c r="AY150" s="17" t="s">
        <v>180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7" t="s">
        <v>79</v>
      </c>
      <c r="BK150" s="143">
        <f>ROUND(I150*H150,2)</f>
        <v>0</v>
      </c>
      <c r="BL150" s="17" t="s">
        <v>311</v>
      </c>
      <c r="BM150" s="142" t="s">
        <v>1297</v>
      </c>
    </row>
    <row r="151" spans="2:65" s="1" customFormat="1">
      <c r="B151" s="32"/>
      <c r="D151" s="144" t="s">
        <v>189</v>
      </c>
      <c r="F151" s="145" t="s">
        <v>1298</v>
      </c>
      <c r="I151" s="146"/>
      <c r="L151" s="32"/>
      <c r="M151" s="147"/>
      <c r="T151" s="53"/>
      <c r="AT151" s="17" t="s">
        <v>189</v>
      </c>
      <c r="AU151" s="17" t="s">
        <v>81</v>
      </c>
    </row>
    <row r="152" spans="2:65" s="1" customFormat="1" ht="16.5" customHeight="1">
      <c r="B152" s="32"/>
      <c r="C152" s="181" t="s">
        <v>938</v>
      </c>
      <c r="D152" s="181" t="s">
        <v>570</v>
      </c>
      <c r="E152" s="182" t="s">
        <v>1299</v>
      </c>
      <c r="F152" s="183" t="s">
        <v>1300</v>
      </c>
      <c r="G152" s="184" t="s">
        <v>476</v>
      </c>
      <c r="H152" s="185">
        <v>80</v>
      </c>
      <c r="I152" s="186"/>
      <c r="J152" s="187">
        <f>ROUND(I152*H152,2)</f>
        <v>0</v>
      </c>
      <c r="K152" s="183" t="s">
        <v>19</v>
      </c>
      <c r="L152" s="188"/>
      <c r="M152" s="189" t="s">
        <v>19</v>
      </c>
      <c r="N152" s="190" t="s">
        <v>43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715</v>
      </c>
      <c r="AT152" s="142" t="s">
        <v>570</v>
      </c>
      <c r="AU152" s="142" t="s">
        <v>81</v>
      </c>
      <c r="AY152" s="17" t="s">
        <v>180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79</v>
      </c>
      <c r="BK152" s="143">
        <f>ROUND(I152*H152,2)</f>
        <v>0</v>
      </c>
      <c r="BL152" s="17" t="s">
        <v>311</v>
      </c>
      <c r="BM152" s="142" t="s">
        <v>1301</v>
      </c>
    </row>
    <row r="153" spans="2:65" s="1" customFormat="1" ht="16.5" customHeight="1">
      <c r="B153" s="32"/>
      <c r="C153" s="181" t="s">
        <v>945</v>
      </c>
      <c r="D153" s="181" t="s">
        <v>570</v>
      </c>
      <c r="E153" s="182" t="s">
        <v>1302</v>
      </c>
      <c r="F153" s="183" t="s">
        <v>1303</v>
      </c>
      <c r="G153" s="184" t="s">
        <v>226</v>
      </c>
      <c r="H153" s="185">
        <v>40</v>
      </c>
      <c r="I153" s="186"/>
      <c r="J153" s="187">
        <f>ROUND(I153*H153,2)</f>
        <v>0</v>
      </c>
      <c r="K153" s="183" t="s">
        <v>19</v>
      </c>
      <c r="L153" s="188"/>
      <c r="M153" s="189" t="s">
        <v>19</v>
      </c>
      <c r="N153" s="190" t="s">
        <v>43</v>
      </c>
      <c r="P153" s="140">
        <f>O153*H153</f>
        <v>0</v>
      </c>
      <c r="Q153" s="140">
        <v>2.5000000000000001E-4</v>
      </c>
      <c r="R153" s="140">
        <f>Q153*H153</f>
        <v>0.01</v>
      </c>
      <c r="S153" s="140">
        <v>0</v>
      </c>
      <c r="T153" s="141">
        <f>S153*H153</f>
        <v>0</v>
      </c>
      <c r="AR153" s="142" t="s">
        <v>715</v>
      </c>
      <c r="AT153" s="142" t="s">
        <v>570</v>
      </c>
      <c r="AU153" s="142" t="s">
        <v>81</v>
      </c>
      <c r="AY153" s="17" t="s">
        <v>180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79</v>
      </c>
      <c r="BK153" s="143">
        <f>ROUND(I153*H153,2)</f>
        <v>0</v>
      </c>
      <c r="BL153" s="17" t="s">
        <v>311</v>
      </c>
      <c r="BM153" s="142" t="s">
        <v>1304</v>
      </c>
    </row>
    <row r="154" spans="2:65" s="1" customFormat="1" ht="16.5" customHeight="1">
      <c r="B154" s="32"/>
      <c r="C154" s="181" t="s">
        <v>952</v>
      </c>
      <c r="D154" s="181" t="s">
        <v>570</v>
      </c>
      <c r="E154" s="182" t="s">
        <v>1305</v>
      </c>
      <c r="F154" s="183" t="s">
        <v>1306</v>
      </c>
      <c r="G154" s="184" t="s">
        <v>226</v>
      </c>
      <c r="H154" s="185">
        <v>80</v>
      </c>
      <c r="I154" s="186"/>
      <c r="J154" s="187">
        <f>ROUND(I154*H154,2)</f>
        <v>0</v>
      </c>
      <c r="K154" s="183" t="s">
        <v>19</v>
      </c>
      <c r="L154" s="188"/>
      <c r="M154" s="189" t="s">
        <v>19</v>
      </c>
      <c r="N154" s="190" t="s">
        <v>43</v>
      </c>
      <c r="P154" s="140">
        <f>O154*H154</f>
        <v>0</v>
      </c>
      <c r="Q154" s="140">
        <v>3.0000000000000001E-5</v>
      </c>
      <c r="R154" s="140">
        <f>Q154*H154</f>
        <v>2.4000000000000002E-3</v>
      </c>
      <c r="S154" s="140">
        <v>0</v>
      </c>
      <c r="T154" s="141">
        <f>S154*H154</f>
        <v>0</v>
      </c>
      <c r="AR154" s="142" t="s">
        <v>715</v>
      </c>
      <c r="AT154" s="142" t="s">
        <v>570</v>
      </c>
      <c r="AU154" s="142" t="s">
        <v>81</v>
      </c>
      <c r="AY154" s="17" t="s">
        <v>180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7" t="s">
        <v>79</v>
      </c>
      <c r="BK154" s="143">
        <f>ROUND(I154*H154,2)</f>
        <v>0</v>
      </c>
      <c r="BL154" s="17" t="s">
        <v>311</v>
      </c>
      <c r="BM154" s="142" t="s">
        <v>1307</v>
      </c>
    </row>
    <row r="155" spans="2:65" s="1" customFormat="1" ht="24.2" customHeight="1">
      <c r="B155" s="32"/>
      <c r="C155" s="131" t="s">
        <v>957</v>
      </c>
      <c r="D155" s="131" t="s">
        <v>182</v>
      </c>
      <c r="E155" s="132" t="s">
        <v>1308</v>
      </c>
      <c r="F155" s="133" t="s">
        <v>1309</v>
      </c>
      <c r="G155" s="134" t="s">
        <v>476</v>
      </c>
      <c r="H155" s="135">
        <v>60</v>
      </c>
      <c r="I155" s="136"/>
      <c r="J155" s="137">
        <f>ROUND(I155*H155,2)</f>
        <v>0</v>
      </c>
      <c r="K155" s="133" t="s">
        <v>186</v>
      </c>
      <c r="L155" s="32"/>
      <c r="M155" s="138" t="s">
        <v>19</v>
      </c>
      <c r="N155" s="139" t="s">
        <v>43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311</v>
      </c>
      <c r="AT155" s="142" t="s">
        <v>182</v>
      </c>
      <c r="AU155" s="142" t="s">
        <v>81</v>
      </c>
      <c r="AY155" s="17" t="s">
        <v>180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79</v>
      </c>
      <c r="BK155" s="143">
        <f>ROUND(I155*H155,2)</f>
        <v>0</v>
      </c>
      <c r="BL155" s="17" t="s">
        <v>311</v>
      </c>
      <c r="BM155" s="142" t="s">
        <v>1310</v>
      </c>
    </row>
    <row r="156" spans="2:65" s="1" customFormat="1">
      <c r="B156" s="32"/>
      <c r="D156" s="144" t="s">
        <v>189</v>
      </c>
      <c r="F156" s="145" t="s">
        <v>1311</v>
      </c>
      <c r="I156" s="146"/>
      <c r="L156" s="32"/>
      <c r="M156" s="147"/>
      <c r="T156" s="53"/>
      <c r="AT156" s="17" t="s">
        <v>189</v>
      </c>
      <c r="AU156" s="17" t="s">
        <v>81</v>
      </c>
    </row>
    <row r="157" spans="2:65" s="1" customFormat="1" ht="24.2" customHeight="1">
      <c r="B157" s="32"/>
      <c r="C157" s="131" t="s">
        <v>959</v>
      </c>
      <c r="D157" s="131" t="s">
        <v>182</v>
      </c>
      <c r="E157" s="132" t="s">
        <v>1312</v>
      </c>
      <c r="F157" s="133" t="s">
        <v>1313</v>
      </c>
      <c r="G157" s="134" t="s">
        <v>226</v>
      </c>
      <c r="H157" s="135">
        <v>8</v>
      </c>
      <c r="I157" s="136"/>
      <c r="J157" s="137">
        <f>ROUND(I157*H157,2)</f>
        <v>0</v>
      </c>
      <c r="K157" s="133" t="s">
        <v>186</v>
      </c>
      <c r="L157" s="32"/>
      <c r="M157" s="138" t="s">
        <v>19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311</v>
      </c>
      <c r="AT157" s="142" t="s">
        <v>182</v>
      </c>
      <c r="AU157" s="142" t="s">
        <v>81</v>
      </c>
      <c r="AY157" s="17" t="s">
        <v>180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79</v>
      </c>
      <c r="BK157" s="143">
        <f>ROUND(I157*H157,2)</f>
        <v>0</v>
      </c>
      <c r="BL157" s="17" t="s">
        <v>311</v>
      </c>
      <c r="BM157" s="142" t="s">
        <v>1314</v>
      </c>
    </row>
    <row r="158" spans="2:65" s="1" customFormat="1">
      <c r="B158" s="32"/>
      <c r="D158" s="144" t="s">
        <v>189</v>
      </c>
      <c r="F158" s="145" t="s">
        <v>1315</v>
      </c>
      <c r="I158" s="146"/>
      <c r="L158" s="32"/>
      <c r="M158" s="147"/>
      <c r="T158" s="53"/>
      <c r="AT158" s="17" t="s">
        <v>189</v>
      </c>
      <c r="AU158" s="17" t="s">
        <v>81</v>
      </c>
    </row>
    <row r="159" spans="2:65" s="1" customFormat="1" ht="16.5" customHeight="1">
      <c r="B159" s="32"/>
      <c r="C159" s="181" t="s">
        <v>961</v>
      </c>
      <c r="D159" s="181" t="s">
        <v>570</v>
      </c>
      <c r="E159" s="182" t="s">
        <v>1316</v>
      </c>
      <c r="F159" s="183" t="s">
        <v>1317</v>
      </c>
      <c r="G159" s="184" t="s">
        <v>226</v>
      </c>
      <c r="H159" s="185">
        <v>8</v>
      </c>
      <c r="I159" s="186"/>
      <c r="J159" s="187">
        <f>ROUND(I159*H159,2)</f>
        <v>0</v>
      </c>
      <c r="K159" s="183" t="s">
        <v>186</v>
      </c>
      <c r="L159" s="188"/>
      <c r="M159" s="189" t="s">
        <v>19</v>
      </c>
      <c r="N159" s="190" t="s">
        <v>43</v>
      </c>
      <c r="P159" s="140">
        <f>O159*H159</f>
        <v>0</v>
      </c>
      <c r="Q159" s="140">
        <v>4.0000000000000002E-4</v>
      </c>
      <c r="R159" s="140">
        <f>Q159*H159</f>
        <v>3.2000000000000002E-3</v>
      </c>
      <c r="S159" s="140">
        <v>0</v>
      </c>
      <c r="T159" s="141">
        <f>S159*H159</f>
        <v>0</v>
      </c>
      <c r="AR159" s="142" t="s">
        <v>715</v>
      </c>
      <c r="AT159" s="142" t="s">
        <v>570</v>
      </c>
      <c r="AU159" s="142" t="s">
        <v>81</v>
      </c>
      <c r="AY159" s="17" t="s">
        <v>180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7" t="s">
        <v>79</v>
      </c>
      <c r="BK159" s="143">
        <f>ROUND(I159*H159,2)</f>
        <v>0</v>
      </c>
      <c r="BL159" s="17" t="s">
        <v>311</v>
      </c>
      <c r="BM159" s="142" t="s">
        <v>1318</v>
      </c>
    </row>
    <row r="160" spans="2:65" s="11" customFormat="1" ht="25.9" customHeight="1">
      <c r="B160" s="119"/>
      <c r="D160" s="120" t="s">
        <v>71</v>
      </c>
      <c r="E160" s="121" t="s">
        <v>1009</v>
      </c>
      <c r="F160" s="121" t="s">
        <v>1010</v>
      </c>
      <c r="I160" s="122"/>
      <c r="J160" s="123">
        <f>BK160</f>
        <v>0</v>
      </c>
      <c r="L160" s="119"/>
      <c r="M160" s="124"/>
      <c r="P160" s="125">
        <f>SUM(P161:P164)</f>
        <v>0</v>
      </c>
      <c r="R160" s="125">
        <f>SUM(R161:R164)</f>
        <v>0</v>
      </c>
      <c r="T160" s="126">
        <f>SUM(T161:T164)</f>
        <v>0</v>
      </c>
      <c r="AR160" s="120" t="s">
        <v>187</v>
      </c>
      <c r="AT160" s="127" t="s">
        <v>71</v>
      </c>
      <c r="AU160" s="127" t="s">
        <v>72</v>
      </c>
      <c r="AY160" s="120" t="s">
        <v>180</v>
      </c>
      <c r="BK160" s="128">
        <f>SUM(BK161:BK164)</f>
        <v>0</v>
      </c>
    </row>
    <row r="161" spans="2:65" s="1" customFormat="1" ht="37.9" customHeight="1">
      <c r="B161" s="32"/>
      <c r="C161" s="131" t="s">
        <v>737</v>
      </c>
      <c r="D161" s="131" t="s">
        <v>182</v>
      </c>
      <c r="E161" s="132" t="s">
        <v>1319</v>
      </c>
      <c r="F161" s="133" t="s">
        <v>1320</v>
      </c>
      <c r="G161" s="134" t="s">
        <v>1014</v>
      </c>
      <c r="H161" s="135">
        <v>15</v>
      </c>
      <c r="I161" s="136"/>
      <c r="J161" s="137">
        <f>ROUND(I161*H161,2)</f>
        <v>0</v>
      </c>
      <c r="K161" s="133" t="s">
        <v>186</v>
      </c>
      <c r="L161" s="32"/>
      <c r="M161" s="138" t="s">
        <v>19</v>
      </c>
      <c r="N161" s="139" t="s">
        <v>43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1015</v>
      </c>
      <c r="AT161" s="142" t="s">
        <v>182</v>
      </c>
      <c r="AU161" s="142" t="s">
        <v>79</v>
      </c>
      <c r="AY161" s="17" t="s">
        <v>180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79</v>
      </c>
      <c r="BK161" s="143">
        <f>ROUND(I161*H161,2)</f>
        <v>0</v>
      </c>
      <c r="BL161" s="17" t="s">
        <v>1015</v>
      </c>
      <c r="BM161" s="142" t="s">
        <v>1321</v>
      </c>
    </row>
    <row r="162" spans="2:65" s="1" customFormat="1">
      <c r="B162" s="32"/>
      <c r="D162" s="144" t="s">
        <v>189</v>
      </c>
      <c r="F162" s="145" t="s">
        <v>1322</v>
      </c>
      <c r="I162" s="146"/>
      <c r="L162" s="32"/>
      <c r="M162" s="147"/>
      <c r="T162" s="53"/>
      <c r="AT162" s="17" t="s">
        <v>189</v>
      </c>
      <c r="AU162" s="17" t="s">
        <v>79</v>
      </c>
    </row>
    <row r="163" spans="2:65" s="1" customFormat="1" ht="37.9" customHeight="1">
      <c r="B163" s="32"/>
      <c r="C163" s="131" t="s">
        <v>744</v>
      </c>
      <c r="D163" s="131" t="s">
        <v>182</v>
      </c>
      <c r="E163" s="132" t="s">
        <v>1323</v>
      </c>
      <c r="F163" s="133" t="s">
        <v>1324</v>
      </c>
      <c r="G163" s="134" t="s">
        <v>1014</v>
      </c>
      <c r="H163" s="135">
        <v>4</v>
      </c>
      <c r="I163" s="136"/>
      <c r="J163" s="137">
        <f>ROUND(I163*H163,2)</f>
        <v>0</v>
      </c>
      <c r="K163" s="133" t="s">
        <v>186</v>
      </c>
      <c r="L163" s="32"/>
      <c r="M163" s="138" t="s">
        <v>19</v>
      </c>
      <c r="N163" s="139" t="s">
        <v>43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1015</v>
      </c>
      <c r="AT163" s="142" t="s">
        <v>182</v>
      </c>
      <c r="AU163" s="142" t="s">
        <v>79</v>
      </c>
      <c r="AY163" s="17" t="s">
        <v>180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7" t="s">
        <v>79</v>
      </c>
      <c r="BK163" s="143">
        <f>ROUND(I163*H163,2)</f>
        <v>0</v>
      </c>
      <c r="BL163" s="17" t="s">
        <v>1015</v>
      </c>
      <c r="BM163" s="142" t="s">
        <v>1325</v>
      </c>
    </row>
    <row r="164" spans="2:65" s="1" customFormat="1">
      <c r="B164" s="32"/>
      <c r="D164" s="144" t="s">
        <v>189</v>
      </c>
      <c r="F164" s="145" t="s">
        <v>1326</v>
      </c>
      <c r="I164" s="146"/>
      <c r="L164" s="32"/>
      <c r="M164" s="178"/>
      <c r="N164" s="179"/>
      <c r="O164" s="179"/>
      <c r="P164" s="179"/>
      <c r="Q164" s="179"/>
      <c r="R164" s="179"/>
      <c r="S164" s="179"/>
      <c r="T164" s="180"/>
      <c r="AT164" s="17" t="s">
        <v>189</v>
      </c>
      <c r="AU164" s="17" t="s">
        <v>79</v>
      </c>
    </row>
    <row r="165" spans="2:65" s="1" customFormat="1" ht="6.95" customHeight="1">
      <c r="B165" s="41"/>
      <c r="C165" s="42"/>
      <c r="D165" s="42"/>
      <c r="E165" s="42"/>
      <c r="F165" s="42"/>
      <c r="G165" s="42"/>
      <c r="H165" s="42"/>
      <c r="I165" s="42"/>
      <c r="J165" s="42"/>
      <c r="K165" s="42"/>
      <c r="L165" s="32"/>
    </row>
  </sheetData>
  <sheetProtection algorithmName="SHA-512" hashValue="9coLkzvzaTwGfDT2DwUBczqvp/fqj5mpCq2toMN66tfp5r9EVSbwfLyjlrr9RBd8lxevDrHwooQCKpvgwp+uNQ==" saltValue="K3xBuGGT1VlQFA6Iu7sroqXvWydbCfSJb+BaBu54zoZ7/6XNDn2RxuS7nA8K3Ke5d60hT6ai9OEWmvZCkkkPcw==" spinCount="100000" sheet="1" objects="1" scenarios="1" formatColumns="0" formatRows="0" autoFilter="0"/>
  <autoFilter ref="C89:K164" xr:uid="{00000000-0009-0000-0000-000008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hyperlinks>
    <hyperlink ref="F95" r:id="rId1" xr:uid="{00000000-0004-0000-0800-000000000000}"/>
    <hyperlink ref="F99" r:id="rId2" xr:uid="{00000000-0004-0000-0800-000001000000}"/>
    <hyperlink ref="F103" r:id="rId3" xr:uid="{00000000-0004-0000-0800-000002000000}"/>
    <hyperlink ref="F109" r:id="rId4" xr:uid="{00000000-0004-0000-0800-000003000000}"/>
    <hyperlink ref="F113" r:id="rId5" xr:uid="{00000000-0004-0000-0800-000004000000}"/>
    <hyperlink ref="F117" r:id="rId6" xr:uid="{00000000-0004-0000-0800-000005000000}"/>
    <hyperlink ref="F119" r:id="rId7" xr:uid="{00000000-0004-0000-0800-000006000000}"/>
    <hyperlink ref="F122" r:id="rId8" xr:uid="{00000000-0004-0000-0800-000007000000}"/>
    <hyperlink ref="F124" r:id="rId9" xr:uid="{00000000-0004-0000-0800-000008000000}"/>
    <hyperlink ref="F127" r:id="rId10" xr:uid="{00000000-0004-0000-0800-000009000000}"/>
    <hyperlink ref="F130" r:id="rId11" xr:uid="{00000000-0004-0000-0800-00000A000000}"/>
    <hyperlink ref="F133" r:id="rId12" xr:uid="{00000000-0004-0000-0800-00000B000000}"/>
    <hyperlink ref="F136" r:id="rId13" xr:uid="{00000000-0004-0000-0800-00000C000000}"/>
    <hyperlink ref="F139" r:id="rId14" xr:uid="{00000000-0004-0000-0800-00000D000000}"/>
    <hyperlink ref="F142" r:id="rId15" xr:uid="{00000000-0004-0000-0800-00000E000000}"/>
    <hyperlink ref="F145" r:id="rId16" xr:uid="{00000000-0004-0000-0800-00000F000000}"/>
    <hyperlink ref="F151" r:id="rId17" xr:uid="{00000000-0004-0000-0800-000010000000}"/>
    <hyperlink ref="F156" r:id="rId18" xr:uid="{00000000-0004-0000-0800-000011000000}"/>
    <hyperlink ref="F158" r:id="rId19" xr:uid="{00000000-0004-0000-0800-000012000000}"/>
    <hyperlink ref="F162" r:id="rId20" xr:uid="{00000000-0004-0000-0800-000013000000}"/>
    <hyperlink ref="F164" r:id="rId21" xr:uid="{00000000-0004-0000-08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46</vt:i4>
      </vt:variant>
    </vt:vector>
  </HeadingPairs>
  <TitlesOfParts>
    <vt:vector size="69" baseType="lpstr">
      <vt:lpstr>Rekapitulace stavby</vt:lpstr>
      <vt:lpstr>SO01.1 - Demolice oblouko...</vt:lpstr>
      <vt:lpstr>SO01.2 - Demolice oblouko...</vt:lpstr>
      <vt:lpstr>SO01.3 - Demolice obj. č.60</vt:lpstr>
      <vt:lpstr>SO01.4 - Demolice  zpevně...</vt:lpstr>
      <vt:lpstr>SO02.1a - stavební práce</vt:lpstr>
      <vt:lpstr>SO02.1b - přeložky - tlak...</vt:lpstr>
      <vt:lpstr>SO02.1c - přeložky - plyn...</vt:lpstr>
      <vt:lpstr>SO02.1d - elektroinstalace</vt:lpstr>
      <vt:lpstr>SO2.2a - stavební práce</vt:lpstr>
      <vt:lpstr>SO2.2b - ZTI</vt:lpstr>
      <vt:lpstr>SO2.2c - VZT</vt:lpstr>
      <vt:lpstr>SO2.2d - elektroinstalace</vt:lpstr>
      <vt:lpstr>SO02.3a - stavební práce</vt:lpstr>
      <vt:lpstr>IO02.3b - přečerpávání vo...</vt:lpstr>
      <vt:lpstr>SO02.3c - elektroinstalace</vt:lpstr>
      <vt:lpstr>SO02.4 - Sklad nebezpečný...</vt:lpstr>
      <vt:lpstr>SO02.5a - stavební část</vt:lpstr>
      <vt:lpstr>SO02.5b - IO01 Odvodnění ...</vt:lpstr>
      <vt:lpstr>SO02.5c - elektroinstalace</vt:lpstr>
      <vt:lpstr>SO02.6a - stavební práce</vt:lpstr>
      <vt:lpstr>SO02.6b - elektroinstalace</vt:lpstr>
      <vt:lpstr>VRN - Vedlejší rozpočtové...</vt:lpstr>
      <vt:lpstr>'IO02.3b - přečerpávání vo...'!Názvy_tisku</vt:lpstr>
      <vt:lpstr>'Rekapitulace stavby'!Názvy_tisku</vt:lpstr>
      <vt:lpstr>'SO01.1 - Demolice oblouko...'!Názvy_tisku</vt:lpstr>
      <vt:lpstr>'SO01.2 - Demolice oblouko...'!Názvy_tisku</vt:lpstr>
      <vt:lpstr>'SO01.3 - Demolice obj. č.60'!Názvy_tisku</vt:lpstr>
      <vt:lpstr>'SO01.4 - Demolice  zpevně...'!Názvy_tisku</vt:lpstr>
      <vt:lpstr>'SO02.1a - stavební práce'!Názvy_tisku</vt:lpstr>
      <vt:lpstr>'SO02.1b - přeložky - tlak...'!Názvy_tisku</vt:lpstr>
      <vt:lpstr>'SO02.1c - přeložky - plyn...'!Názvy_tisku</vt:lpstr>
      <vt:lpstr>'SO02.1d - elektroinstalace'!Názvy_tisku</vt:lpstr>
      <vt:lpstr>'SO02.3a - stavební práce'!Názvy_tisku</vt:lpstr>
      <vt:lpstr>'SO02.3c - elektroinstalace'!Názvy_tisku</vt:lpstr>
      <vt:lpstr>'SO02.4 - Sklad nebezpečný...'!Názvy_tisku</vt:lpstr>
      <vt:lpstr>'SO02.5a - stavební část'!Názvy_tisku</vt:lpstr>
      <vt:lpstr>'SO02.5b - IO01 Odvodnění ...'!Názvy_tisku</vt:lpstr>
      <vt:lpstr>'SO02.5c - elektroinstalace'!Názvy_tisku</vt:lpstr>
      <vt:lpstr>'SO02.6a - stavební práce'!Názvy_tisku</vt:lpstr>
      <vt:lpstr>'SO02.6b - elektroinstalace'!Názvy_tisku</vt:lpstr>
      <vt:lpstr>'SO2.2a - stavební práce'!Názvy_tisku</vt:lpstr>
      <vt:lpstr>'SO2.2b - ZTI'!Názvy_tisku</vt:lpstr>
      <vt:lpstr>'SO2.2c - VZT'!Názvy_tisku</vt:lpstr>
      <vt:lpstr>'SO2.2d - elektroinstalace'!Názvy_tisku</vt:lpstr>
      <vt:lpstr>'VRN - Vedlejší rozpočtové...'!Názvy_tisku</vt:lpstr>
      <vt:lpstr>'IO02.3b - přečerpávání vo...'!Oblast_tisku</vt:lpstr>
      <vt:lpstr>'Rekapitulace stavby'!Oblast_tisku</vt:lpstr>
      <vt:lpstr>'SO01.1 - Demolice oblouko...'!Oblast_tisku</vt:lpstr>
      <vt:lpstr>'SO01.2 - Demolice oblouko...'!Oblast_tisku</vt:lpstr>
      <vt:lpstr>'SO01.3 - Demolice obj. č.60'!Oblast_tisku</vt:lpstr>
      <vt:lpstr>'SO01.4 - Demolice  zpevně...'!Oblast_tisku</vt:lpstr>
      <vt:lpstr>'SO02.1a - stavební práce'!Oblast_tisku</vt:lpstr>
      <vt:lpstr>'SO02.1b - přeložky - tlak...'!Oblast_tisku</vt:lpstr>
      <vt:lpstr>'SO02.1c - přeložky - plyn...'!Oblast_tisku</vt:lpstr>
      <vt:lpstr>'SO02.1d - elektroinstalace'!Oblast_tisku</vt:lpstr>
      <vt:lpstr>'SO02.3a - stavební práce'!Oblast_tisku</vt:lpstr>
      <vt:lpstr>'SO02.3c - elektroinstalace'!Oblast_tisku</vt:lpstr>
      <vt:lpstr>'SO02.4 - Sklad nebezpečný...'!Oblast_tisku</vt:lpstr>
      <vt:lpstr>'SO02.5a - stavební část'!Oblast_tisku</vt:lpstr>
      <vt:lpstr>'SO02.5b - IO01 Odvodnění ...'!Oblast_tisku</vt:lpstr>
      <vt:lpstr>'SO02.5c - elektroinstalace'!Oblast_tisku</vt:lpstr>
      <vt:lpstr>'SO02.6a - stavební práce'!Oblast_tisku</vt:lpstr>
      <vt:lpstr>'SO02.6b - elektroinstalace'!Oblast_tisku</vt:lpstr>
      <vt:lpstr>'SO2.2a - stavební práce'!Oblast_tisku</vt:lpstr>
      <vt:lpstr>'SO2.2b - ZTI'!Oblast_tisku</vt:lpstr>
      <vt:lpstr>'SO2.2c - VZT'!Oblast_tisku</vt:lpstr>
      <vt:lpstr>'SO2.2d - elektroinstalace'!Oblast_tisku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DESKTOP-GN17150\Ivana</dc:creator>
  <cp:lastModifiedBy>Vladimíra Nězgodová</cp:lastModifiedBy>
  <dcterms:created xsi:type="dcterms:W3CDTF">2025-07-31T13:23:06Z</dcterms:created>
  <dcterms:modified xsi:type="dcterms:W3CDTF">2025-08-26T12:23:36Z</dcterms:modified>
</cp:coreProperties>
</file>