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60" windowWidth="28275" windowHeight="1201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list'!$F$4</definedName>
    <definedName name="MJ">'Krycí list'!$G$4</definedName>
    <definedName name="Mont">Rekapitulace!$H$14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Položky!$A$1:$G$66</definedName>
    <definedName name="_xlnm.Print_Area" localSheetId="1">Rekapitulace!$A$1:$I$20</definedName>
    <definedName name="PocetMJ">'Krycí list'!$G$7</definedName>
    <definedName name="Poznamka">'Krycí list'!$B$37</definedName>
    <definedName name="Projektant">'Krycí list'!$C$7</definedName>
    <definedName name="PSV">Rekapitulace!$F$14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Rekapitulace!$H$20</definedName>
    <definedName name="VRNKc">Rekapitulace!$E$19</definedName>
    <definedName name="VRNnazev">Rekapitulace!$A$19</definedName>
    <definedName name="VRNproc">Rekapitulace!$F$19</definedName>
    <definedName name="VRNzakl">Rekapitulace!$G$19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25725" fullCalcOnLoad="1"/>
</workbook>
</file>

<file path=xl/calcChain.xml><?xml version="1.0" encoding="utf-8"?>
<calcChain xmlns="http://schemas.openxmlformats.org/spreadsheetml/2006/main">
  <c r="BE65" i="3"/>
  <c r="BC65"/>
  <c r="BB65"/>
  <c r="BA65"/>
  <c r="G65"/>
  <c r="BD65" s="1"/>
  <c r="BE64"/>
  <c r="BC64"/>
  <c r="BB64"/>
  <c r="BB66" s="1"/>
  <c r="F13" i="2" s="1"/>
  <c r="BA64" i="3"/>
  <c r="G64"/>
  <c r="G66" s="1"/>
  <c r="B13" i="2"/>
  <c r="A13"/>
  <c r="BE66" i="3"/>
  <c r="I13" i="2" s="1"/>
  <c r="BC66" i="3"/>
  <c r="G13" i="2" s="1"/>
  <c r="BA66" i="3"/>
  <c r="E13" i="2" s="1"/>
  <c r="C66" i="3"/>
  <c r="BE61"/>
  <c r="BD61"/>
  <c r="BC61"/>
  <c r="BA61"/>
  <c r="G61"/>
  <c r="BB61" s="1"/>
  <c r="BE60"/>
  <c r="BD60"/>
  <c r="BD62" s="1"/>
  <c r="H12" i="2" s="1"/>
  <c r="BC60" i="3"/>
  <c r="BA60"/>
  <c r="G60"/>
  <c r="G62" s="1"/>
  <c r="B12" i="2"/>
  <c r="A12"/>
  <c r="BE62" i="3"/>
  <c r="I12" i="2" s="1"/>
  <c r="BC62" i="3"/>
  <c r="G12" i="2" s="1"/>
  <c r="BA62" i="3"/>
  <c r="E12" i="2" s="1"/>
  <c r="C62" i="3"/>
  <c r="BE57"/>
  <c r="BD57"/>
  <c r="BD58" s="1"/>
  <c r="H11" i="2" s="1"/>
  <c r="BC57" i="3"/>
  <c r="BA57"/>
  <c r="G57"/>
  <c r="G58" s="1"/>
  <c r="B11" i="2"/>
  <c r="A11"/>
  <c r="BE58" i="3"/>
  <c r="I11" i="2" s="1"/>
  <c r="BC58" i="3"/>
  <c r="G11" i="2" s="1"/>
  <c r="BA58" i="3"/>
  <c r="E11" i="2" s="1"/>
  <c r="C58" i="3"/>
  <c r="BE54"/>
  <c r="BD54"/>
  <c r="BC54"/>
  <c r="BA54"/>
  <c r="G54"/>
  <c r="BB54" s="1"/>
  <c r="BE53"/>
  <c r="BD53"/>
  <c r="BC53"/>
  <c r="BA53"/>
  <c r="G53"/>
  <c r="BB53" s="1"/>
  <c r="BE52"/>
  <c r="BD52"/>
  <c r="BC52"/>
  <c r="BA52"/>
  <c r="G52"/>
  <c r="BB52" s="1"/>
  <c r="BE51"/>
  <c r="BD51"/>
  <c r="BC51"/>
  <c r="BA51"/>
  <c r="G51"/>
  <c r="BB51" s="1"/>
  <c r="BE50"/>
  <c r="BD50"/>
  <c r="BC50"/>
  <c r="BA50"/>
  <c r="G50"/>
  <c r="BB50" s="1"/>
  <c r="BE49"/>
  <c r="BD49"/>
  <c r="BC49"/>
  <c r="BA49"/>
  <c r="G49"/>
  <c r="BB49" s="1"/>
  <c r="BE48"/>
  <c r="BD48"/>
  <c r="BC48"/>
  <c r="BA48"/>
  <c r="G48"/>
  <c r="BB48" s="1"/>
  <c r="BE47"/>
  <c r="BD47"/>
  <c r="BC47"/>
  <c r="BA47"/>
  <c r="G47"/>
  <c r="BB47" s="1"/>
  <c r="BE46"/>
  <c r="BD46"/>
  <c r="BD55" s="1"/>
  <c r="H10" i="2" s="1"/>
  <c r="BC46" i="3"/>
  <c r="BA46"/>
  <c r="G46"/>
  <c r="G55" s="1"/>
  <c r="B10" i="2"/>
  <c r="A10"/>
  <c r="BE55" i="3"/>
  <c r="I10" i="2" s="1"/>
  <c r="BC55" i="3"/>
  <c r="G10" i="2" s="1"/>
  <c r="BA55" i="3"/>
  <c r="E10" i="2" s="1"/>
  <c r="C55" i="3"/>
  <c r="BE43"/>
  <c r="BD43"/>
  <c r="BC43"/>
  <c r="BA43"/>
  <c r="G43"/>
  <c r="BB43" s="1"/>
  <c r="BE42"/>
  <c r="BD42"/>
  <c r="BC42"/>
  <c r="BA42"/>
  <c r="G42"/>
  <c r="BB42" s="1"/>
  <c r="BE41"/>
  <c r="BD41"/>
  <c r="BC41"/>
  <c r="BA41"/>
  <c r="G41"/>
  <c r="BB41" s="1"/>
  <c r="BE40"/>
  <c r="BD40"/>
  <c r="BC40"/>
  <c r="BA40"/>
  <c r="G40"/>
  <c r="BB40" s="1"/>
  <c r="BE39"/>
  <c r="BD39"/>
  <c r="BC39"/>
  <c r="BA39"/>
  <c r="G39"/>
  <c r="BB39" s="1"/>
  <c r="BE38"/>
  <c r="BD38"/>
  <c r="BC38"/>
  <c r="BA38"/>
  <c r="G38"/>
  <c r="BB38" s="1"/>
  <c r="BE37"/>
  <c r="BD37"/>
  <c r="BC37"/>
  <c r="BA37"/>
  <c r="G37"/>
  <c r="BB37" s="1"/>
  <c r="BE36"/>
  <c r="BD36"/>
  <c r="BC36"/>
  <c r="BA36"/>
  <c r="G36"/>
  <c r="BB36" s="1"/>
  <c r="BE35"/>
  <c r="BD35"/>
  <c r="BC35"/>
  <c r="BA35"/>
  <c r="G35"/>
  <c r="BB35" s="1"/>
  <c r="BE34"/>
  <c r="BD34"/>
  <c r="BC34"/>
  <c r="BA34"/>
  <c r="G34"/>
  <c r="BB34" s="1"/>
  <c r="BE33"/>
  <c r="BD33"/>
  <c r="BC33"/>
  <c r="BA33"/>
  <c r="G33"/>
  <c r="BB33" s="1"/>
  <c r="BE32"/>
  <c r="BD32"/>
  <c r="BC32"/>
  <c r="BA32"/>
  <c r="G32"/>
  <c r="BB32" s="1"/>
  <c r="BE31"/>
  <c r="BD31"/>
  <c r="BC31"/>
  <c r="BA31"/>
  <c r="G31"/>
  <c r="BB31" s="1"/>
  <c r="BE30"/>
  <c r="BD30"/>
  <c r="BC30"/>
  <c r="BA30"/>
  <c r="G30"/>
  <c r="BB30" s="1"/>
  <c r="BE29"/>
  <c r="BD29"/>
  <c r="BC29"/>
  <c r="BA29"/>
  <c r="G29"/>
  <c r="BB29" s="1"/>
  <c r="BE28"/>
  <c r="BD28"/>
  <c r="BC28"/>
  <c r="BA28"/>
  <c r="G28"/>
  <c r="BB28" s="1"/>
  <c r="BE27"/>
  <c r="BD27"/>
  <c r="BD44" s="1"/>
  <c r="H9" i="2" s="1"/>
  <c r="BC27" i="3"/>
  <c r="BA27"/>
  <c r="G27"/>
  <c r="G44" s="1"/>
  <c r="B9" i="2"/>
  <c r="A9"/>
  <c r="BE44" i="3"/>
  <c r="I9" i="2" s="1"/>
  <c r="BC44" i="3"/>
  <c r="G9" i="2" s="1"/>
  <c r="BA44" i="3"/>
  <c r="E9" i="2" s="1"/>
  <c r="C44" i="3"/>
  <c r="BE24"/>
  <c r="BD24"/>
  <c r="BC24"/>
  <c r="BB24"/>
  <c r="G24"/>
  <c r="BA24" s="1"/>
  <c r="BE23"/>
  <c r="BD23"/>
  <c r="BC23"/>
  <c r="BB23"/>
  <c r="G23"/>
  <c r="BA23" s="1"/>
  <c r="BE22"/>
  <c r="BD22"/>
  <c r="BC22"/>
  <c r="BB22"/>
  <c r="G22"/>
  <c r="BA22" s="1"/>
  <c r="BE21"/>
  <c r="BD21"/>
  <c r="BC21"/>
  <c r="BB21"/>
  <c r="G21"/>
  <c r="BA21" s="1"/>
  <c r="BE20"/>
  <c r="BD20"/>
  <c r="BC20"/>
  <c r="BB20"/>
  <c r="G20"/>
  <c r="BA20" s="1"/>
  <c r="BE19"/>
  <c r="BD19"/>
  <c r="BC19"/>
  <c r="BB19"/>
  <c r="G19"/>
  <c r="BA19" s="1"/>
  <c r="BE18"/>
  <c r="BD18"/>
  <c r="BC18"/>
  <c r="BB18"/>
  <c r="G18"/>
  <c r="BA18" s="1"/>
  <c r="BE17"/>
  <c r="BD17"/>
  <c r="BC17"/>
  <c r="BB17"/>
  <c r="G17"/>
  <c r="BA17" s="1"/>
  <c r="BE16"/>
  <c r="BD16"/>
  <c r="BC16"/>
  <c r="BB16"/>
  <c r="G16"/>
  <c r="BA16" s="1"/>
  <c r="BE15"/>
  <c r="BD15"/>
  <c r="BC15"/>
  <c r="BB15"/>
  <c r="G15"/>
  <c r="BA15" s="1"/>
  <c r="BE14"/>
  <c r="BD14"/>
  <c r="BC14"/>
  <c r="BB14"/>
  <c r="G14"/>
  <c r="BA14" s="1"/>
  <c r="BE13"/>
  <c r="BD13"/>
  <c r="BD25" s="1"/>
  <c r="H8" i="2" s="1"/>
  <c r="BC13" i="3"/>
  <c r="BB13"/>
  <c r="BB25" s="1"/>
  <c r="F8" i="2" s="1"/>
  <c r="G13" i="3"/>
  <c r="BA13" s="1"/>
  <c r="BA25" s="1"/>
  <c r="E8" i="2" s="1"/>
  <c r="B8"/>
  <c r="A8"/>
  <c r="BE25" i="3"/>
  <c r="I8" i="2" s="1"/>
  <c r="BC25" i="3"/>
  <c r="G8" i="2" s="1"/>
  <c r="C25" i="3"/>
  <c r="BE10"/>
  <c r="BD10"/>
  <c r="BC10"/>
  <c r="BB10"/>
  <c r="G10"/>
  <c r="BA10" s="1"/>
  <c r="BE9"/>
  <c r="BD9"/>
  <c r="BC9"/>
  <c r="BB9"/>
  <c r="G9"/>
  <c r="BA9" s="1"/>
  <c r="BE8"/>
  <c r="BD8"/>
  <c r="BD11" s="1"/>
  <c r="H7" i="2" s="1"/>
  <c r="BC8" i="3"/>
  <c r="BB8"/>
  <c r="BB11" s="1"/>
  <c r="F7" i="2" s="1"/>
  <c r="G8" i="3"/>
  <c r="BA8" s="1"/>
  <c r="BA11" s="1"/>
  <c r="E7" i="2" s="1"/>
  <c r="B7"/>
  <c r="A7"/>
  <c r="BE11" i="3"/>
  <c r="I7" i="2" s="1"/>
  <c r="I14" s="1"/>
  <c r="C20" i="1" s="1"/>
  <c r="BC11" i="3"/>
  <c r="G7" i="2" s="1"/>
  <c r="C11" i="3"/>
  <c r="C4"/>
  <c r="F3"/>
  <c r="C3"/>
  <c r="H20" i="2"/>
  <c r="G19"/>
  <c r="I19" s="1"/>
  <c r="C2"/>
  <c r="C1"/>
  <c r="F33" i="1"/>
  <c r="F31"/>
  <c r="F34" s="1"/>
  <c r="G22"/>
  <c r="G21" s="1"/>
  <c r="G8"/>
  <c r="G14" i="2" l="1"/>
  <c r="C14" i="1" s="1"/>
  <c r="E14" i="2"/>
  <c r="C16" i="1" s="1"/>
  <c r="BB27" i="3"/>
  <c r="BB44" s="1"/>
  <c r="F9" i="2" s="1"/>
  <c r="BB46" i="3"/>
  <c r="BB55" s="1"/>
  <c r="F10" i="2" s="1"/>
  <c r="BB57" i="3"/>
  <c r="BB58" s="1"/>
  <c r="F11" i="2" s="1"/>
  <c r="BB60" i="3"/>
  <c r="BB62" s="1"/>
  <c r="F12" i="2" s="1"/>
  <c r="BD64" i="3"/>
  <c r="BD66" s="1"/>
  <c r="H13" i="2" s="1"/>
  <c r="H14" s="1"/>
  <c r="C15" i="1" s="1"/>
  <c r="G11" i="3"/>
  <c r="G25"/>
  <c r="F14" i="2" l="1"/>
  <c r="C17" i="1" s="1"/>
  <c r="C18" s="1"/>
  <c r="C21" s="1"/>
  <c r="C22" s="1"/>
</calcChain>
</file>

<file path=xl/sharedStrings.xml><?xml version="1.0" encoding="utf-8"?>
<sst xmlns="http://schemas.openxmlformats.org/spreadsheetml/2006/main" count="260" uniqueCount="185">
  <si>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</si>
  <si>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</si>
  <si>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</si>
  <si>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</si>
  <si>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</si>
  <si>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</si>
  <si>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</si>
  <si>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</si>
  <si>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</si>
  <si>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</si>
  <si>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</si>
  <si>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</si>
  <si>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</si>
  <si>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</si>
  <si>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</si>
  <si>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</si>
  <si>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</si>
  <si>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</si>
  <si>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</si>
  <si>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</si>
  <si>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</si>
  <si>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</si>
  <si>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</si>
  <si>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</si>
  <si>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</si>
  <si>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</si>
  <si>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</si>
  <si>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</si>
  <si>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</si>
  <si>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</si>
  <si>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</si>
  <si>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</si>
  <si>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</si>
  <si>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</si>
  <si>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</si>
  <si>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</si>
  <si>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</si>
  <si>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</si>
  <si>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</si>
  <si>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</si>
  <si>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</si>
  <si>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</si>
  <si>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</si>
  <si>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</si>
  <si>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</si>
  <si>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</si>
  <si>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</si>
  <si>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</si>
  <si>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</si>
  <si>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</si>
  <si>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</si>
  <si>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</si>
  <si>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</si>
  <si>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</si>
  <si>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</si>
  <si>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</si>
  <si>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</si>
  <si>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</si>
  <si>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</si>
  <si>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</si>
  <si>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</si>
  <si>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</si>
  <si>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</si>
  <si>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</si>
  <si>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</si>
  <si>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</si>
  <si>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</si>
  <si>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Změna vytápění obj. č. 15, VOP Šenov u N. J.</t>
  </si>
  <si>
    <t>F.1.4.F Plynová zařízení</t>
  </si>
  <si>
    <t>94</t>
  </si>
  <si>
    <t>Lešení a stavební výtahy</t>
  </si>
  <si>
    <t>949 94-2101.R00</t>
  </si>
  <si>
    <t xml:space="preserve">Nájem za hydraulickou zvedací plošinu, H do 27 m </t>
  </si>
  <si>
    <t>h</t>
  </si>
  <si>
    <t>946 94-1102.RT2</t>
  </si>
  <si>
    <t>Montáž pojízdných Alu věží BOSS, 2,5 x 1,45 m pracovní výška 6,3 m</t>
  </si>
  <si>
    <t>soubor</t>
  </si>
  <si>
    <t>946 94-1192.RT2</t>
  </si>
  <si>
    <t>Nájemné pojízdných Alu věží BOSS, 2,5 x 1,45 m pracovní výška 6,3 m</t>
  </si>
  <si>
    <t>den</t>
  </si>
  <si>
    <t>97</t>
  </si>
  <si>
    <t>Prorážení otvorů</t>
  </si>
  <si>
    <t>970 05-1130.R00</t>
  </si>
  <si>
    <t xml:space="preserve">Vrtání jádrové do ŽB do D 130 mm </t>
  </si>
  <si>
    <t>m</t>
  </si>
  <si>
    <t>970 05-3130.R00</t>
  </si>
  <si>
    <t xml:space="preserve">Příp. za jádr. vrt. ve H nad 1,5 m ŽB do D 130 mm </t>
  </si>
  <si>
    <t>970 05-5130.R00</t>
  </si>
  <si>
    <t xml:space="preserve">Příp. za šikmé jádr. vrt. v ŽB do D 130 mm </t>
  </si>
  <si>
    <t>970 05-6130.R00</t>
  </si>
  <si>
    <t xml:space="preserve">Příplatek za jádr. vrt. stropu v ŽB do D 130 mm </t>
  </si>
  <si>
    <t>970 05-7130.R00</t>
  </si>
  <si>
    <t xml:space="preserve">Příp. za časté přem. str. jád. vrt. ŽB do D 130 mm </t>
  </si>
  <si>
    <t>970 03-1100.R00</t>
  </si>
  <si>
    <t xml:space="preserve">Vrtání jádrové do zdiva cihelného do D 100 mm </t>
  </si>
  <si>
    <t>970 03-4100.R00</t>
  </si>
  <si>
    <t xml:space="preserve">Příp. za jádr. vrt. vod. ve stěně cihel do D 100mm </t>
  </si>
  <si>
    <t>970 03-7100.R00</t>
  </si>
  <si>
    <t xml:space="preserve">Příp.časté přem. str. jád. vrt. v cihel do D 100mm </t>
  </si>
  <si>
    <t>970 03-1035.R00</t>
  </si>
  <si>
    <t xml:space="preserve">Vrtání jádrové do zdiva cihelného d 35-39 mm </t>
  </si>
  <si>
    <t>970 03-4039.R00</t>
  </si>
  <si>
    <t xml:space="preserve">Příp. za jádr. vrt. vod. ve stěně cihel d 35-39mm </t>
  </si>
  <si>
    <t>970 03-3039.R00</t>
  </si>
  <si>
    <t xml:space="preserve">Příp. za jádr. vrt. ve H nad 1,5 m cihel d 35-39mm </t>
  </si>
  <si>
    <t>970 03-7039.R00</t>
  </si>
  <si>
    <t xml:space="preserve">Příp. časté přem. str. jád. vrt. v cihel d 35-39mm </t>
  </si>
  <si>
    <t>723</t>
  </si>
  <si>
    <t>Vnitřní plynovod</t>
  </si>
  <si>
    <t>723 19-0907.R00</t>
  </si>
  <si>
    <t xml:space="preserve">Odvzdušnění a napuštění plynového potrubí </t>
  </si>
  <si>
    <t>723 15-0315.R00</t>
  </si>
  <si>
    <t xml:space="preserve">Potrubí ocelové hladké černé svařované D 108/4 </t>
  </si>
  <si>
    <t>723 15-0314.R00</t>
  </si>
  <si>
    <t xml:space="preserve">Potrubí ocelové hladké černé svařované D 89/3,6 </t>
  </si>
  <si>
    <t>723 15-0312.R00</t>
  </si>
  <si>
    <t xml:space="preserve">Potrubí ocelové hladké černé svařované D 57/2,9 </t>
  </si>
  <si>
    <t>723 12-0204.R00</t>
  </si>
  <si>
    <t xml:space="preserve">Potrubí ocelové závitové černé svařované DN 25 </t>
  </si>
  <si>
    <t>723 12-0203.R00</t>
  </si>
  <si>
    <t xml:space="preserve">Potrubí ocelové závitové černé svařované DN 20 </t>
  </si>
  <si>
    <t>723 15-0365.R00</t>
  </si>
  <si>
    <t xml:space="preserve">Potrubí ocel. černé svařované - chráničky D 38/2,6 </t>
  </si>
  <si>
    <t>723 15-0369.R00</t>
  </si>
  <si>
    <t xml:space="preserve">Potrubí ocel. černé svařované - chráničky D 89/3,6 </t>
  </si>
  <si>
    <t>723 23-5116.R00</t>
  </si>
  <si>
    <t xml:space="preserve">Kohout kulový,vnitřní-vnitřní z. IVAR.KK G51 DN 50 </t>
  </si>
  <si>
    <t>kus</t>
  </si>
  <si>
    <t>723 23-5113.R00</t>
  </si>
  <si>
    <t xml:space="preserve">Kohout kulový,vnitřní-vnitřní z. IVAR.KK G51 DN 25 </t>
  </si>
  <si>
    <t>723 23-5112.R00</t>
  </si>
  <si>
    <t xml:space="preserve">Kohout kulový,vnitřní-vnitřní z. IVAR.KK G51 DN 20 </t>
  </si>
  <si>
    <t>723 23-5111.R00</t>
  </si>
  <si>
    <t xml:space="preserve">Kohout kulový,vnitřní-vnitřní z. IVAR.KK G51 DN 15 </t>
  </si>
  <si>
    <t>723 22-9102.R00</t>
  </si>
  <si>
    <t>Montáž plynovod.armatur s 1závitem, G 1/2 K858 DN15</t>
  </si>
  <si>
    <t>734 42-1130.R00</t>
  </si>
  <si>
    <t xml:space="preserve">Tlakoměr D 160 zkušební kohout tlakoměrový, smyčka </t>
  </si>
  <si>
    <t>723 19-0204.R00</t>
  </si>
  <si>
    <t xml:space="preserve">Přípojka plynovodu, trubky závitové černé DN 25 </t>
  </si>
  <si>
    <t>723 23 02</t>
  </si>
  <si>
    <t xml:space="preserve">Revize plynoinstalace </t>
  </si>
  <si>
    <t>998 72-3101.R00</t>
  </si>
  <si>
    <t xml:space="preserve">Přesun hmot pro vnitřní plynovod, výšky do 6 m </t>
  </si>
  <si>
    <t>t</t>
  </si>
  <si>
    <t>725</t>
  </si>
  <si>
    <t>Zařizovací předměty</t>
  </si>
  <si>
    <t>725 65-9102.R00</t>
  </si>
  <si>
    <t>Montáž těles otopných plyn. dodávka ApenGroup RA032</t>
  </si>
  <si>
    <t>725 65 01</t>
  </si>
  <si>
    <t>Odkouření RA032 přes střechu typ C33-2x t-kus průchodka 125/80, trubka D80 2x6m, flexi 2x80/600</t>
  </si>
  <si>
    <t>725 65 03</t>
  </si>
  <si>
    <t xml:space="preserve">Otočná konzole pro RA032 </t>
  </si>
  <si>
    <t>725 65 04</t>
  </si>
  <si>
    <t xml:space="preserve">Uvedení RA032 a Q350IT do provozu </t>
  </si>
  <si>
    <t>725 65 05</t>
  </si>
  <si>
    <t xml:space="preserve">Destrifikátory QUEEN Q350IT vč. montáže </t>
  </si>
  <si>
    <t>725 65 06</t>
  </si>
  <si>
    <t xml:space="preserve">VZT potrubí 355x355 </t>
  </si>
  <si>
    <t>725 65 07</t>
  </si>
  <si>
    <t>Protidešťová žaluzie se sítzí a rámem na zazdění 400x400</t>
  </si>
  <si>
    <t>725 65 08</t>
  </si>
  <si>
    <t xml:space="preserve">Síť proti hmyzu s rámem na zazdění 400x400 </t>
  </si>
  <si>
    <t>725 65 09</t>
  </si>
  <si>
    <t xml:space="preserve">Protipožární ochrana PROMATECT-L EI30 tl. 25mm </t>
  </si>
  <si>
    <t>m2</t>
  </si>
  <si>
    <t>767</t>
  </si>
  <si>
    <t>Konstrukce zámečnické</t>
  </si>
  <si>
    <t>767 99-5102.R00</t>
  </si>
  <si>
    <t xml:space="preserve">Montáž kovových atypických konstrukcí do 10 kg </t>
  </si>
  <si>
    <t>kg</t>
  </si>
  <si>
    <t>783</t>
  </si>
  <si>
    <t>Nátěry</t>
  </si>
  <si>
    <t>783 42-4340.R00</t>
  </si>
  <si>
    <t xml:space="preserve">Nátěr syntet. potrubí do DN 50 mm  Z+2x +1x email </t>
  </si>
  <si>
    <t>783 42-5350.R00</t>
  </si>
  <si>
    <t xml:space="preserve">Nátěr syntet. potrubí do DN 100 mm Z +2x +1x email </t>
  </si>
  <si>
    <t>M23</t>
  </si>
  <si>
    <t>Montáže potrubí</t>
  </si>
  <si>
    <t>230 23-0016.R00</t>
  </si>
  <si>
    <t xml:space="preserve">Hlavní tlaková zkouška vzduchem do DN 50 </t>
  </si>
  <si>
    <t>230 23-0018.R00</t>
  </si>
  <si>
    <t xml:space="preserve">Hlavní tlaková zkouška vzduchem DN 100 </t>
  </si>
  <si>
    <t>Dodávka plynoměru, RTP, plynoměrné skříně a výstroje součásti dodávky STL plynovodu.</t>
  </si>
  <si>
    <t>Ing. Dušan Hynčica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</si>
</sst>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#,##0.00\ &quot;Kč&quot;"/>
    <numFmt numFmtId="166" formatCode="0.0"/>
  </numFmts>
  <fonts count="20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>
      <c r="A4" s="7"/>
      <c r="B4" s="8"/>
      <c r="C4" s="9" t="s">
        <v>68</v>
      </c>
      <c r="D4" s="10"/>
      <c r="E4" s="10"/>
      <c r="F4" s="11"/>
      <c r="G4" s="12"/>
    </row>
    <row r="5" spans="1:57" ht="12.95" customHeight="1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>
      <c r="A6" s="7"/>
      <c r="B6" s="8"/>
      <c r="C6" s="9" t="s">
        <v>67</v>
      </c>
      <c r="D6" s="10"/>
      <c r="E6" s="10"/>
      <c r="F6" s="18"/>
      <c r="G6" s="12"/>
    </row>
    <row r="7" spans="1:57">
      <c r="A7" s="13" t="s">
        <v>8</v>
      </c>
      <c r="B7" s="15"/>
      <c r="C7" s="19"/>
      <c r="D7" s="20"/>
      <c r="E7" s="21" t="s">
        <v>9</v>
      </c>
      <c r="F7" s="22"/>
      <c r="G7" s="23">
        <v>0</v>
      </c>
      <c r="H7" s="24"/>
      <c r="I7" s="24"/>
    </row>
    <row r="8" spans="1:57">
      <c r="A8" s="13" t="s">
        <v>10</v>
      </c>
      <c r="B8" s="15"/>
      <c r="C8" s="19"/>
      <c r="D8" s="20"/>
      <c r="E8" s="16" t="s">
        <v>11</v>
      </c>
      <c r="F8" s="15"/>
      <c r="G8" s="25">
        <f>IF(PocetMJ=0,,ROUND((F30+F32)/PocetMJ,1))</f>
        <v>0</v>
      </c>
    </row>
    <row r="9" spans="1:57">
      <c r="A9" s="26" t="s">
        <v>12</v>
      </c>
      <c r="B9" s="27"/>
      <c r="C9" s="27"/>
      <c r="D9" s="27"/>
      <c r="E9" s="28" t="s">
        <v>13</v>
      </c>
      <c r="F9" s="27"/>
      <c r="G9" s="29"/>
    </row>
    <row r="10" spans="1:57">
      <c r="A10" s="30" t="s">
        <v>14</v>
      </c>
      <c r="B10" s="11"/>
      <c r="C10" s="11"/>
      <c r="D10" s="11"/>
      <c r="E10" s="31" t="s">
        <v>15</v>
      </c>
      <c r="F10" s="11"/>
      <c r="G10" s="12"/>
      <c r="BA10" s="32"/>
      <c r="BB10" s="32"/>
      <c r="BC10" s="32"/>
      <c r="BD10" s="32"/>
      <c r="BE10" s="32"/>
    </row>
    <row r="11" spans="1:57">
      <c r="A11" s="30"/>
      <c r="B11" s="11"/>
      <c r="C11" s="11"/>
      <c r="D11" s="11"/>
      <c r="E11" s="33" t="s">
        <v>184</v>
      </c>
      <c r="F11" s="34"/>
      <c r="G11" s="35"/>
    </row>
    <row r="12" spans="1:57" ht="28.5" customHeight="1" thickBot="1">
      <c r="A12" s="36" t="s">
        <v>16</v>
      </c>
      <c r="B12" s="37"/>
      <c r="C12" s="37"/>
      <c r="D12" s="37"/>
      <c r="E12" s="38"/>
      <c r="F12" s="38"/>
      <c r="G12" s="39"/>
    </row>
    <row r="13" spans="1:57" ht="17.25" customHeight="1" thickBot="1">
      <c r="A13" s="40" t="s">
        <v>17</v>
      </c>
      <c r="B13" s="41"/>
      <c r="C13" s="42"/>
      <c r="D13" s="43" t="s">
        <v>18</v>
      </c>
      <c r="E13" s="44"/>
      <c r="F13" s="44"/>
      <c r="G13" s="42"/>
    </row>
    <row r="14" spans="1:57" ht="15.95" customHeight="1">
      <c r="A14" s="45"/>
      <c r="B14" s="46" t="s">
        <v>19</v>
      </c>
      <c r="C14" s="47">
        <f>Dodavka</f>
        <v>0</v>
      </c>
      <c r="D14" s="48"/>
      <c r="E14" s="49"/>
      <c r="F14" s="50"/>
      <c r="G14" s="47"/>
    </row>
    <row r="15" spans="1:57" ht="15.95" customHeight="1">
      <c r="A15" s="45" t="s">
        <v>20</v>
      </c>
      <c r="B15" s="46" t="s">
        <v>21</v>
      </c>
      <c r="C15" s="47">
        <f>Mont</f>
        <v>0</v>
      </c>
      <c r="D15" s="26"/>
      <c r="E15" s="51"/>
      <c r="F15" s="52"/>
      <c r="G15" s="47"/>
    </row>
    <row r="16" spans="1:57" ht="15.95" customHeight="1">
      <c r="A16" s="45" t="s">
        <v>22</v>
      </c>
      <c r="B16" s="46" t="s">
        <v>23</v>
      </c>
      <c r="C16" s="47">
        <f>HSV</f>
        <v>0</v>
      </c>
      <c r="D16" s="26"/>
      <c r="E16" s="51"/>
      <c r="F16" s="52"/>
      <c r="G16" s="47"/>
    </row>
    <row r="17" spans="1:7" ht="15.95" customHeight="1">
      <c r="A17" s="53" t="s">
        <v>24</v>
      </c>
      <c r="B17" s="46" t="s">
        <v>25</v>
      </c>
      <c r="C17" s="47">
        <f>PSV</f>
        <v>0</v>
      </c>
      <c r="D17" s="26"/>
      <c r="E17" s="51"/>
      <c r="F17" s="52"/>
      <c r="G17" s="47"/>
    </row>
    <row r="18" spans="1:7" ht="15.95" customHeight="1">
      <c r="A18" s="54" t="s">
        <v>26</v>
      </c>
      <c r="B18" s="46"/>
      <c r="C18" s="47">
        <f>SUM(C14:C17)</f>
        <v>0</v>
      </c>
      <c r="D18" s="55"/>
      <c r="E18" s="51"/>
      <c r="F18" s="52"/>
      <c r="G18" s="47"/>
    </row>
    <row r="19" spans="1:7" ht="15.95" customHeight="1">
      <c r="A19" s="54"/>
      <c r="B19" s="46"/>
      <c r="C19" s="47"/>
      <c r="D19" s="26"/>
      <c r="E19" s="51"/>
      <c r="F19" s="52"/>
      <c r="G19" s="47"/>
    </row>
    <row r="20" spans="1:7" ht="15.95" customHeight="1">
      <c r="A20" s="54" t="s">
        <v>27</v>
      </c>
      <c r="B20" s="46"/>
      <c r="C20" s="47">
        <f>HZS</f>
        <v>0</v>
      </c>
      <c r="D20" s="26"/>
      <c r="E20" s="51"/>
      <c r="F20" s="52"/>
      <c r="G20" s="47"/>
    </row>
    <row r="21" spans="1:7" ht="15.95" customHeight="1">
      <c r="A21" s="30" t="s">
        <v>28</v>
      </c>
      <c r="B21" s="11"/>
      <c r="C21" s="47">
        <f>C18+C20</f>
        <v>0</v>
      </c>
      <c r="D21" s="26" t="s">
        <v>29</v>
      </c>
      <c r="E21" s="51"/>
      <c r="F21" s="52"/>
      <c r="G21" s="47">
        <f>G22-SUM(G14:G20)</f>
        <v>0</v>
      </c>
    </row>
    <row r="22" spans="1:7" ht="15.95" customHeight="1" thickBot="1">
      <c r="A22" s="26" t="s">
        <v>30</v>
      </c>
      <c r="B22" s="27"/>
      <c r="C22" s="56">
        <f>C21+G22</f>
        <v>0</v>
      </c>
      <c r="D22" s="57" t="s">
        <v>31</v>
      </c>
      <c r="E22" s="58"/>
      <c r="F22" s="59"/>
      <c r="G22" s="47">
        <f>VRN</f>
        <v>0</v>
      </c>
    </row>
    <row r="23" spans="1:7">
      <c r="A23" s="3" t="s">
        <v>32</v>
      </c>
      <c r="B23" s="5"/>
      <c r="C23" s="60" t="s">
        <v>33</v>
      </c>
      <c r="D23" s="5"/>
      <c r="E23" s="60" t="s">
        <v>34</v>
      </c>
      <c r="F23" s="5"/>
      <c r="G23" s="6"/>
    </row>
    <row r="24" spans="1:7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>
      <c r="A25" s="30" t="s">
        <v>36</v>
      </c>
      <c r="B25" s="61"/>
      <c r="C25" s="31" t="s">
        <v>36</v>
      </c>
      <c r="D25" s="11"/>
      <c r="E25" s="31" t="s">
        <v>36</v>
      </c>
      <c r="F25" s="11"/>
      <c r="G25" s="12"/>
    </row>
    <row r="26" spans="1:7">
      <c r="A26" s="30"/>
      <c r="B26" s="62"/>
      <c r="C26" s="31" t="s">
        <v>37</v>
      </c>
      <c r="D26" s="11"/>
      <c r="E26" s="31" t="s">
        <v>38</v>
      </c>
      <c r="F26" s="11"/>
      <c r="G26" s="12"/>
    </row>
    <row r="27" spans="1:7">
      <c r="A27" s="30"/>
      <c r="B27" s="11"/>
      <c r="C27" s="31"/>
      <c r="D27" s="11"/>
      <c r="E27" s="31"/>
      <c r="F27" s="11"/>
      <c r="G27" s="12"/>
    </row>
    <row r="28" spans="1:7" ht="97.5" customHeight="1">
      <c r="A28" s="30"/>
      <c r="B28" s="11"/>
      <c r="C28" s="31"/>
      <c r="D28" s="11"/>
      <c r="E28" s="31"/>
      <c r="F28" s="11"/>
      <c r="G28" s="12"/>
    </row>
    <row r="29" spans="1:7">
      <c r="A29" s="13" t="s">
        <v>39</v>
      </c>
      <c r="B29" s="15"/>
      <c r="C29" s="63">
        <v>0</v>
      </c>
      <c r="D29" s="15" t="s">
        <v>40</v>
      </c>
      <c r="E29" s="16"/>
      <c r="F29" s="64">
        <v>0</v>
      </c>
      <c r="G29" s="17"/>
    </row>
    <row r="30" spans="1:7">
      <c r="A30" s="13" t="s">
        <v>39</v>
      </c>
      <c r="B30" s="15"/>
      <c r="C30" s="63">
        <v>15</v>
      </c>
      <c r="D30" s="15" t="s">
        <v>40</v>
      </c>
      <c r="E30" s="16"/>
      <c r="F30" s="64">
        <v>0</v>
      </c>
      <c r="G30" s="17"/>
    </row>
    <row r="31" spans="1:7">
      <c r="A31" s="13" t="s">
        <v>41</v>
      </c>
      <c r="B31" s="15"/>
      <c r="C31" s="63">
        <v>15</v>
      </c>
      <c r="D31" s="15" t="s">
        <v>40</v>
      </c>
      <c r="E31" s="16"/>
      <c r="F31" s="65">
        <f>ROUND(PRODUCT(F30,C31/100),0)</f>
        <v>0</v>
      </c>
      <c r="G31" s="29"/>
    </row>
    <row r="32" spans="1:7">
      <c r="A32" s="13" t="s">
        <v>39</v>
      </c>
      <c r="B32" s="15"/>
      <c r="C32" s="63">
        <v>21</v>
      </c>
      <c r="D32" s="15" t="s">
        <v>40</v>
      </c>
      <c r="E32" s="16"/>
      <c r="F32" s="64">
        <v>0</v>
      </c>
      <c r="G32" s="17"/>
    </row>
    <row r="33" spans="1:8">
      <c r="A33" s="13" t="s">
        <v>41</v>
      </c>
      <c r="B33" s="15"/>
      <c r="C33" s="63">
        <v>21</v>
      </c>
      <c r="D33" s="15" t="s">
        <v>40</v>
      </c>
      <c r="E33" s="16"/>
      <c r="F33" s="65">
        <f>ROUND(PRODUCT(F32,C33/100),0)</f>
        <v>0</v>
      </c>
      <c r="G33" s="29"/>
    </row>
    <row r="34" spans="1:8" s="71" customFormat="1" ht="19.5" customHeight="1" thickBot="1">
      <c r="A34" s="66" t="s">
        <v>42</v>
      </c>
      <c r="B34" s="67"/>
      <c r="C34" s="67"/>
      <c r="D34" s="67"/>
      <c r="E34" s="68"/>
      <c r="F34" s="69">
        <f>ROUND(SUM(F29:F33),0)</f>
        <v>0</v>
      </c>
      <c r="G34" s="70"/>
    </row>
    <row r="36" spans="1:8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>
      <c r="A37" s="72"/>
      <c r="B37" s="73" t="s">
        <v>183</v>
      </c>
      <c r="C37" s="73"/>
      <c r="D37" s="73"/>
      <c r="E37" s="73"/>
      <c r="F37" s="73"/>
      <c r="G37" s="73"/>
      <c r="H37" t="s">
        <v>4</v>
      </c>
    </row>
    <row r="38" spans="1:8" ht="12.75" customHeight="1">
      <c r="A38" s="74"/>
      <c r="B38" s="73"/>
      <c r="C38" s="73"/>
      <c r="D38" s="73"/>
      <c r="E38" s="73"/>
      <c r="F38" s="73"/>
      <c r="G38" s="73"/>
      <c r="H38" t="s">
        <v>4</v>
      </c>
    </row>
    <row r="39" spans="1:8">
      <c r="A39" s="74"/>
      <c r="B39" s="73"/>
      <c r="C39" s="73"/>
      <c r="D39" s="73"/>
      <c r="E39" s="73"/>
      <c r="F39" s="73"/>
      <c r="G39" s="73"/>
      <c r="H39" t="s">
        <v>4</v>
      </c>
    </row>
    <row r="40" spans="1:8">
      <c r="A40" s="74"/>
      <c r="B40" s="73"/>
      <c r="C40" s="73"/>
      <c r="D40" s="73"/>
      <c r="E40" s="73"/>
      <c r="F40" s="73"/>
      <c r="G40" s="73"/>
      <c r="H40" t="s">
        <v>4</v>
      </c>
    </row>
    <row r="41" spans="1:8">
      <c r="A41" s="74"/>
      <c r="B41" s="73"/>
      <c r="C41" s="73"/>
      <c r="D41" s="73"/>
      <c r="E41" s="73"/>
      <c r="F41" s="73"/>
      <c r="G41" s="73"/>
      <c r="H41" t="s">
        <v>4</v>
      </c>
    </row>
    <row r="42" spans="1:8">
      <c r="A42" s="74"/>
      <c r="B42" s="73"/>
      <c r="C42" s="73"/>
      <c r="D42" s="73"/>
      <c r="E42" s="73"/>
      <c r="F42" s="73"/>
      <c r="G42" s="73"/>
      <c r="H42" t="s">
        <v>4</v>
      </c>
    </row>
    <row r="43" spans="1:8">
      <c r="A43" s="74"/>
      <c r="B43" s="73"/>
      <c r="C43" s="73"/>
      <c r="D43" s="73"/>
      <c r="E43" s="73"/>
      <c r="F43" s="73"/>
      <c r="G43" s="73"/>
      <c r="H43" t="s">
        <v>4</v>
      </c>
    </row>
    <row r="44" spans="1:8">
      <c r="A44" s="74"/>
      <c r="B44" s="73"/>
      <c r="C44" s="73"/>
      <c r="D44" s="73"/>
      <c r="E44" s="73"/>
      <c r="F44" s="73"/>
      <c r="G44" s="73"/>
      <c r="H44" t="s">
        <v>4</v>
      </c>
    </row>
    <row r="45" spans="1:8" ht="3" customHeight="1">
      <c r="A45" s="74"/>
      <c r="B45" s="73"/>
      <c r="C45" s="73"/>
      <c r="D45" s="73"/>
      <c r="E45" s="73"/>
      <c r="F45" s="73"/>
      <c r="G45" s="73"/>
      <c r="H45" t="s">
        <v>4</v>
      </c>
    </row>
    <row r="46" spans="1:8">
      <c r="B46" s="75"/>
      <c r="C46" s="75"/>
      <c r="D46" s="75"/>
      <c r="E46" s="75"/>
      <c r="F46" s="75"/>
      <c r="G46" s="75"/>
    </row>
    <row r="47" spans="1:8">
      <c r="B47" s="75"/>
      <c r="C47" s="75"/>
      <c r="D47" s="75"/>
      <c r="E47" s="75"/>
      <c r="F47" s="75"/>
      <c r="G47" s="75"/>
    </row>
    <row r="48" spans="1:8">
      <c r="B48" s="75"/>
      <c r="C48" s="75"/>
      <c r="D48" s="75"/>
      <c r="E48" s="75"/>
      <c r="F48" s="75"/>
      <c r="G48" s="75"/>
    </row>
    <row r="49" spans="2:7">
      <c r="B49" s="75"/>
      <c r="C49" s="75"/>
      <c r="D49" s="75"/>
      <c r="E49" s="75"/>
      <c r="F49" s="75"/>
      <c r="G49" s="75"/>
    </row>
    <row r="50" spans="2:7">
      <c r="B50" s="75"/>
      <c r="C50" s="75"/>
      <c r="D50" s="75"/>
      <c r="E50" s="75"/>
      <c r="F50" s="75"/>
      <c r="G50" s="75"/>
    </row>
    <row r="51" spans="2:7">
      <c r="B51" s="75"/>
      <c r="C51" s="75"/>
      <c r="D51" s="75"/>
      <c r="E51" s="75"/>
      <c r="F51" s="75"/>
      <c r="G51" s="75"/>
    </row>
    <row r="52" spans="2:7">
      <c r="B52" s="75"/>
      <c r="C52" s="75"/>
      <c r="D52" s="75"/>
      <c r="E52" s="75"/>
      <c r="F52" s="75"/>
      <c r="G52" s="75"/>
    </row>
    <row r="53" spans="2:7">
      <c r="B53" s="75"/>
      <c r="C53" s="75"/>
      <c r="D53" s="75"/>
      <c r="E53" s="75"/>
      <c r="F53" s="75"/>
      <c r="G53" s="75"/>
    </row>
    <row r="54" spans="2:7">
      <c r="B54" s="75"/>
      <c r="C54" s="75"/>
      <c r="D54" s="75"/>
      <c r="E54" s="75"/>
      <c r="F54" s="75"/>
      <c r="G54" s="75"/>
    </row>
    <row r="55" spans="2:7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1"/>
  <sheetViews>
    <sheetView workbookViewId="0">
      <selection activeCell="A19" sqref="A19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76" t="s">
        <v>5</v>
      </c>
      <c r="B1" s="77"/>
      <c r="C1" s="78" t="str">
        <f>CONCATENATE(cislostavby," ",nazevstavby)</f>
        <v xml:space="preserve"> Změna vytápění obj. č. 15, VOP Šenov u N. J.</v>
      </c>
      <c r="D1" s="79"/>
      <c r="E1" s="80"/>
      <c r="F1" s="79"/>
      <c r="G1" s="81"/>
      <c r="H1" s="82"/>
      <c r="I1" s="83"/>
    </row>
    <row r="2" spans="1:57" ht="13.5" thickBot="1">
      <c r="A2" s="84" t="s">
        <v>1</v>
      </c>
      <c r="B2" s="85"/>
      <c r="C2" s="86" t="str">
        <f>CONCATENATE(cisloobjektu," ",nazevobjektu)</f>
        <v xml:space="preserve"> F.1.4.F Plynová zařízení</v>
      </c>
      <c r="D2" s="87"/>
      <c r="E2" s="88"/>
      <c r="F2" s="87"/>
      <c r="G2" s="89"/>
      <c r="H2" s="89"/>
      <c r="I2" s="90"/>
    </row>
    <row r="3" spans="1:57" ht="13.5" thickTop="1">
      <c r="F3" s="11"/>
    </row>
    <row r="4" spans="1:57" ht="19.5" customHeight="1">
      <c r="A4" s="91" t="s">
        <v>44</v>
      </c>
      <c r="B4" s="1"/>
      <c r="C4" s="1"/>
      <c r="D4" s="1"/>
      <c r="E4" s="92"/>
      <c r="F4" s="1"/>
      <c r="G4" s="1"/>
      <c r="H4" s="1"/>
      <c r="I4" s="1"/>
    </row>
    <row r="5" spans="1:57" ht="13.5" thickBot="1"/>
    <row r="6" spans="1:57" s="11" customFormat="1" ht="13.5" thickBot="1">
      <c r="A6" s="93"/>
      <c r="B6" s="94" t="s">
        <v>45</v>
      </c>
      <c r="C6" s="94"/>
      <c r="D6" s="95"/>
      <c r="E6" s="96" t="s">
        <v>46</v>
      </c>
      <c r="F6" s="97" t="s">
        <v>47</v>
      </c>
      <c r="G6" s="97" t="s">
        <v>48</v>
      </c>
      <c r="H6" s="97" t="s">
        <v>49</v>
      </c>
      <c r="I6" s="98" t="s">
        <v>27</v>
      </c>
    </row>
    <row r="7" spans="1:57" s="11" customFormat="1">
      <c r="A7" s="193" t="str">
        <f>Položky!B7</f>
        <v>94</v>
      </c>
      <c r="B7" s="99" t="str">
        <f>Položky!C7</f>
        <v>Lešení a stavební výtahy</v>
      </c>
      <c r="C7" s="100"/>
      <c r="D7" s="101"/>
      <c r="E7" s="194">
        <f>Položky!BA11</f>
        <v>0</v>
      </c>
      <c r="F7" s="195">
        <f>Položky!BB11</f>
        <v>0</v>
      </c>
      <c r="G7" s="195">
        <f>Položky!BC11</f>
        <v>0</v>
      </c>
      <c r="H7" s="195">
        <f>Položky!BD11</f>
        <v>0</v>
      </c>
      <c r="I7" s="196">
        <f>Položky!BE11</f>
        <v>0</v>
      </c>
    </row>
    <row r="8" spans="1:57" s="11" customFormat="1">
      <c r="A8" s="193" t="str">
        <f>Položky!B12</f>
        <v>97</v>
      </c>
      <c r="B8" s="99" t="str">
        <f>Položky!C12</f>
        <v>Prorážení otvorů</v>
      </c>
      <c r="C8" s="100"/>
      <c r="D8" s="101"/>
      <c r="E8" s="194">
        <f>Položky!BA25</f>
        <v>0</v>
      </c>
      <c r="F8" s="195">
        <f>Položky!BB25</f>
        <v>0</v>
      </c>
      <c r="G8" s="195">
        <f>Položky!BC25</f>
        <v>0</v>
      </c>
      <c r="H8" s="195">
        <f>Položky!BD25</f>
        <v>0</v>
      </c>
      <c r="I8" s="196">
        <f>Položky!BE25</f>
        <v>0</v>
      </c>
    </row>
    <row r="9" spans="1:57" s="11" customFormat="1">
      <c r="A9" s="193" t="str">
        <f>Položky!B26</f>
        <v>723</v>
      </c>
      <c r="B9" s="99" t="str">
        <f>Položky!C26</f>
        <v>Vnitřní plynovod</v>
      </c>
      <c r="C9" s="100"/>
      <c r="D9" s="101"/>
      <c r="E9" s="194">
        <f>Položky!BA44</f>
        <v>0</v>
      </c>
      <c r="F9" s="195">
        <f>Položky!BB44</f>
        <v>0</v>
      </c>
      <c r="G9" s="195">
        <f>Položky!BC44</f>
        <v>0</v>
      </c>
      <c r="H9" s="195">
        <f>Položky!BD44</f>
        <v>0</v>
      </c>
      <c r="I9" s="196">
        <f>Položky!BE44</f>
        <v>0</v>
      </c>
    </row>
    <row r="10" spans="1:57" s="11" customFormat="1">
      <c r="A10" s="193" t="str">
        <f>Položky!B45</f>
        <v>725</v>
      </c>
      <c r="B10" s="99" t="str">
        <f>Položky!C45</f>
        <v>Zařizovací předměty</v>
      </c>
      <c r="C10" s="100"/>
      <c r="D10" s="101"/>
      <c r="E10" s="194">
        <f>Položky!BA55</f>
        <v>0</v>
      </c>
      <c r="F10" s="195">
        <f>Položky!BB55</f>
        <v>0</v>
      </c>
      <c r="G10" s="195">
        <f>Položky!BC55</f>
        <v>0</v>
      </c>
      <c r="H10" s="195">
        <f>Položky!BD55</f>
        <v>0</v>
      </c>
      <c r="I10" s="196">
        <f>Položky!BE55</f>
        <v>0</v>
      </c>
    </row>
    <row r="11" spans="1:57" s="11" customFormat="1">
      <c r="A11" s="193" t="str">
        <f>Položky!B56</f>
        <v>767</v>
      </c>
      <c r="B11" s="99" t="str">
        <f>Položky!C56</f>
        <v>Konstrukce zámečnické</v>
      </c>
      <c r="C11" s="100"/>
      <c r="D11" s="101"/>
      <c r="E11" s="194">
        <f>Položky!BA58</f>
        <v>0</v>
      </c>
      <c r="F11" s="195">
        <f>Položky!BB58</f>
        <v>0</v>
      </c>
      <c r="G11" s="195">
        <f>Položky!BC58</f>
        <v>0</v>
      </c>
      <c r="H11" s="195">
        <f>Položky!BD58</f>
        <v>0</v>
      </c>
      <c r="I11" s="196">
        <f>Položky!BE58</f>
        <v>0</v>
      </c>
    </row>
    <row r="12" spans="1:57" s="11" customFormat="1">
      <c r="A12" s="193" t="str">
        <f>Položky!B59</f>
        <v>783</v>
      </c>
      <c r="B12" s="99" t="str">
        <f>Položky!C59</f>
        <v>Nátěry</v>
      </c>
      <c r="C12" s="100"/>
      <c r="D12" s="101"/>
      <c r="E12" s="194">
        <f>Položky!BA62</f>
        <v>0</v>
      </c>
      <c r="F12" s="195">
        <f>Položky!BB62</f>
        <v>0</v>
      </c>
      <c r="G12" s="195">
        <f>Položky!BC62</f>
        <v>0</v>
      </c>
      <c r="H12" s="195">
        <f>Položky!BD62</f>
        <v>0</v>
      </c>
      <c r="I12" s="196">
        <f>Položky!BE62</f>
        <v>0</v>
      </c>
    </row>
    <row r="13" spans="1:57" s="11" customFormat="1" ht="13.5" thickBot="1">
      <c r="A13" s="193" t="str">
        <f>Položky!B63</f>
        <v>M23</v>
      </c>
      <c r="B13" s="99" t="str">
        <f>Položky!C63</f>
        <v>Montáže potrubí</v>
      </c>
      <c r="C13" s="100"/>
      <c r="D13" s="101"/>
      <c r="E13" s="194">
        <f>Položky!BA66</f>
        <v>0</v>
      </c>
      <c r="F13" s="195">
        <f>Položky!BB66</f>
        <v>0</v>
      </c>
      <c r="G13" s="195">
        <f>Položky!BC66</f>
        <v>0</v>
      </c>
      <c r="H13" s="195">
        <f>Položky!BD66</f>
        <v>0</v>
      </c>
      <c r="I13" s="196">
        <f>Položky!BE66</f>
        <v>0</v>
      </c>
    </row>
    <row r="14" spans="1:57" s="107" customFormat="1" ht="13.5" thickBot="1">
      <c r="A14" s="102"/>
      <c r="B14" s="94" t="s">
        <v>50</v>
      </c>
      <c r="C14" s="94"/>
      <c r="D14" s="103"/>
      <c r="E14" s="104">
        <f>SUM(E7:E13)</f>
        <v>0</v>
      </c>
      <c r="F14" s="105">
        <f>SUM(F7:F13)</f>
        <v>0</v>
      </c>
      <c r="G14" s="105">
        <f>SUM(G7:G13)</f>
        <v>0</v>
      </c>
      <c r="H14" s="105">
        <f>SUM(H7:H13)</f>
        <v>0</v>
      </c>
      <c r="I14" s="106">
        <f>SUM(I7:I13)</f>
        <v>0</v>
      </c>
    </row>
    <row r="15" spans="1:57">
      <c r="A15" s="100"/>
      <c r="B15" s="100"/>
      <c r="C15" s="100"/>
      <c r="D15" s="100"/>
      <c r="E15" s="100"/>
      <c r="F15" s="100"/>
      <c r="G15" s="100"/>
      <c r="H15" s="100"/>
      <c r="I15" s="100"/>
    </row>
    <row r="16" spans="1:57" ht="19.5" customHeight="1">
      <c r="A16" s="108" t="s">
        <v>51</v>
      </c>
      <c r="B16" s="108"/>
      <c r="C16" s="108"/>
      <c r="D16" s="108"/>
      <c r="E16" s="108"/>
      <c r="F16" s="108"/>
      <c r="G16" s="109"/>
      <c r="H16" s="108"/>
      <c r="I16" s="108"/>
      <c r="BA16" s="32"/>
      <c r="BB16" s="32"/>
      <c r="BC16" s="32"/>
      <c r="BD16" s="32"/>
      <c r="BE16" s="32"/>
    </row>
    <row r="17" spans="1:53" ht="13.5" thickBot="1">
      <c r="A17" s="110"/>
      <c r="B17" s="110"/>
      <c r="C17" s="110"/>
      <c r="D17" s="110"/>
      <c r="E17" s="110"/>
      <c r="F17" s="110"/>
      <c r="G17" s="110"/>
      <c r="H17" s="110"/>
      <c r="I17" s="110"/>
    </row>
    <row r="18" spans="1:53">
      <c r="A18" s="111" t="s">
        <v>52</v>
      </c>
      <c r="B18" s="112"/>
      <c r="C18" s="112"/>
      <c r="D18" s="113"/>
      <c r="E18" s="114" t="s">
        <v>53</v>
      </c>
      <c r="F18" s="115" t="s">
        <v>54</v>
      </c>
      <c r="G18" s="116" t="s">
        <v>55</v>
      </c>
      <c r="H18" s="117"/>
      <c r="I18" s="118" t="s">
        <v>53</v>
      </c>
    </row>
    <row r="19" spans="1:53">
      <c r="A19" s="119"/>
      <c r="B19" s="120"/>
      <c r="C19" s="120"/>
      <c r="D19" s="121"/>
      <c r="E19" s="122"/>
      <c r="F19" s="123"/>
      <c r="G19" s="124">
        <f>CHOOSE(BA19+1,HSV+PSV,HSV+PSV+Mont,HSV+PSV+Dodavka+Mont,HSV,PSV,Mont,Dodavka,Mont+Dodavka,0)</f>
        <v>0</v>
      </c>
      <c r="H19" s="125"/>
      <c r="I19" s="126">
        <f>E19+F19*G19/100</f>
        <v>0</v>
      </c>
      <c r="BA19">
        <v>8</v>
      </c>
    </row>
    <row r="20" spans="1:53" ht="13.5" thickBot="1">
      <c r="A20" s="127"/>
      <c r="B20" s="128" t="s">
        <v>56</v>
      </c>
      <c r="C20" s="129"/>
      <c r="D20" s="130"/>
      <c r="E20" s="131"/>
      <c r="F20" s="132"/>
      <c r="G20" s="132"/>
      <c r="H20" s="133">
        <f>SUM(H19:H19)</f>
        <v>0</v>
      </c>
      <c r="I20" s="134"/>
    </row>
    <row r="21" spans="1:53">
      <c r="A21" s="110"/>
      <c r="B21" s="110"/>
      <c r="C21" s="110"/>
      <c r="D21" s="110"/>
      <c r="E21" s="110"/>
      <c r="F21" s="110"/>
      <c r="G21" s="110"/>
      <c r="H21" s="110"/>
      <c r="I21" s="110"/>
    </row>
    <row r="22" spans="1:53">
      <c r="B22" s="107"/>
      <c r="F22" s="135"/>
      <c r="G22" s="136"/>
      <c r="H22" s="136"/>
      <c r="I22" s="137"/>
    </row>
    <row r="23" spans="1:53">
      <c r="F23" s="135"/>
      <c r="G23" s="136"/>
      <c r="H23" s="136"/>
      <c r="I23" s="137"/>
    </row>
    <row r="24" spans="1:53">
      <c r="F24" s="135"/>
      <c r="G24" s="136"/>
      <c r="H24" s="136"/>
      <c r="I24" s="137"/>
    </row>
    <row r="25" spans="1:53">
      <c r="F25" s="135"/>
      <c r="G25" s="136"/>
      <c r="H25" s="136"/>
      <c r="I25" s="137"/>
    </row>
    <row r="26" spans="1:53">
      <c r="F26" s="135"/>
      <c r="G26" s="136"/>
      <c r="H26" s="136"/>
      <c r="I26" s="137"/>
    </row>
    <row r="27" spans="1:53">
      <c r="F27" s="135"/>
      <c r="G27" s="136"/>
      <c r="H27" s="136"/>
      <c r="I27" s="137"/>
    </row>
    <row r="28" spans="1:53">
      <c r="F28" s="135"/>
      <c r="G28" s="136"/>
      <c r="H28" s="136"/>
      <c r="I28" s="137"/>
    </row>
    <row r="29" spans="1:53">
      <c r="F29" s="135"/>
      <c r="G29" s="136"/>
      <c r="H29" s="136"/>
      <c r="I29" s="137"/>
    </row>
    <row r="30" spans="1:53">
      <c r="F30" s="135"/>
      <c r="G30" s="136"/>
      <c r="H30" s="136"/>
      <c r="I30" s="137"/>
    </row>
    <row r="31" spans="1:53">
      <c r="F31" s="135"/>
      <c r="G31" s="136"/>
      <c r="H31" s="136"/>
      <c r="I31" s="137"/>
    </row>
    <row r="32" spans="1:53">
      <c r="F32" s="135"/>
      <c r="G32" s="136"/>
      <c r="H32" s="136"/>
      <c r="I32" s="137"/>
    </row>
    <row r="33" spans="6:9">
      <c r="F33" s="135"/>
      <c r="G33" s="136"/>
      <c r="H33" s="136"/>
      <c r="I33" s="137"/>
    </row>
    <row r="34" spans="6:9">
      <c r="F34" s="135"/>
      <c r="G34" s="136"/>
      <c r="H34" s="136"/>
      <c r="I34" s="137"/>
    </row>
    <row r="35" spans="6:9">
      <c r="F35" s="135"/>
      <c r="G35" s="136"/>
      <c r="H35" s="136"/>
      <c r="I35" s="137"/>
    </row>
    <row r="36" spans="6:9">
      <c r="F36" s="135"/>
      <c r="G36" s="136"/>
      <c r="H36" s="136"/>
      <c r="I36" s="137"/>
    </row>
    <row r="37" spans="6:9">
      <c r="F37" s="135"/>
      <c r="G37" s="136"/>
      <c r="H37" s="136"/>
      <c r="I37" s="137"/>
    </row>
    <row r="38" spans="6:9">
      <c r="F38" s="135"/>
      <c r="G38" s="136"/>
      <c r="H38" s="136"/>
      <c r="I38" s="137"/>
    </row>
    <row r="39" spans="6:9">
      <c r="F39" s="135"/>
      <c r="G39" s="136"/>
      <c r="H39" s="136"/>
      <c r="I39" s="137"/>
    </row>
    <row r="40" spans="6:9">
      <c r="F40" s="135"/>
      <c r="G40" s="136"/>
      <c r="H40" s="136"/>
      <c r="I40" s="137"/>
    </row>
    <row r="41" spans="6:9">
      <c r="F41" s="135"/>
      <c r="G41" s="136"/>
      <c r="H41" s="136"/>
      <c r="I41" s="137"/>
    </row>
    <row r="42" spans="6:9">
      <c r="F42" s="135"/>
      <c r="G42" s="136"/>
      <c r="H42" s="136"/>
      <c r="I42" s="137"/>
    </row>
    <row r="43" spans="6:9">
      <c r="F43" s="135"/>
      <c r="G43" s="136"/>
      <c r="H43" s="136"/>
      <c r="I43" s="137"/>
    </row>
    <row r="44" spans="6:9">
      <c r="F44" s="135"/>
      <c r="G44" s="136"/>
      <c r="H44" s="136"/>
      <c r="I44" s="137"/>
    </row>
    <row r="45" spans="6:9">
      <c r="F45" s="135"/>
      <c r="G45" s="136"/>
      <c r="H45" s="136"/>
      <c r="I45" s="137"/>
    </row>
    <row r="46" spans="6:9">
      <c r="F46" s="135"/>
      <c r="G46" s="136"/>
      <c r="H46" s="136"/>
      <c r="I46" s="137"/>
    </row>
    <row r="47" spans="6:9">
      <c r="F47" s="135"/>
      <c r="G47" s="136"/>
      <c r="H47" s="136"/>
      <c r="I47" s="137"/>
    </row>
    <row r="48" spans="6:9">
      <c r="F48" s="135"/>
      <c r="G48" s="136"/>
      <c r="H48" s="136"/>
      <c r="I48" s="137"/>
    </row>
    <row r="49" spans="6:9">
      <c r="F49" s="135"/>
      <c r="G49" s="136"/>
      <c r="H49" s="136"/>
      <c r="I49" s="137"/>
    </row>
    <row r="50" spans="6:9">
      <c r="F50" s="135"/>
      <c r="G50" s="136"/>
      <c r="H50" s="136"/>
      <c r="I50" s="137"/>
    </row>
    <row r="51" spans="6:9">
      <c r="F51" s="135"/>
      <c r="G51" s="136"/>
      <c r="H51" s="136"/>
      <c r="I51" s="137"/>
    </row>
    <row r="52" spans="6:9">
      <c r="F52" s="135"/>
      <c r="G52" s="136"/>
      <c r="H52" s="136"/>
      <c r="I52" s="137"/>
    </row>
    <row r="53" spans="6:9">
      <c r="F53" s="135"/>
      <c r="G53" s="136"/>
      <c r="H53" s="136"/>
      <c r="I53" s="137"/>
    </row>
    <row r="54" spans="6:9">
      <c r="F54" s="135"/>
      <c r="G54" s="136"/>
      <c r="H54" s="136"/>
      <c r="I54" s="137"/>
    </row>
    <row r="55" spans="6:9">
      <c r="F55" s="135"/>
      <c r="G55" s="136"/>
      <c r="H55" s="136"/>
      <c r="I55" s="137"/>
    </row>
    <row r="56" spans="6:9">
      <c r="F56" s="135"/>
      <c r="G56" s="136"/>
      <c r="H56" s="136"/>
      <c r="I56" s="137"/>
    </row>
    <row r="57" spans="6:9">
      <c r="F57" s="135"/>
      <c r="G57" s="136"/>
      <c r="H57" s="136"/>
      <c r="I57" s="137"/>
    </row>
    <row r="58" spans="6:9">
      <c r="F58" s="135"/>
      <c r="G58" s="136"/>
      <c r="H58" s="136"/>
      <c r="I58" s="137"/>
    </row>
    <row r="59" spans="6:9">
      <c r="F59" s="135"/>
      <c r="G59" s="136"/>
      <c r="H59" s="136"/>
      <c r="I59" s="137"/>
    </row>
    <row r="60" spans="6:9">
      <c r="F60" s="135"/>
      <c r="G60" s="136"/>
      <c r="H60" s="136"/>
      <c r="I60" s="137"/>
    </row>
    <row r="61" spans="6:9">
      <c r="F61" s="135"/>
      <c r="G61" s="136"/>
      <c r="H61" s="136"/>
      <c r="I61" s="137"/>
    </row>
    <row r="62" spans="6:9">
      <c r="F62" s="135"/>
      <c r="G62" s="136"/>
      <c r="H62" s="136"/>
      <c r="I62" s="137"/>
    </row>
    <row r="63" spans="6:9">
      <c r="F63" s="135"/>
      <c r="G63" s="136"/>
      <c r="H63" s="136"/>
      <c r="I63" s="137"/>
    </row>
    <row r="64" spans="6:9">
      <c r="F64" s="135"/>
      <c r="G64" s="136"/>
      <c r="H64" s="136"/>
      <c r="I64" s="137"/>
    </row>
    <row r="65" spans="6:9">
      <c r="F65" s="135"/>
      <c r="G65" s="136"/>
      <c r="H65" s="136"/>
      <c r="I65" s="137"/>
    </row>
    <row r="66" spans="6:9">
      <c r="F66" s="135"/>
      <c r="G66" s="136"/>
      <c r="H66" s="136"/>
      <c r="I66" s="137"/>
    </row>
    <row r="67" spans="6:9">
      <c r="F67" s="135"/>
      <c r="G67" s="136"/>
      <c r="H67" s="136"/>
      <c r="I67" s="137"/>
    </row>
    <row r="68" spans="6:9">
      <c r="F68" s="135"/>
      <c r="G68" s="136"/>
      <c r="H68" s="136"/>
      <c r="I68" s="137"/>
    </row>
    <row r="69" spans="6:9">
      <c r="F69" s="135"/>
      <c r="G69" s="136"/>
      <c r="H69" s="136"/>
      <c r="I69" s="137"/>
    </row>
    <row r="70" spans="6:9">
      <c r="F70" s="135"/>
      <c r="G70" s="136"/>
      <c r="H70" s="136"/>
      <c r="I70" s="137"/>
    </row>
    <row r="71" spans="6:9">
      <c r="F71" s="135"/>
      <c r="G71" s="136"/>
      <c r="H71" s="136"/>
      <c r="I71" s="137"/>
    </row>
  </sheetData>
  <mergeCells count="4">
    <mergeCell ref="A1:B1"/>
    <mergeCell ref="A2:B2"/>
    <mergeCell ref="G2:I2"/>
    <mergeCell ref="H20:I20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39"/>
  <sheetViews>
    <sheetView showGridLines="0" showZeros="0" zoomScaleNormal="100" workbookViewId="0">
      <selection activeCell="A66" sqref="A66:IV68"/>
    </sheetView>
  </sheetViews>
  <sheetFormatPr defaultRowHeight="12.75"/>
  <cols>
    <col min="1" max="1" width="3.85546875" style="139" customWidth="1"/>
    <col min="2" max="2" width="12" style="139" customWidth="1"/>
    <col min="3" max="3" width="40.42578125" style="139" customWidth="1"/>
    <col min="4" max="4" width="5.5703125" style="139" customWidth="1"/>
    <col min="5" max="5" width="8.5703125" style="187" customWidth="1"/>
    <col min="6" max="6" width="9.85546875" style="139" customWidth="1"/>
    <col min="7" max="7" width="13.85546875" style="139" customWidth="1"/>
    <col min="8" max="16384" width="9.140625" style="139"/>
  </cols>
  <sheetData>
    <row r="1" spans="1:104" ht="15.75">
      <c r="A1" s="138" t="s">
        <v>57</v>
      </c>
      <c r="B1" s="138"/>
      <c r="C1" s="138"/>
      <c r="D1" s="138"/>
      <c r="E1" s="138"/>
      <c r="F1" s="138"/>
      <c r="G1" s="138"/>
    </row>
    <row r="2" spans="1:104" ht="13.5" thickBot="1">
      <c r="A2" s="140"/>
      <c r="B2" s="141"/>
      <c r="C2" s="142"/>
      <c r="D2" s="142"/>
      <c r="E2" s="143"/>
      <c r="F2" s="142"/>
      <c r="G2" s="142"/>
    </row>
    <row r="3" spans="1:104" ht="13.5" thickTop="1">
      <c r="A3" s="144" t="s">
        <v>5</v>
      </c>
      <c r="B3" s="145"/>
      <c r="C3" s="146" t="str">
        <f>CONCATENATE(cislostavby," ",nazevstavby)</f>
        <v xml:space="preserve"> Změna vytápění obj. č. 15, VOP Šenov u N. J.</v>
      </c>
      <c r="D3" s="147"/>
      <c r="E3" s="148"/>
      <c r="F3" s="149">
        <f>Rekapitulace!H1</f>
        <v>0</v>
      </c>
      <c r="G3" s="150"/>
    </row>
    <row r="4" spans="1:104" ht="13.5" thickBot="1">
      <c r="A4" s="151" t="s">
        <v>1</v>
      </c>
      <c r="B4" s="152"/>
      <c r="C4" s="153" t="str">
        <f>CONCATENATE(cisloobjektu," ",nazevobjektu)</f>
        <v xml:space="preserve"> F.1.4.F Plynová zařízení</v>
      </c>
      <c r="D4" s="154"/>
      <c r="E4" s="155"/>
      <c r="F4" s="155"/>
      <c r="G4" s="156"/>
    </row>
    <row r="5" spans="1:104" ht="13.5" thickTop="1">
      <c r="A5" s="157"/>
      <c r="B5" s="158"/>
      <c r="C5" s="158"/>
      <c r="D5" s="140"/>
      <c r="E5" s="159"/>
      <c r="F5" s="140"/>
      <c r="G5" s="160"/>
    </row>
    <row r="6" spans="1:104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>
      <c r="A7" s="165" t="s">
        <v>65</v>
      </c>
      <c r="B7" s="166" t="s">
        <v>69</v>
      </c>
      <c r="C7" s="167" t="s">
        <v>70</v>
      </c>
      <c r="D7" s="168"/>
      <c r="E7" s="169"/>
      <c r="F7" s="169"/>
      <c r="G7" s="170"/>
      <c r="H7" s="171"/>
      <c r="I7" s="171"/>
      <c r="O7" s="172">
        <v>1</v>
      </c>
    </row>
    <row r="8" spans="1:104">
      <c r="A8" s="173">
        <v>1</v>
      </c>
      <c r="B8" s="174" t="s">
        <v>71</v>
      </c>
      <c r="C8" s="175" t="s">
        <v>72</v>
      </c>
      <c r="D8" s="176" t="s">
        <v>73</v>
      </c>
      <c r="E8" s="177">
        <v>16</v>
      </c>
      <c r="F8" s="177">
        <v>0</v>
      </c>
      <c r="G8" s="178">
        <f>E8*F8</f>
        <v>0</v>
      </c>
      <c r="O8" s="172">
        <v>2</v>
      </c>
      <c r="AA8" s="139">
        <v>12</v>
      </c>
      <c r="AB8" s="139">
        <v>0</v>
      </c>
      <c r="AC8" s="139">
        <v>1</v>
      </c>
      <c r="AZ8" s="139">
        <v>1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Z8" s="139">
        <v>0</v>
      </c>
    </row>
    <row r="9" spans="1:104" ht="22.5">
      <c r="A9" s="173">
        <v>2</v>
      </c>
      <c r="B9" s="174" t="s">
        <v>74</v>
      </c>
      <c r="C9" s="175" t="s">
        <v>75</v>
      </c>
      <c r="D9" s="176" t="s">
        <v>76</v>
      </c>
      <c r="E9" s="177">
        <v>4</v>
      </c>
      <c r="F9" s="177">
        <v>0</v>
      </c>
      <c r="G9" s="178">
        <f>E9*F9</f>
        <v>0</v>
      </c>
      <c r="O9" s="172">
        <v>2</v>
      </c>
      <c r="AA9" s="139">
        <v>12</v>
      </c>
      <c r="AB9" s="139">
        <v>0</v>
      </c>
      <c r="AC9" s="139">
        <v>2</v>
      </c>
      <c r="AZ9" s="139">
        <v>1</v>
      </c>
      <c r="BA9" s="139">
        <f>IF(AZ9=1,G9,0)</f>
        <v>0</v>
      </c>
      <c r="BB9" s="139">
        <f>IF(AZ9=2,G9,0)</f>
        <v>0</v>
      </c>
      <c r="BC9" s="139">
        <f>IF(AZ9=3,G9,0)</f>
        <v>0</v>
      </c>
      <c r="BD9" s="139">
        <f>IF(AZ9=4,G9,0)</f>
        <v>0</v>
      </c>
      <c r="BE9" s="139">
        <f>IF(AZ9=5,G9,0)</f>
        <v>0</v>
      </c>
      <c r="CZ9" s="139">
        <v>0</v>
      </c>
    </row>
    <row r="10" spans="1:104" ht="22.5">
      <c r="A10" s="173">
        <v>3</v>
      </c>
      <c r="B10" s="174" t="s">
        <v>77</v>
      </c>
      <c r="C10" s="175" t="s">
        <v>78</v>
      </c>
      <c r="D10" s="176" t="s">
        <v>79</v>
      </c>
      <c r="E10" s="177">
        <v>30</v>
      </c>
      <c r="F10" s="177">
        <v>0</v>
      </c>
      <c r="G10" s="178">
        <f>E10*F10</f>
        <v>0</v>
      </c>
      <c r="O10" s="172">
        <v>2</v>
      </c>
      <c r="AA10" s="139">
        <v>12</v>
      </c>
      <c r="AB10" s="139">
        <v>0</v>
      </c>
      <c r="AC10" s="139">
        <v>3</v>
      </c>
      <c r="AZ10" s="139">
        <v>1</v>
      </c>
      <c r="BA10" s="139">
        <f>IF(AZ10=1,G10,0)</f>
        <v>0</v>
      </c>
      <c r="BB10" s="139">
        <f>IF(AZ10=2,G10,0)</f>
        <v>0</v>
      </c>
      <c r="BC10" s="139">
        <f>IF(AZ10=3,G10,0)</f>
        <v>0</v>
      </c>
      <c r="BD10" s="139">
        <f>IF(AZ10=4,G10,0)</f>
        <v>0</v>
      </c>
      <c r="BE10" s="139">
        <f>IF(AZ10=5,G10,0)</f>
        <v>0</v>
      </c>
      <c r="CZ10" s="139">
        <v>0</v>
      </c>
    </row>
    <row r="11" spans="1:104">
      <c r="A11" s="179"/>
      <c r="B11" s="180" t="s">
        <v>66</v>
      </c>
      <c r="C11" s="181" t="str">
        <f>CONCATENATE(B7," ",C7)</f>
        <v>94 Lešení a stavební výtahy</v>
      </c>
      <c r="D11" s="179"/>
      <c r="E11" s="182"/>
      <c r="F11" s="182"/>
      <c r="G11" s="183">
        <f>SUM(G7:G10)</f>
        <v>0</v>
      </c>
      <c r="O11" s="172">
        <v>4</v>
      </c>
      <c r="BA11" s="184">
        <f>SUM(BA7:BA10)</f>
        <v>0</v>
      </c>
      <c r="BB11" s="184">
        <f>SUM(BB7:BB10)</f>
        <v>0</v>
      </c>
      <c r="BC11" s="184">
        <f>SUM(BC7:BC10)</f>
        <v>0</v>
      </c>
      <c r="BD11" s="184">
        <f>SUM(BD7:BD10)</f>
        <v>0</v>
      </c>
      <c r="BE11" s="184">
        <f>SUM(BE7:BE10)</f>
        <v>0</v>
      </c>
    </row>
    <row r="12" spans="1:104">
      <c r="A12" s="165" t="s">
        <v>65</v>
      </c>
      <c r="B12" s="166" t="s">
        <v>80</v>
      </c>
      <c r="C12" s="167" t="s">
        <v>81</v>
      </c>
      <c r="D12" s="168"/>
      <c r="E12" s="169"/>
      <c r="F12" s="169"/>
      <c r="G12" s="170"/>
      <c r="H12" s="171"/>
      <c r="I12" s="171"/>
      <c r="O12" s="172">
        <v>1</v>
      </c>
    </row>
    <row r="13" spans="1:104">
      <c r="A13" s="173">
        <v>4</v>
      </c>
      <c r="B13" s="174" t="s">
        <v>82</v>
      </c>
      <c r="C13" s="175" t="s">
        <v>83</v>
      </c>
      <c r="D13" s="176" t="s">
        <v>84</v>
      </c>
      <c r="E13" s="177">
        <v>3.5</v>
      </c>
      <c r="F13" s="177">
        <v>0</v>
      </c>
      <c r="G13" s="178">
        <f>E13*F13</f>
        <v>0</v>
      </c>
      <c r="O13" s="172">
        <v>2</v>
      </c>
      <c r="AA13" s="139">
        <v>12</v>
      </c>
      <c r="AB13" s="139">
        <v>0</v>
      </c>
      <c r="AC13" s="139">
        <v>4</v>
      </c>
      <c r="AZ13" s="139">
        <v>1</v>
      </c>
      <c r="BA13" s="139">
        <f>IF(AZ13=1,G13,0)</f>
        <v>0</v>
      </c>
      <c r="BB13" s="139">
        <f>IF(AZ13=2,G13,0)</f>
        <v>0</v>
      </c>
      <c r="BC13" s="139">
        <f>IF(AZ13=3,G13,0)</f>
        <v>0</v>
      </c>
      <c r="BD13" s="139">
        <f>IF(AZ13=4,G13,0)</f>
        <v>0</v>
      </c>
      <c r="BE13" s="139">
        <f>IF(AZ13=5,G13,0)</f>
        <v>0</v>
      </c>
      <c r="CZ13" s="139">
        <v>0</v>
      </c>
    </row>
    <row r="14" spans="1:104">
      <c r="A14" s="173">
        <v>5</v>
      </c>
      <c r="B14" s="174" t="s">
        <v>85</v>
      </c>
      <c r="C14" s="175" t="s">
        <v>86</v>
      </c>
      <c r="D14" s="176" t="s">
        <v>84</v>
      </c>
      <c r="E14" s="177">
        <v>3.5</v>
      </c>
      <c r="F14" s="177">
        <v>0</v>
      </c>
      <c r="G14" s="178">
        <f>E14*F14</f>
        <v>0</v>
      </c>
      <c r="O14" s="172">
        <v>2</v>
      </c>
      <c r="AA14" s="139">
        <v>12</v>
      </c>
      <c r="AB14" s="139">
        <v>0</v>
      </c>
      <c r="AC14" s="139">
        <v>5</v>
      </c>
      <c r="AZ14" s="139">
        <v>1</v>
      </c>
      <c r="BA14" s="139">
        <f>IF(AZ14=1,G14,0)</f>
        <v>0</v>
      </c>
      <c r="BB14" s="139">
        <f>IF(AZ14=2,G14,0)</f>
        <v>0</v>
      </c>
      <c r="BC14" s="139">
        <f>IF(AZ14=3,G14,0)</f>
        <v>0</v>
      </c>
      <c r="BD14" s="139">
        <f>IF(AZ14=4,G14,0)</f>
        <v>0</v>
      </c>
      <c r="BE14" s="139">
        <f>IF(AZ14=5,G14,0)</f>
        <v>0</v>
      </c>
      <c r="CZ14" s="139">
        <v>1.34E-3</v>
      </c>
    </row>
    <row r="15" spans="1:104">
      <c r="A15" s="173">
        <v>6</v>
      </c>
      <c r="B15" s="174" t="s">
        <v>87</v>
      </c>
      <c r="C15" s="175" t="s">
        <v>88</v>
      </c>
      <c r="D15" s="176" t="s">
        <v>84</v>
      </c>
      <c r="E15" s="177">
        <v>3.5</v>
      </c>
      <c r="F15" s="177">
        <v>0</v>
      </c>
      <c r="G15" s="178">
        <f>E15*F15</f>
        <v>0</v>
      </c>
      <c r="O15" s="172">
        <v>2</v>
      </c>
      <c r="AA15" s="139">
        <v>12</v>
      </c>
      <c r="AB15" s="139">
        <v>0</v>
      </c>
      <c r="AC15" s="139">
        <v>6</v>
      </c>
      <c r="AZ15" s="139">
        <v>1</v>
      </c>
      <c r="BA15" s="139">
        <f>IF(AZ15=1,G15,0)</f>
        <v>0</v>
      </c>
      <c r="BB15" s="139">
        <f>IF(AZ15=2,G15,0)</f>
        <v>0</v>
      </c>
      <c r="BC15" s="139">
        <f>IF(AZ15=3,G15,0)</f>
        <v>0</v>
      </c>
      <c r="BD15" s="139">
        <f>IF(AZ15=4,G15,0)</f>
        <v>0</v>
      </c>
      <c r="BE15" s="139">
        <f>IF(AZ15=5,G15,0)</f>
        <v>0</v>
      </c>
      <c r="CZ15" s="139">
        <v>0</v>
      </c>
    </row>
    <row r="16" spans="1:104">
      <c r="A16" s="173">
        <v>7</v>
      </c>
      <c r="B16" s="174" t="s">
        <v>89</v>
      </c>
      <c r="C16" s="175" t="s">
        <v>90</v>
      </c>
      <c r="D16" s="176" t="s">
        <v>84</v>
      </c>
      <c r="E16" s="177">
        <v>3.5</v>
      </c>
      <c r="F16" s="177">
        <v>0</v>
      </c>
      <c r="G16" s="178">
        <f>E16*F16</f>
        <v>0</v>
      </c>
      <c r="O16" s="172">
        <v>2</v>
      </c>
      <c r="AA16" s="139">
        <v>12</v>
      </c>
      <c r="AB16" s="139">
        <v>0</v>
      </c>
      <c r="AC16" s="139">
        <v>7</v>
      </c>
      <c r="AZ16" s="139">
        <v>1</v>
      </c>
      <c r="BA16" s="139">
        <f>IF(AZ16=1,G16,0)</f>
        <v>0</v>
      </c>
      <c r="BB16" s="139">
        <f>IF(AZ16=2,G16,0)</f>
        <v>0</v>
      </c>
      <c r="BC16" s="139">
        <f>IF(AZ16=3,G16,0)</f>
        <v>0</v>
      </c>
      <c r="BD16" s="139">
        <f>IF(AZ16=4,G16,0)</f>
        <v>0</v>
      </c>
      <c r="BE16" s="139">
        <f>IF(AZ16=5,G16,0)</f>
        <v>0</v>
      </c>
      <c r="CZ16" s="139">
        <v>2.2499999999999998E-3</v>
      </c>
    </row>
    <row r="17" spans="1:104">
      <c r="A17" s="173">
        <v>8</v>
      </c>
      <c r="B17" s="174" t="s">
        <v>91</v>
      </c>
      <c r="C17" s="175" t="s">
        <v>92</v>
      </c>
      <c r="D17" s="176" t="s">
        <v>84</v>
      </c>
      <c r="E17" s="177">
        <v>3.5</v>
      </c>
      <c r="F17" s="177">
        <v>0</v>
      </c>
      <c r="G17" s="178">
        <f>E17*F17</f>
        <v>0</v>
      </c>
      <c r="O17" s="172">
        <v>2</v>
      </c>
      <c r="AA17" s="139">
        <v>12</v>
      </c>
      <c r="AB17" s="139">
        <v>0</v>
      </c>
      <c r="AC17" s="139">
        <v>8</v>
      </c>
      <c r="AZ17" s="139">
        <v>1</v>
      </c>
      <c r="BA17" s="139">
        <f>IF(AZ17=1,G17,0)</f>
        <v>0</v>
      </c>
      <c r="BB17" s="139">
        <f>IF(AZ17=2,G17,0)</f>
        <v>0</v>
      </c>
      <c r="BC17" s="139">
        <f>IF(AZ17=3,G17,0)</f>
        <v>0</v>
      </c>
      <c r="BD17" s="139">
        <f>IF(AZ17=4,G17,0)</f>
        <v>0</v>
      </c>
      <c r="BE17" s="139">
        <f>IF(AZ17=5,G17,0)</f>
        <v>0</v>
      </c>
      <c r="CZ17" s="139">
        <v>0</v>
      </c>
    </row>
    <row r="18" spans="1:104">
      <c r="A18" s="173">
        <v>9</v>
      </c>
      <c r="B18" s="174" t="s">
        <v>93</v>
      </c>
      <c r="C18" s="175" t="s">
        <v>94</v>
      </c>
      <c r="D18" s="176" t="s">
        <v>84</v>
      </c>
      <c r="E18" s="177">
        <v>1</v>
      </c>
      <c r="F18" s="177">
        <v>0</v>
      </c>
      <c r="G18" s="178">
        <f>E18*F18</f>
        <v>0</v>
      </c>
      <c r="O18" s="172">
        <v>2</v>
      </c>
      <c r="AA18" s="139">
        <v>12</v>
      </c>
      <c r="AB18" s="139">
        <v>0</v>
      </c>
      <c r="AC18" s="139">
        <v>9</v>
      </c>
      <c r="AZ18" s="139">
        <v>1</v>
      </c>
      <c r="BA18" s="139">
        <f>IF(AZ18=1,G18,0)</f>
        <v>0</v>
      </c>
      <c r="BB18" s="139">
        <f>IF(AZ18=2,G18,0)</f>
        <v>0</v>
      </c>
      <c r="BC18" s="139">
        <f>IF(AZ18=3,G18,0)</f>
        <v>0</v>
      </c>
      <c r="BD18" s="139">
        <f>IF(AZ18=4,G18,0)</f>
        <v>0</v>
      </c>
      <c r="BE18" s="139">
        <f>IF(AZ18=5,G18,0)</f>
        <v>0</v>
      </c>
      <c r="CZ18" s="139">
        <v>0</v>
      </c>
    </row>
    <row r="19" spans="1:104">
      <c r="A19" s="173">
        <v>10</v>
      </c>
      <c r="B19" s="174" t="s">
        <v>95</v>
      </c>
      <c r="C19" s="175" t="s">
        <v>96</v>
      </c>
      <c r="D19" s="176" t="s">
        <v>84</v>
      </c>
      <c r="E19" s="177">
        <v>1</v>
      </c>
      <c r="F19" s="177">
        <v>0</v>
      </c>
      <c r="G19" s="178">
        <f>E19*F19</f>
        <v>0</v>
      </c>
      <c r="O19" s="172">
        <v>2</v>
      </c>
      <c r="AA19" s="139">
        <v>12</v>
      </c>
      <c r="AB19" s="139">
        <v>0</v>
      </c>
      <c r="AC19" s="139">
        <v>10</v>
      </c>
      <c r="AZ19" s="139">
        <v>1</v>
      </c>
      <c r="BA19" s="139">
        <f>IF(AZ19=1,G19,0)</f>
        <v>0</v>
      </c>
      <c r="BB19" s="139">
        <f>IF(AZ19=2,G19,0)</f>
        <v>0</v>
      </c>
      <c r="BC19" s="139">
        <f>IF(AZ19=3,G19,0)</f>
        <v>0</v>
      </c>
      <c r="BD19" s="139">
        <f>IF(AZ19=4,G19,0)</f>
        <v>0</v>
      </c>
      <c r="BE19" s="139">
        <f>IF(AZ19=5,G19,0)</f>
        <v>0</v>
      </c>
      <c r="CZ19" s="139">
        <v>1.0000000000000001E-5</v>
      </c>
    </row>
    <row r="20" spans="1:104">
      <c r="A20" s="173">
        <v>11</v>
      </c>
      <c r="B20" s="174" t="s">
        <v>97</v>
      </c>
      <c r="C20" s="175" t="s">
        <v>98</v>
      </c>
      <c r="D20" s="176" t="s">
        <v>84</v>
      </c>
      <c r="E20" s="177">
        <v>1</v>
      </c>
      <c r="F20" s="177">
        <v>0</v>
      </c>
      <c r="G20" s="178">
        <f>E20*F20</f>
        <v>0</v>
      </c>
      <c r="O20" s="172">
        <v>2</v>
      </c>
      <c r="AA20" s="139">
        <v>12</v>
      </c>
      <c r="AB20" s="139">
        <v>0</v>
      </c>
      <c r="AC20" s="139">
        <v>11</v>
      </c>
      <c r="AZ20" s="139">
        <v>1</v>
      </c>
      <c r="BA20" s="139">
        <f>IF(AZ20=1,G20,0)</f>
        <v>0</v>
      </c>
      <c r="BB20" s="139">
        <f>IF(AZ20=2,G20,0)</f>
        <v>0</v>
      </c>
      <c r="BC20" s="139">
        <f>IF(AZ20=3,G20,0)</f>
        <v>0</v>
      </c>
      <c r="BD20" s="139">
        <f>IF(AZ20=4,G20,0)</f>
        <v>0</v>
      </c>
      <c r="BE20" s="139">
        <f>IF(AZ20=5,G20,0)</f>
        <v>0</v>
      </c>
      <c r="CZ20" s="139">
        <v>0</v>
      </c>
    </row>
    <row r="21" spans="1:104">
      <c r="A21" s="173">
        <v>12</v>
      </c>
      <c r="B21" s="174" t="s">
        <v>99</v>
      </c>
      <c r="C21" s="175" t="s">
        <v>100</v>
      </c>
      <c r="D21" s="176" t="s">
        <v>84</v>
      </c>
      <c r="E21" s="177">
        <v>1</v>
      </c>
      <c r="F21" s="177">
        <v>0</v>
      </c>
      <c r="G21" s="178">
        <f>E21*F21</f>
        <v>0</v>
      </c>
      <c r="O21" s="172">
        <v>2</v>
      </c>
      <c r="AA21" s="139">
        <v>12</v>
      </c>
      <c r="AB21" s="139">
        <v>0</v>
      </c>
      <c r="AC21" s="139">
        <v>12</v>
      </c>
      <c r="AZ21" s="139">
        <v>1</v>
      </c>
      <c r="BA21" s="139">
        <f>IF(AZ21=1,G21,0)</f>
        <v>0</v>
      </c>
      <c r="BB21" s="139">
        <f>IF(AZ21=2,G21,0)</f>
        <v>0</v>
      </c>
      <c r="BC21" s="139">
        <f>IF(AZ21=3,G21,0)</f>
        <v>0</v>
      </c>
      <c r="BD21" s="139">
        <f>IF(AZ21=4,G21,0)</f>
        <v>0</v>
      </c>
      <c r="BE21" s="139">
        <f>IF(AZ21=5,G21,0)</f>
        <v>0</v>
      </c>
      <c r="CZ21" s="139">
        <v>0</v>
      </c>
    </row>
    <row r="22" spans="1:104">
      <c r="A22" s="173">
        <v>13</v>
      </c>
      <c r="B22" s="174" t="s">
        <v>101</v>
      </c>
      <c r="C22" s="175" t="s">
        <v>102</v>
      </c>
      <c r="D22" s="176" t="s">
        <v>84</v>
      </c>
      <c r="E22" s="177">
        <v>1</v>
      </c>
      <c r="F22" s="177">
        <v>0</v>
      </c>
      <c r="G22" s="178">
        <f>E22*F22</f>
        <v>0</v>
      </c>
      <c r="O22" s="172">
        <v>2</v>
      </c>
      <c r="AA22" s="139">
        <v>12</v>
      </c>
      <c r="AB22" s="139">
        <v>0</v>
      </c>
      <c r="AC22" s="139">
        <v>13</v>
      </c>
      <c r="AZ22" s="139">
        <v>1</v>
      </c>
      <c r="BA22" s="139">
        <f>IF(AZ22=1,G22,0)</f>
        <v>0</v>
      </c>
      <c r="BB22" s="139">
        <f>IF(AZ22=2,G22,0)</f>
        <v>0</v>
      </c>
      <c r="BC22" s="139">
        <f>IF(AZ22=3,G22,0)</f>
        <v>0</v>
      </c>
      <c r="BD22" s="139">
        <f>IF(AZ22=4,G22,0)</f>
        <v>0</v>
      </c>
      <c r="BE22" s="139">
        <f>IF(AZ22=5,G22,0)</f>
        <v>0</v>
      </c>
      <c r="CZ22" s="139">
        <v>1.0000000000000001E-5</v>
      </c>
    </row>
    <row r="23" spans="1:104">
      <c r="A23" s="173">
        <v>14</v>
      </c>
      <c r="B23" s="174" t="s">
        <v>103</v>
      </c>
      <c r="C23" s="175" t="s">
        <v>104</v>
      </c>
      <c r="D23" s="176" t="s">
        <v>84</v>
      </c>
      <c r="E23" s="177">
        <v>1</v>
      </c>
      <c r="F23" s="177">
        <v>0</v>
      </c>
      <c r="G23" s="178">
        <f>E23*F23</f>
        <v>0</v>
      </c>
      <c r="O23" s="172">
        <v>2</v>
      </c>
      <c r="AA23" s="139">
        <v>12</v>
      </c>
      <c r="AB23" s="139">
        <v>0</v>
      </c>
      <c r="AC23" s="139">
        <v>14</v>
      </c>
      <c r="AZ23" s="139">
        <v>1</v>
      </c>
      <c r="BA23" s="139">
        <f>IF(AZ23=1,G23,0)</f>
        <v>0</v>
      </c>
      <c r="BB23" s="139">
        <f>IF(AZ23=2,G23,0)</f>
        <v>0</v>
      </c>
      <c r="BC23" s="139">
        <f>IF(AZ23=3,G23,0)</f>
        <v>0</v>
      </c>
      <c r="BD23" s="139">
        <f>IF(AZ23=4,G23,0)</f>
        <v>0</v>
      </c>
      <c r="BE23" s="139">
        <f>IF(AZ23=5,G23,0)</f>
        <v>0</v>
      </c>
      <c r="CZ23" s="139">
        <v>1.34E-3</v>
      </c>
    </row>
    <row r="24" spans="1:104">
      <c r="A24" s="173">
        <v>15</v>
      </c>
      <c r="B24" s="174" t="s">
        <v>105</v>
      </c>
      <c r="C24" s="175" t="s">
        <v>106</v>
      </c>
      <c r="D24" s="176" t="s">
        <v>84</v>
      </c>
      <c r="E24" s="177">
        <v>1</v>
      </c>
      <c r="F24" s="177">
        <v>0</v>
      </c>
      <c r="G24" s="178">
        <f>E24*F24</f>
        <v>0</v>
      </c>
      <c r="O24" s="172">
        <v>2</v>
      </c>
      <c r="AA24" s="139">
        <v>12</v>
      </c>
      <c r="AB24" s="139">
        <v>0</v>
      </c>
      <c r="AC24" s="139">
        <v>15</v>
      </c>
      <c r="AZ24" s="139">
        <v>1</v>
      </c>
      <c r="BA24" s="139">
        <f>IF(AZ24=1,G24,0)</f>
        <v>0</v>
      </c>
      <c r="BB24" s="139">
        <f>IF(AZ24=2,G24,0)</f>
        <v>0</v>
      </c>
      <c r="BC24" s="139">
        <f>IF(AZ24=3,G24,0)</f>
        <v>0</v>
      </c>
      <c r="BD24" s="139">
        <f>IF(AZ24=4,G24,0)</f>
        <v>0</v>
      </c>
      <c r="BE24" s="139">
        <f>IF(AZ24=5,G24,0)</f>
        <v>0</v>
      </c>
      <c r="CZ24" s="139">
        <v>0</v>
      </c>
    </row>
    <row r="25" spans="1:104">
      <c r="A25" s="179"/>
      <c r="B25" s="180" t="s">
        <v>66</v>
      </c>
      <c r="C25" s="181" t="str">
        <f>CONCATENATE(B12," ",C12)</f>
        <v>97 Prorážení otvorů</v>
      </c>
      <c r="D25" s="179"/>
      <c r="E25" s="182"/>
      <c r="F25" s="182"/>
      <c r="G25" s="183">
        <f>SUM(G12:G24)</f>
        <v>0</v>
      </c>
      <c r="O25" s="172">
        <v>4</v>
      </c>
      <c r="BA25" s="184">
        <f>SUM(BA12:BA24)</f>
        <v>0</v>
      </c>
      <c r="BB25" s="184">
        <f>SUM(BB12:BB24)</f>
        <v>0</v>
      </c>
      <c r="BC25" s="184">
        <f>SUM(BC12:BC24)</f>
        <v>0</v>
      </c>
      <c r="BD25" s="184">
        <f>SUM(BD12:BD24)</f>
        <v>0</v>
      </c>
      <c r="BE25" s="184">
        <f>SUM(BE12:BE24)</f>
        <v>0</v>
      </c>
    </row>
    <row r="26" spans="1:104">
      <c r="A26" s="165" t="s">
        <v>65</v>
      </c>
      <c r="B26" s="166" t="s">
        <v>107</v>
      </c>
      <c r="C26" s="167" t="s">
        <v>108</v>
      </c>
      <c r="D26" s="168"/>
      <c r="E26" s="169"/>
      <c r="F26" s="169"/>
      <c r="G26" s="170"/>
      <c r="H26" s="171"/>
      <c r="I26" s="171"/>
      <c r="O26" s="172">
        <v>1</v>
      </c>
    </row>
    <row r="27" spans="1:104">
      <c r="A27" s="173">
        <v>16</v>
      </c>
      <c r="B27" s="174" t="s">
        <v>109</v>
      </c>
      <c r="C27" s="175" t="s">
        <v>110</v>
      </c>
      <c r="D27" s="176" t="s">
        <v>84</v>
      </c>
      <c r="E27" s="177">
        <v>176.5</v>
      </c>
      <c r="F27" s="177">
        <v>0</v>
      </c>
      <c r="G27" s="178">
        <f>E27*F27</f>
        <v>0</v>
      </c>
      <c r="O27" s="172">
        <v>2</v>
      </c>
      <c r="AA27" s="139">
        <v>12</v>
      </c>
      <c r="AB27" s="139">
        <v>0</v>
      </c>
      <c r="AC27" s="139">
        <v>16</v>
      </c>
      <c r="AZ27" s="139">
        <v>2</v>
      </c>
      <c r="BA27" s="139">
        <f>IF(AZ27=1,G27,0)</f>
        <v>0</v>
      </c>
      <c r="BB27" s="139">
        <f>IF(AZ27=2,G27,0)</f>
        <v>0</v>
      </c>
      <c r="BC27" s="139">
        <f>IF(AZ27=3,G27,0)</f>
        <v>0</v>
      </c>
      <c r="BD27" s="139">
        <f>IF(AZ27=4,G27,0)</f>
        <v>0</v>
      </c>
      <c r="BE27" s="139">
        <f>IF(AZ27=5,G27,0)</f>
        <v>0</v>
      </c>
      <c r="CZ27" s="139">
        <v>0</v>
      </c>
    </row>
    <row r="28" spans="1:104">
      <c r="A28" s="173">
        <v>17</v>
      </c>
      <c r="B28" s="174" t="s">
        <v>111</v>
      </c>
      <c r="C28" s="175" t="s">
        <v>112</v>
      </c>
      <c r="D28" s="176" t="s">
        <v>84</v>
      </c>
      <c r="E28" s="177">
        <v>3.5</v>
      </c>
      <c r="F28" s="177">
        <v>0</v>
      </c>
      <c r="G28" s="178">
        <f>E28*F28</f>
        <v>0</v>
      </c>
      <c r="O28" s="172">
        <v>2</v>
      </c>
      <c r="AA28" s="139">
        <v>12</v>
      </c>
      <c r="AB28" s="139">
        <v>0</v>
      </c>
      <c r="AC28" s="139">
        <v>17</v>
      </c>
      <c r="AZ28" s="139">
        <v>2</v>
      </c>
      <c r="BA28" s="139">
        <f>IF(AZ28=1,G28,0)</f>
        <v>0</v>
      </c>
      <c r="BB28" s="139">
        <f>IF(AZ28=2,G28,0)</f>
        <v>0</v>
      </c>
      <c r="BC28" s="139">
        <f>IF(AZ28=3,G28,0)</f>
        <v>0</v>
      </c>
      <c r="BD28" s="139">
        <f>IF(AZ28=4,G28,0)</f>
        <v>0</v>
      </c>
      <c r="BE28" s="139">
        <f>IF(AZ28=5,G28,0)</f>
        <v>0</v>
      </c>
      <c r="CZ28" s="139">
        <v>1.729E-2</v>
      </c>
    </row>
    <row r="29" spans="1:104">
      <c r="A29" s="173">
        <v>18</v>
      </c>
      <c r="B29" s="174" t="s">
        <v>113</v>
      </c>
      <c r="C29" s="175" t="s">
        <v>114</v>
      </c>
      <c r="D29" s="176" t="s">
        <v>84</v>
      </c>
      <c r="E29" s="177">
        <v>4</v>
      </c>
      <c r="F29" s="177">
        <v>0</v>
      </c>
      <c r="G29" s="178">
        <f>E29*F29</f>
        <v>0</v>
      </c>
      <c r="O29" s="172">
        <v>2</v>
      </c>
      <c r="AA29" s="139">
        <v>12</v>
      </c>
      <c r="AB29" s="139">
        <v>0</v>
      </c>
      <c r="AC29" s="139">
        <v>18</v>
      </c>
      <c r="AZ29" s="139">
        <v>2</v>
      </c>
      <c r="BA29" s="139">
        <f>IF(AZ29=1,G29,0)</f>
        <v>0</v>
      </c>
      <c r="BB29" s="139">
        <f>IF(AZ29=2,G29,0)</f>
        <v>0</v>
      </c>
      <c r="BC29" s="139">
        <f>IF(AZ29=3,G29,0)</f>
        <v>0</v>
      </c>
      <c r="BD29" s="139">
        <f>IF(AZ29=4,G29,0)</f>
        <v>0</v>
      </c>
      <c r="BE29" s="139">
        <f>IF(AZ29=5,G29,0)</f>
        <v>0</v>
      </c>
      <c r="CZ29" s="139">
        <v>1.2540000000000001E-2</v>
      </c>
    </row>
    <row r="30" spans="1:104">
      <c r="A30" s="173">
        <v>19</v>
      </c>
      <c r="B30" s="174" t="s">
        <v>115</v>
      </c>
      <c r="C30" s="175" t="s">
        <v>116</v>
      </c>
      <c r="D30" s="176" t="s">
        <v>84</v>
      </c>
      <c r="E30" s="177">
        <v>104</v>
      </c>
      <c r="F30" s="177">
        <v>0</v>
      </c>
      <c r="G30" s="178">
        <f>E30*F30</f>
        <v>0</v>
      </c>
      <c r="O30" s="172">
        <v>2</v>
      </c>
      <c r="AA30" s="139">
        <v>12</v>
      </c>
      <c r="AB30" s="139">
        <v>0</v>
      </c>
      <c r="AC30" s="139">
        <v>19</v>
      </c>
      <c r="AZ30" s="139">
        <v>2</v>
      </c>
      <c r="BA30" s="139">
        <f>IF(AZ30=1,G30,0)</f>
        <v>0</v>
      </c>
      <c r="BB30" s="139">
        <f>IF(AZ30=2,G30,0)</f>
        <v>0</v>
      </c>
      <c r="BC30" s="139">
        <f>IF(AZ30=3,G30,0)</f>
        <v>0</v>
      </c>
      <c r="BD30" s="139">
        <f>IF(AZ30=4,G30,0)</f>
        <v>0</v>
      </c>
      <c r="BE30" s="139">
        <f>IF(AZ30=5,G30,0)</f>
        <v>0</v>
      </c>
      <c r="CZ30" s="139">
        <v>8.1099999999999992E-3</v>
      </c>
    </row>
    <row r="31" spans="1:104">
      <c r="A31" s="173">
        <v>20</v>
      </c>
      <c r="B31" s="174" t="s">
        <v>117</v>
      </c>
      <c r="C31" s="175" t="s">
        <v>118</v>
      </c>
      <c r="D31" s="176" t="s">
        <v>84</v>
      </c>
      <c r="E31" s="177">
        <v>11</v>
      </c>
      <c r="F31" s="177">
        <v>0</v>
      </c>
      <c r="G31" s="178">
        <f>E31*F31</f>
        <v>0</v>
      </c>
      <c r="O31" s="172">
        <v>2</v>
      </c>
      <c r="AA31" s="139">
        <v>12</v>
      </c>
      <c r="AB31" s="139">
        <v>0</v>
      </c>
      <c r="AC31" s="139">
        <v>20</v>
      </c>
      <c r="AZ31" s="139">
        <v>2</v>
      </c>
      <c r="BA31" s="139">
        <f>IF(AZ31=1,G31,0)</f>
        <v>0</v>
      </c>
      <c r="BB31" s="139">
        <f>IF(AZ31=2,G31,0)</f>
        <v>0</v>
      </c>
      <c r="BC31" s="139">
        <f>IF(AZ31=3,G31,0)</f>
        <v>0</v>
      </c>
      <c r="BD31" s="139">
        <f>IF(AZ31=4,G31,0)</f>
        <v>0</v>
      </c>
      <c r="BE31" s="139">
        <f>IF(AZ31=5,G31,0)</f>
        <v>0</v>
      </c>
      <c r="CZ31" s="139">
        <v>1.239E-2</v>
      </c>
    </row>
    <row r="32" spans="1:104">
      <c r="A32" s="173">
        <v>21</v>
      </c>
      <c r="B32" s="174" t="s">
        <v>119</v>
      </c>
      <c r="C32" s="175" t="s">
        <v>120</v>
      </c>
      <c r="D32" s="176" t="s">
        <v>84</v>
      </c>
      <c r="E32" s="177">
        <v>54</v>
      </c>
      <c r="F32" s="177">
        <v>0</v>
      </c>
      <c r="G32" s="178">
        <f>E32*F32</f>
        <v>0</v>
      </c>
      <c r="O32" s="172">
        <v>2</v>
      </c>
      <c r="AA32" s="139">
        <v>12</v>
      </c>
      <c r="AB32" s="139">
        <v>0</v>
      </c>
      <c r="AC32" s="139">
        <v>21</v>
      </c>
      <c r="AZ32" s="139">
        <v>2</v>
      </c>
      <c r="BA32" s="139">
        <f>IF(AZ32=1,G32,0)</f>
        <v>0</v>
      </c>
      <c r="BB32" s="139">
        <f>IF(AZ32=2,G32,0)</f>
        <v>0</v>
      </c>
      <c r="BC32" s="139">
        <f>IF(AZ32=3,G32,0)</f>
        <v>0</v>
      </c>
      <c r="BD32" s="139">
        <f>IF(AZ32=4,G32,0)</f>
        <v>0</v>
      </c>
      <c r="BE32" s="139">
        <f>IF(AZ32=5,G32,0)</f>
        <v>0</v>
      </c>
      <c r="CZ32" s="139">
        <v>1.4460000000000001E-2</v>
      </c>
    </row>
    <row r="33" spans="1:104">
      <c r="A33" s="173">
        <v>22</v>
      </c>
      <c r="B33" s="174" t="s">
        <v>121</v>
      </c>
      <c r="C33" s="175" t="s">
        <v>122</v>
      </c>
      <c r="D33" s="176" t="s">
        <v>84</v>
      </c>
      <c r="E33" s="177">
        <v>0.7</v>
      </c>
      <c r="F33" s="177">
        <v>0</v>
      </c>
      <c r="G33" s="178">
        <f>E33*F33</f>
        <v>0</v>
      </c>
      <c r="O33" s="172">
        <v>2</v>
      </c>
      <c r="AA33" s="139">
        <v>12</v>
      </c>
      <c r="AB33" s="139">
        <v>0</v>
      </c>
      <c r="AC33" s="139">
        <v>22</v>
      </c>
      <c r="AZ33" s="139">
        <v>2</v>
      </c>
      <c r="BA33" s="139">
        <f>IF(AZ33=1,G33,0)</f>
        <v>0</v>
      </c>
      <c r="BB33" s="139">
        <f>IF(AZ33=2,G33,0)</f>
        <v>0</v>
      </c>
      <c r="BC33" s="139">
        <f>IF(AZ33=3,G33,0)</f>
        <v>0</v>
      </c>
      <c r="BD33" s="139">
        <f>IF(AZ33=4,G33,0)</f>
        <v>0</v>
      </c>
      <c r="BE33" s="139">
        <f>IF(AZ33=5,G33,0)</f>
        <v>0</v>
      </c>
      <c r="CZ33" s="139">
        <v>2.5699999999999998E-3</v>
      </c>
    </row>
    <row r="34" spans="1:104">
      <c r="A34" s="173">
        <v>23</v>
      </c>
      <c r="B34" s="174" t="s">
        <v>123</v>
      </c>
      <c r="C34" s="175" t="s">
        <v>124</v>
      </c>
      <c r="D34" s="176" t="s">
        <v>84</v>
      </c>
      <c r="E34" s="177">
        <v>1.4</v>
      </c>
      <c r="F34" s="177">
        <v>0</v>
      </c>
      <c r="G34" s="178">
        <f>E34*F34</f>
        <v>0</v>
      </c>
      <c r="O34" s="172">
        <v>2</v>
      </c>
      <c r="AA34" s="139">
        <v>12</v>
      </c>
      <c r="AB34" s="139">
        <v>0</v>
      </c>
      <c r="AC34" s="139">
        <v>23</v>
      </c>
      <c r="AZ34" s="139">
        <v>2</v>
      </c>
      <c r="BA34" s="139">
        <f>IF(AZ34=1,G34,0)</f>
        <v>0</v>
      </c>
      <c r="BB34" s="139">
        <f>IF(AZ34=2,G34,0)</f>
        <v>0</v>
      </c>
      <c r="BC34" s="139">
        <f>IF(AZ34=3,G34,0)</f>
        <v>0</v>
      </c>
      <c r="BD34" s="139">
        <f>IF(AZ34=4,G34,0)</f>
        <v>0</v>
      </c>
      <c r="BE34" s="139">
        <f>IF(AZ34=5,G34,0)</f>
        <v>0</v>
      </c>
      <c r="CZ34" s="139">
        <v>8.2799999999999992E-3</v>
      </c>
    </row>
    <row r="35" spans="1:104">
      <c r="A35" s="173">
        <v>24</v>
      </c>
      <c r="B35" s="174" t="s">
        <v>125</v>
      </c>
      <c r="C35" s="175" t="s">
        <v>126</v>
      </c>
      <c r="D35" s="176" t="s">
        <v>127</v>
      </c>
      <c r="E35" s="177">
        <v>2</v>
      </c>
      <c r="F35" s="177">
        <v>0</v>
      </c>
      <c r="G35" s="178">
        <f>E35*F35</f>
        <v>0</v>
      </c>
      <c r="O35" s="172">
        <v>2</v>
      </c>
      <c r="AA35" s="139">
        <v>12</v>
      </c>
      <c r="AB35" s="139">
        <v>0</v>
      </c>
      <c r="AC35" s="139">
        <v>24</v>
      </c>
      <c r="AZ35" s="139">
        <v>2</v>
      </c>
      <c r="BA35" s="139">
        <f>IF(AZ35=1,G35,0)</f>
        <v>0</v>
      </c>
      <c r="BB35" s="139">
        <f>IF(AZ35=2,G35,0)</f>
        <v>0</v>
      </c>
      <c r="BC35" s="139">
        <f>IF(AZ35=3,G35,0)</f>
        <v>0</v>
      </c>
      <c r="BD35" s="139">
        <f>IF(AZ35=4,G35,0)</f>
        <v>0</v>
      </c>
      <c r="BE35" s="139">
        <f>IF(AZ35=5,G35,0)</f>
        <v>0</v>
      </c>
      <c r="CZ35" s="139">
        <v>2.16E-3</v>
      </c>
    </row>
    <row r="36" spans="1:104">
      <c r="A36" s="173">
        <v>25</v>
      </c>
      <c r="B36" s="174" t="s">
        <v>128</v>
      </c>
      <c r="C36" s="175" t="s">
        <v>129</v>
      </c>
      <c r="D36" s="176" t="s">
        <v>127</v>
      </c>
      <c r="E36" s="177">
        <v>2</v>
      </c>
      <c r="F36" s="177">
        <v>0</v>
      </c>
      <c r="G36" s="178">
        <f>E36*F36</f>
        <v>0</v>
      </c>
      <c r="O36" s="172">
        <v>2</v>
      </c>
      <c r="AA36" s="139">
        <v>12</v>
      </c>
      <c r="AB36" s="139">
        <v>0</v>
      </c>
      <c r="AC36" s="139">
        <v>25</v>
      </c>
      <c r="AZ36" s="139">
        <v>2</v>
      </c>
      <c r="BA36" s="139">
        <f>IF(AZ36=1,G36,0)</f>
        <v>0</v>
      </c>
      <c r="BB36" s="139">
        <f>IF(AZ36=2,G36,0)</f>
        <v>0</v>
      </c>
      <c r="BC36" s="139">
        <f>IF(AZ36=3,G36,0)</f>
        <v>0</v>
      </c>
      <c r="BD36" s="139">
        <f>IF(AZ36=4,G36,0)</f>
        <v>0</v>
      </c>
      <c r="BE36" s="139">
        <f>IF(AZ36=5,G36,0)</f>
        <v>0</v>
      </c>
      <c r="CZ36" s="139">
        <v>6.6E-4</v>
      </c>
    </row>
    <row r="37" spans="1:104">
      <c r="A37" s="173">
        <v>26</v>
      </c>
      <c r="B37" s="174" t="s">
        <v>130</v>
      </c>
      <c r="C37" s="175" t="s">
        <v>131</v>
      </c>
      <c r="D37" s="176" t="s">
        <v>127</v>
      </c>
      <c r="E37" s="177">
        <v>13</v>
      </c>
      <c r="F37" s="177">
        <v>0</v>
      </c>
      <c r="G37" s="178">
        <f>E37*F37</f>
        <v>0</v>
      </c>
      <c r="O37" s="172">
        <v>2</v>
      </c>
      <c r="AA37" s="139">
        <v>12</v>
      </c>
      <c r="AB37" s="139">
        <v>0</v>
      </c>
      <c r="AC37" s="139">
        <v>26</v>
      </c>
      <c r="AZ37" s="139">
        <v>2</v>
      </c>
      <c r="BA37" s="139">
        <f>IF(AZ37=1,G37,0)</f>
        <v>0</v>
      </c>
      <c r="BB37" s="139">
        <f>IF(AZ37=2,G37,0)</f>
        <v>0</v>
      </c>
      <c r="BC37" s="139">
        <f>IF(AZ37=3,G37,0)</f>
        <v>0</v>
      </c>
      <c r="BD37" s="139">
        <f>IF(AZ37=4,G37,0)</f>
        <v>0</v>
      </c>
      <c r="BE37" s="139">
        <f>IF(AZ37=5,G37,0)</f>
        <v>0</v>
      </c>
      <c r="CZ37" s="139">
        <v>3.6999999999999999E-4</v>
      </c>
    </row>
    <row r="38" spans="1:104">
      <c r="A38" s="173">
        <v>27</v>
      </c>
      <c r="B38" s="174" t="s">
        <v>132</v>
      </c>
      <c r="C38" s="175" t="s">
        <v>133</v>
      </c>
      <c r="D38" s="176" t="s">
        <v>127</v>
      </c>
      <c r="E38" s="177">
        <v>3</v>
      </c>
      <c r="F38" s="177">
        <v>0</v>
      </c>
      <c r="G38" s="178">
        <f>E38*F38</f>
        <v>0</v>
      </c>
      <c r="O38" s="172">
        <v>2</v>
      </c>
      <c r="AA38" s="139">
        <v>12</v>
      </c>
      <c r="AB38" s="139">
        <v>0</v>
      </c>
      <c r="AC38" s="139">
        <v>27</v>
      </c>
      <c r="AZ38" s="139">
        <v>2</v>
      </c>
      <c r="BA38" s="139">
        <f>IF(AZ38=1,G38,0)</f>
        <v>0</v>
      </c>
      <c r="BB38" s="139">
        <f>IF(AZ38=2,G38,0)</f>
        <v>0</v>
      </c>
      <c r="BC38" s="139">
        <f>IF(AZ38=3,G38,0)</f>
        <v>0</v>
      </c>
      <c r="BD38" s="139">
        <f>IF(AZ38=4,G38,0)</f>
        <v>0</v>
      </c>
      <c r="BE38" s="139">
        <f>IF(AZ38=5,G38,0)</f>
        <v>0</v>
      </c>
      <c r="CZ38" s="139">
        <v>2.3000000000000001E-4</v>
      </c>
    </row>
    <row r="39" spans="1:104">
      <c r="A39" s="173">
        <v>28</v>
      </c>
      <c r="B39" s="174" t="s">
        <v>134</v>
      </c>
      <c r="C39" s="175" t="s">
        <v>135</v>
      </c>
      <c r="D39" s="176" t="s">
        <v>76</v>
      </c>
      <c r="E39" s="177">
        <v>3</v>
      </c>
      <c r="F39" s="177">
        <v>0</v>
      </c>
      <c r="G39" s="178">
        <f>E39*F39</f>
        <v>0</v>
      </c>
      <c r="O39" s="172">
        <v>2</v>
      </c>
      <c r="AA39" s="139">
        <v>12</v>
      </c>
      <c r="AB39" s="139">
        <v>0</v>
      </c>
      <c r="AC39" s="139">
        <v>28</v>
      </c>
      <c r="AZ39" s="139">
        <v>2</v>
      </c>
      <c r="BA39" s="139">
        <f>IF(AZ39=1,G39,0)</f>
        <v>0</v>
      </c>
      <c r="BB39" s="139">
        <f>IF(AZ39=2,G39,0)</f>
        <v>0</v>
      </c>
      <c r="BC39" s="139">
        <f>IF(AZ39=3,G39,0)</f>
        <v>0</v>
      </c>
      <c r="BD39" s="139">
        <f>IF(AZ39=4,G39,0)</f>
        <v>0</v>
      </c>
      <c r="BE39" s="139">
        <f>IF(AZ39=5,G39,0)</f>
        <v>0</v>
      </c>
      <c r="CZ39" s="139">
        <v>4.0000000000000003E-5</v>
      </c>
    </row>
    <row r="40" spans="1:104">
      <c r="A40" s="173">
        <v>29</v>
      </c>
      <c r="B40" s="174" t="s">
        <v>136</v>
      </c>
      <c r="C40" s="175" t="s">
        <v>137</v>
      </c>
      <c r="D40" s="176" t="s">
        <v>127</v>
      </c>
      <c r="E40" s="177">
        <v>3</v>
      </c>
      <c r="F40" s="177">
        <v>0</v>
      </c>
      <c r="G40" s="178">
        <f>E40*F40</f>
        <v>0</v>
      </c>
      <c r="O40" s="172">
        <v>2</v>
      </c>
      <c r="AA40" s="139">
        <v>12</v>
      </c>
      <c r="AB40" s="139">
        <v>0</v>
      </c>
      <c r="AC40" s="139">
        <v>29</v>
      </c>
      <c r="AZ40" s="139">
        <v>2</v>
      </c>
      <c r="BA40" s="139">
        <f>IF(AZ40=1,G40,0)</f>
        <v>0</v>
      </c>
      <c r="BB40" s="139">
        <f>IF(AZ40=2,G40,0)</f>
        <v>0</v>
      </c>
      <c r="BC40" s="139">
        <f>IF(AZ40=3,G40,0)</f>
        <v>0</v>
      </c>
      <c r="BD40" s="139">
        <f>IF(AZ40=4,G40,0)</f>
        <v>0</v>
      </c>
      <c r="BE40" s="139">
        <f>IF(AZ40=5,G40,0)</f>
        <v>0</v>
      </c>
      <c r="CZ40" s="139">
        <v>2.97E-3</v>
      </c>
    </row>
    <row r="41" spans="1:104">
      <c r="A41" s="173">
        <v>30</v>
      </c>
      <c r="B41" s="174" t="s">
        <v>138</v>
      </c>
      <c r="C41" s="175" t="s">
        <v>139</v>
      </c>
      <c r="D41" s="176" t="s">
        <v>76</v>
      </c>
      <c r="E41" s="177">
        <v>9</v>
      </c>
      <c r="F41" s="177">
        <v>0</v>
      </c>
      <c r="G41" s="178">
        <f>E41*F41</f>
        <v>0</v>
      </c>
      <c r="O41" s="172">
        <v>2</v>
      </c>
      <c r="AA41" s="139">
        <v>12</v>
      </c>
      <c r="AB41" s="139">
        <v>0</v>
      </c>
      <c r="AC41" s="139">
        <v>30</v>
      </c>
      <c r="AZ41" s="139">
        <v>2</v>
      </c>
      <c r="BA41" s="139">
        <f>IF(AZ41=1,G41,0)</f>
        <v>0</v>
      </c>
      <c r="BB41" s="139">
        <f>IF(AZ41=2,G41,0)</f>
        <v>0</v>
      </c>
      <c r="BC41" s="139">
        <f>IF(AZ41=3,G41,0)</f>
        <v>0</v>
      </c>
      <c r="BD41" s="139">
        <f>IF(AZ41=4,G41,0)</f>
        <v>0</v>
      </c>
      <c r="BE41" s="139">
        <f>IF(AZ41=5,G41,0)</f>
        <v>0</v>
      </c>
      <c r="CZ41" s="139">
        <v>6.3699999999999998E-3</v>
      </c>
    </row>
    <row r="42" spans="1:104">
      <c r="A42" s="173">
        <v>31</v>
      </c>
      <c r="B42" s="174" t="s">
        <v>140</v>
      </c>
      <c r="C42" s="175" t="s">
        <v>141</v>
      </c>
      <c r="D42" s="176" t="s">
        <v>76</v>
      </c>
      <c r="E42" s="177">
        <v>2</v>
      </c>
      <c r="F42" s="177">
        <v>0</v>
      </c>
      <c r="G42" s="178">
        <f>E42*F42</f>
        <v>0</v>
      </c>
      <c r="O42" s="172">
        <v>2</v>
      </c>
      <c r="AA42" s="139">
        <v>12</v>
      </c>
      <c r="AB42" s="139">
        <v>0</v>
      </c>
      <c r="AC42" s="139">
        <v>31</v>
      </c>
      <c r="AZ42" s="139">
        <v>2</v>
      </c>
      <c r="BA42" s="139">
        <f>IF(AZ42=1,G42,0)</f>
        <v>0</v>
      </c>
      <c r="BB42" s="139">
        <f>IF(AZ42=2,G42,0)</f>
        <v>0</v>
      </c>
      <c r="BC42" s="139">
        <f>IF(AZ42=3,G42,0)</f>
        <v>0</v>
      </c>
      <c r="BD42" s="139">
        <f>IF(AZ42=4,G42,0)</f>
        <v>0</v>
      </c>
      <c r="BE42" s="139">
        <f>IF(AZ42=5,G42,0)</f>
        <v>0</v>
      </c>
      <c r="CZ42" s="139">
        <v>0</v>
      </c>
    </row>
    <row r="43" spans="1:104">
      <c r="A43" s="173">
        <v>32</v>
      </c>
      <c r="B43" s="174" t="s">
        <v>142</v>
      </c>
      <c r="C43" s="175" t="s">
        <v>143</v>
      </c>
      <c r="D43" s="176" t="s">
        <v>144</v>
      </c>
      <c r="E43" s="177">
        <v>1.9621</v>
      </c>
      <c r="F43" s="177">
        <v>0</v>
      </c>
      <c r="G43" s="178">
        <f>E43*F43</f>
        <v>0</v>
      </c>
      <c r="O43" s="172">
        <v>2</v>
      </c>
      <c r="AA43" s="139">
        <v>12</v>
      </c>
      <c r="AB43" s="139">
        <v>0</v>
      </c>
      <c r="AC43" s="139">
        <v>32</v>
      </c>
      <c r="AZ43" s="139">
        <v>2</v>
      </c>
      <c r="BA43" s="139">
        <f>IF(AZ43=1,G43,0)</f>
        <v>0</v>
      </c>
      <c r="BB43" s="139">
        <f>IF(AZ43=2,G43,0)</f>
        <v>0</v>
      </c>
      <c r="BC43" s="139">
        <f>IF(AZ43=3,G43,0)</f>
        <v>0</v>
      </c>
      <c r="BD43" s="139">
        <f>IF(AZ43=4,G43,0)</f>
        <v>0</v>
      </c>
      <c r="BE43" s="139">
        <f>IF(AZ43=5,G43,0)</f>
        <v>0</v>
      </c>
      <c r="CZ43" s="139">
        <v>0</v>
      </c>
    </row>
    <row r="44" spans="1:104">
      <c r="A44" s="179"/>
      <c r="B44" s="180" t="s">
        <v>66</v>
      </c>
      <c r="C44" s="181" t="str">
        <f>CONCATENATE(B26," ",C26)</f>
        <v>723 Vnitřní plynovod</v>
      </c>
      <c r="D44" s="179"/>
      <c r="E44" s="182"/>
      <c r="F44" s="182"/>
      <c r="G44" s="183">
        <f>SUM(G26:G43)</f>
        <v>0</v>
      </c>
      <c r="O44" s="172">
        <v>4</v>
      </c>
      <c r="BA44" s="184">
        <f>SUM(BA26:BA43)</f>
        <v>0</v>
      </c>
      <c r="BB44" s="184">
        <f>SUM(BB26:BB43)</f>
        <v>0</v>
      </c>
      <c r="BC44" s="184">
        <f>SUM(BC26:BC43)</f>
        <v>0</v>
      </c>
      <c r="BD44" s="184">
        <f>SUM(BD26:BD43)</f>
        <v>0</v>
      </c>
      <c r="BE44" s="184">
        <f>SUM(BE26:BE43)</f>
        <v>0</v>
      </c>
    </row>
    <row r="45" spans="1:104">
      <c r="A45" s="165" t="s">
        <v>65</v>
      </c>
      <c r="B45" s="166" t="s">
        <v>145</v>
      </c>
      <c r="C45" s="167" t="s">
        <v>146</v>
      </c>
      <c r="D45" s="168"/>
      <c r="E45" s="169"/>
      <c r="F45" s="169"/>
      <c r="G45" s="170"/>
      <c r="H45" s="171"/>
      <c r="I45" s="171"/>
      <c r="O45" s="172">
        <v>1</v>
      </c>
    </row>
    <row r="46" spans="1:104" ht="22.5">
      <c r="A46" s="173">
        <v>33</v>
      </c>
      <c r="B46" s="174" t="s">
        <v>147</v>
      </c>
      <c r="C46" s="175" t="s">
        <v>148</v>
      </c>
      <c r="D46" s="176" t="s">
        <v>76</v>
      </c>
      <c r="E46" s="177">
        <v>7</v>
      </c>
      <c r="F46" s="177">
        <v>0</v>
      </c>
      <c r="G46" s="178">
        <f>E46*F46</f>
        <v>0</v>
      </c>
      <c r="O46" s="172">
        <v>2</v>
      </c>
      <c r="AA46" s="139">
        <v>12</v>
      </c>
      <c r="AB46" s="139">
        <v>0</v>
      </c>
      <c r="AC46" s="139">
        <v>33</v>
      </c>
      <c r="AZ46" s="139">
        <v>2</v>
      </c>
      <c r="BA46" s="139">
        <f>IF(AZ46=1,G46,0)</f>
        <v>0</v>
      </c>
      <c r="BB46" s="139">
        <f>IF(AZ46=2,G46,0)</f>
        <v>0</v>
      </c>
      <c r="BC46" s="139">
        <f>IF(AZ46=3,G46,0)</f>
        <v>0</v>
      </c>
      <c r="BD46" s="139">
        <f>IF(AZ46=4,G46,0)</f>
        <v>0</v>
      </c>
      <c r="BE46" s="139">
        <f>IF(AZ46=5,G46,0)</f>
        <v>0</v>
      </c>
      <c r="CZ46" s="139">
        <v>5.5719999999999999E-2</v>
      </c>
    </row>
    <row r="47" spans="1:104" ht="22.5">
      <c r="A47" s="173">
        <v>34</v>
      </c>
      <c r="B47" s="174" t="s">
        <v>149</v>
      </c>
      <c r="C47" s="175" t="s">
        <v>150</v>
      </c>
      <c r="D47" s="176" t="s">
        <v>76</v>
      </c>
      <c r="E47" s="177">
        <v>7</v>
      </c>
      <c r="F47" s="177">
        <v>0</v>
      </c>
      <c r="G47" s="178">
        <f>E47*F47</f>
        <v>0</v>
      </c>
      <c r="O47" s="172">
        <v>2</v>
      </c>
      <c r="AA47" s="139">
        <v>12</v>
      </c>
      <c r="AB47" s="139">
        <v>0</v>
      </c>
      <c r="AC47" s="139">
        <v>34</v>
      </c>
      <c r="AZ47" s="139">
        <v>2</v>
      </c>
      <c r="BA47" s="139">
        <f>IF(AZ47=1,G47,0)</f>
        <v>0</v>
      </c>
      <c r="BB47" s="139">
        <f>IF(AZ47=2,G47,0)</f>
        <v>0</v>
      </c>
      <c r="BC47" s="139">
        <f>IF(AZ47=3,G47,0)</f>
        <v>0</v>
      </c>
      <c r="BD47" s="139">
        <f>IF(AZ47=4,G47,0)</f>
        <v>0</v>
      </c>
      <c r="BE47" s="139">
        <f>IF(AZ47=5,G47,0)</f>
        <v>0</v>
      </c>
      <c r="CZ47" s="139">
        <v>0</v>
      </c>
    </row>
    <row r="48" spans="1:104">
      <c r="A48" s="173">
        <v>35</v>
      </c>
      <c r="B48" s="174" t="s">
        <v>151</v>
      </c>
      <c r="C48" s="175" t="s">
        <v>152</v>
      </c>
      <c r="D48" s="176" t="s">
        <v>127</v>
      </c>
      <c r="E48" s="177">
        <v>7</v>
      </c>
      <c r="F48" s="177">
        <v>0</v>
      </c>
      <c r="G48" s="178">
        <f>E48*F48</f>
        <v>0</v>
      </c>
      <c r="O48" s="172">
        <v>2</v>
      </c>
      <c r="AA48" s="139">
        <v>12</v>
      </c>
      <c r="AB48" s="139">
        <v>0</v>
      </c>
      <c r="AC48" s="139">
        <v>35</v>
      </c>
      <c r="AZ48" s="139">
        <v>2</v>
      </c>
      <c r="BA48" s="139">
        <f>IF(AZ48=1,G48,0)</f>
        <v>0</v>
      </c>
      <c r="BB48" s="139">
        <f>IF(AZ48=2,G48,0)</f>
        <v>0</v>
      </c>
      <c r="BC48" s="139">
        <f>IF(AZ48=3,G48,0)</f>
        <v>0</v>
      </c>
      <c r="BD48" s="139">
        <f>IF(AZ48=4,G48,0)</f>
        <v>0</v>
      </c>
      <c r="BE48" s="139">
        <f>IF(AZ48=5,G48,0)</f>
        <v>0</v>
      </c>
      <c r="CZ48" s="139">
        <v>0</v>
      </c>
    </row>
    <row r="49" spans="1:104">
      <c r="A49" s="173">
        <v>36</v>
      </c>
      <c r="B49" s="174" t="s">
        <v>153</v>
      </c>
      <c r="C49" s="175" t="s">
        <v>154</v>
      </c>
      <c r="D49" s="176" t="s">
        <v>76</v>
      </c>
      <c r="E49" s="177">
        <v>10</v>
      </c>
      <c r="F49" s="177">
        <v>0</v>
      </c>
      <c r="G49" s="178">
        <f>E49*F49</f>
        <v>0</v>
      </c>
      <c r="O49" s="172">
        <v>2</v>
      </c>
      <c r="AA49" s="139">
        <v>12</v>
      </c>
      <c r="AB49" s="139">
        <v>0</v>
      </c>
      <c r="AC49" s="139">
        <v>36</v>
      </c>
      <c r="AZ49" s="139">
        <v>2</v>
      </c>
      <c r="BA49" s="139">
        <f>IF(AZ49=1,G49,0)</f>
        <v>0</v>
      </c>
      <c r="BB49" s="139">
        <f>IF(AZ49=2,G49,0)</f>
        <v>0</v>
      </c>
      <c r="BC49" s="139">
        <f>IF(AZ49=3,G49,0)</f>
        <v>0</v>
      </c>
      <c r="BD49" s="139">
        <f>IF(AZ49=4,G49,0)</f>
        <v>0</v>
      </c>
      <c r="BE49" s="139">
        <f>IF(AZ49=5,G49,0)</f>
        <v>0</v>
      </c>
      <c r="CZ49" s="139">
        <v>0</v>
      </c>
    </row>
    <row r="50" spans="1:104">
      <c r="A50" s="173">
        <v>37</v>
      </c>
      <c r="B50" s="174" t="s">
        <v>155</v>
      </c>
      <c r="C50" s="175" t="s">
        <v>156</v>
      </c>
      <c r="D50" s="176" t="s">
        <v>76</v>
      </c>
      <c r="E50" s="177">
        <v>3</v>
      </c>
      <c r="F50" s="177">
        <v>0</v>
      </c>
      <c r="G50" s="178">
        <f>E50*F50</f>
        <v>0</v>
      </c>
      <c r="O50" s="172">
        <v>2</v>
      </c>
      <c r="AA50" s="139">
        <v>12</v>
      </c>
      <c r="AB50" s="139">
        <v>0</v>
      </c>
      <c r="AC50" s="139">
        <v>37</v>
      </c>
      <c r="AZ50" s="139">
        <v>2</v>
      </c>
      <c r="BA50" s="139">
        <f>IF(AZ50=1,G50,0)</f>
        <v>0</v>
      </c>
      <c r="BB50" s="139">
        <f>IF(AZ50=2,G50,0)</f>
        <v>0</v>
      </c>
      <c r="BC50" s="139">
        <f>IF(AZ50=3,G50,0)</f>
        <v>0</v>
      </c>
      <c r="BD50" s="139">
        <f>IF(AZ50=4,G50,0)</f>
        <v>0</v>
      </c>
      <c r="BE50" s="139">
        <f>IF(AZ50=5,G50,0)</f>
        <v>0</v>
      </c>
      <c r="CZ50" s="139">
        <v>0</v>
      </c>
    </row>
    <row r="51" spans="1:104">
      <c r="A51" s="173">
        <v>38</v>
      </c>
      <c r="B51" s="174" t="s">
        <v>157</v>
      </c>
      <c r="C51" s="175" t="s">
        <v>158</v>
      </c>
      <c r="D51" s="176" t="s">
        <v>84</v>
      </c>
      <c r="E51" s="177">
        <v>3</v>
      </c>
      <c r="F51" s="177">
        <v>0</v>
      </c>
      <c r="G51" s="178">
        <f>E51*F51</f>
        <v>0</v>
      </c>
      <c r="O51" s="172">
        <v>2</v>
      </c>
      <c r="AA51" s="139">
        <v>12</v>
      </c>
      <c r="AB51" s="139">
        <v>0</v>
      </c>
      <c r="AC51" s="139">
        <v>38</v>
      </c>
      <c r="AZ51" s="139">
        <v>2</v>
      </c>
      <c r="BA51" s="139">
        <f>IF(AZ51=1,G51,0)</f>
        <v>0</v>
      </c>
      <c r="BB51" s="139">
        <f>IF(AZ51=2,G51,0)</f>
        <v>0</v>
      </c>
      <c r="BC51" s="139">
        <f>IF(AZ51=3,G51,0)</f>
        <v>0</v>
      </c>
      <c r="BD51" s="139">
        <f>IF(AZ51=4,G51,0)</f>
        <v>0</v>
      </c>
      <c r="BE51" s="139">
        <f>IF(AZ51=5,G51,0)</f>
        <v>0</v>
      </c>
      <c r="CZ51" s="139">
        <v>0</v>
      </c>
    </row>
    <row r="52" spans="1:104" ht="22.5">
      <c r="A52" s="173">
        <v>39</v>
      </c>
      <c r="B52" s="174" t="s">
        <v>159</v>
      </c>
      <c r="C52" s="175" t="s">
        <v>160</v>
      </c>
      <c r="D52" s="176" t="s">
        <v>127</v>
      </c>
      <c r="E52" s="177">
        <v>2</v>
      </c>
      <c r="F52" s="177">
        <v>0</v>
      </c>
      <c r="G52" s="178">
        <f>E52*F52</f>
        <v>0</v>
      </c>
      <c r="O52" s="172">
        <v>2</v>
      </c>
      <c r="AA52" s="139">
        <v>12</v>
      </c>
      <c r="AB52" s="139">
        <v>0</v>
      </c>
      <c r="AC52" s="139">
        <v>39</v>
      </c>
      <c r="AZ52" s="139">
        <v>2</v>
      </c>
      <c r="BA52" s="139">
        <f>IF(AZ52=1,G52,0)</f>
        <v>0</v>
      </c>
      <c r="BB52" s="139">
        <f>IF(AZ52=2,G52,0)</f>
        <v>0</v>
      </c>
      <c r="BC52" s="139">
        <f>IF(AZ52=3,G52,0)</f>
        <v>0</v>
      </c>
      <c r="BD52" s="139">
        <f>IF(AZ52=4,G52,0)</f>
        <v>0</v>
      </c>
      <c r="BE52" s="139">
        <f>IF(AZ52=5,G52,0)</f>
        <v>0</v>
      </c>
      <c r="CZ52" s="139">
        <v>0</v>
      </c>
    </row>
    <row r="53" spans="1:104">
      <c r="A53" s="173">
        <v>40</v>
      </c>
      <c r="B53" s="174" t="s">
        <v>161</v>
      </c>
      <c r="C53" s="175" t="s">
        <v>162</v>
      </c>
      <c r="D53" s="176" t="s">
        <v>127</v>
      </c>
      <c r="E53" s="177">
        <v>2</v>
      </c>
      <c r="F53" s="177">
        <v>0</v>
      </c>
      <c r="G53" s="178">
        <f>E53*F53</f>
        <v>0</v>
      </c>
      <c r="O53" s="172">
        <v>2</v>
      </c>
      <c r="AA53" s="139">
        <v>12</v>
      </c>
      <c r="AB53" s="139">
        <v>0</v>
      </c>
      <c r="AC53" s="139">
        <v>40</v>
      </c>
      <c r="AZ53" s="139">
        <v>2</v>
      </c>
      <c r="BA53" s="139">
        <f>IF(AZ53=1,G53,0)</f>
        <v>0</v>
      </c>
      <c r="BB53" s="139">
        <f>IF(AZ53=2,G53,0)</f>
        <v>0</v>
      </c>
      <c r="BC53" s="139">
        <f>IF(AZ53=3,G53,0)</f>
        <v>0</v>
      </c>
      <c r="BD53" s="139">
        <f>IF(AZ53=4,G53,0)</f>
        <v>0</v>
      </c>
      <c r="BE53" s="139">
        <f>IF(AZ53=5,G53,0)</f>
        <v>0</v>
      </c>
      <c r="CZ53" s="139">
        <v>0</v>
      </c>
    </row>
    <row r="54" spans="1:104">
      <c r="A54" s="173">
        <v>41</v>
      </c>
      <c r="B54" s="174" t="s">
        <v>163</v>
      </c>
      <c r="C54" s="175" t="s">
        <v>164</v>
      </c>
      <c r="D54" s="176" t="s">
        <v>165</v>
      </c>
      <c r="E54" s="177">
        <v>7</v>
      </c>
      <c r="F54" s="177">
        <v>0</v>
      </c>
      <c r="G54" s="178">
        <f>E54*F54</f>
        <v>0</v>
      </c>
      <c r="O54" s="172">
        <v>2</v>
      </c>
      <c r="AA54" s="139">
        <v>12</v>
      </c>
      <c r="AB54" s="139">
        <v>0</v>
      </c>
      <c r="AC54" s="139">
        <v>41</v>
      </c>
      <c r="AZ54" s="139">
        <v>2</v>
      </c>
      <c r="BA54" s="139">
        <f>IF(AZ54=1,G54,0)</f>
        <v>0</v>
      </c>
      <c r="BB54" s="139">
        <f>IF(AZ54=2,G54,0)</f>
        <v>0</v>
      </c>
      <c r="BC54" s="139">
        <f>IF(AZ54=3,G54,0)</f>
        <v>0</v>
      </c>
      <c r="BD54" s="139">
        <f>IF(AZ54=4,G54,0)</f>
        <v>0</v>
      </c>
      <c r="BE54" s="139">
        <f>IF(AZ54=5,G54,0)</f>
        <v>0</v>
      </c>
      <c r="CZ54" s="139">
        <v>0</v>
      </c>
    </row>
    <row r="55" spans="1:104">
      <c r="A55" s="179"/>
      <c r="B55" s="180" t="s">
        <v>66</v>
      </c>
      <c r="C55" s="181" t="str">
        <f>CONCATENATE(B45," ",C45)</f>
        <v>725 Zařizovací předměty</v>
      </c>
      <c r="D55" s="179"/>
      <c r="E55" s="182"/>
      <c r="F55" s="182"/>
      <c r="G55" s="183">
        <f>SUM(G45:G54)</f>
        <v>0</v>
      </c>
      <c r="O55" s="172">
        <v>4</v>
      </c>
      <c r="BA55" s="184">
        <f>SUM(BA45:BA54)</f>
        <v>0</v>
      </c>
      <c r="BB55" s="184">
        <f>SUM(BB45:BB54)</f>
        <v>0</v>
      </c>
      <c r="BC55" s="184">
        <f>SUM(BC45:BC54)</f>
        <v>0</v>
      </c>
      <c r="BD55" s="184">
        <f>SUM(BD45:BD54)</f>
        <v>0</v>
      </c>
      <c r="BE55" s="184">
        <f>SUM(BE45:BE54)</f>
        <v>0</v>
      </c>
    </row>
    <row r="56" spans="1:104">
      <c r="A56" s="165" t="s">
        <v>65</v>
      </c>
      <c r="B56" s="166" t="s">
        <v>166</v>
      </c>
      <c r="C56" s="167" t="s">
        <v>167</v>
      </c>
      <c r="D56" s="168"/>
      <c r="E56" s="169"/>
      <c r="F56" s="169"/>
      <c r="G56" s="170"/>
      <c r="H56" s="171"/>
      <c r="I56" s="171"/>
      <c r="O56" s="172">
        <v>1</v>
      </c>
    </row>
    <row r="57" spans="1:104">
      <c r="A57" s="173">
        <v>42</v>
      </c>
      <c r="B57" s="174" t="s">
        <v>168</v>
      </c>
      <c r="C57" s="175" t="s">
        <v>169</v>
      </c>
      <c r="D57" s="176" t="s">
        <v>170</v>
      </c>
      <c r="E57" s="177">
        <v>300</v>
      </c>
      <c r="F57" s="177">
        <v>0</v>
      </c>
      <c r="G57" s="178">
        <f>E57*F57</f>
        <v>0</v>
      </c>
      <c r="O57" s="172">
        <v>2</v>
      </c>
      <c r="AA57" s="139">
        <v>12</v>
      </c>
      <c r="AB57" s="139">
        <v>0</v>
      </c>
      <c r="AC57" s="139">
        <v>42</v>
      </c>
      <c r="AZ57" s="139">
        <v>2</v>
      </c>
      <c r="BA57" s="139">
        <f>IF(AZ57=1,G57,0)</f>
        <v>0</v>
      </c>
      <c r="BB57" s="139">
        <f>IF(AZ57=2,G57,0)</f>
        <v>0</v>
      </c>
      <c r="BC57" s="139">
        <f>IF(AZ57=3,G57,0)</f>
        <v>0</v>
      </c>
      <c r="BD57" s="139">
        <f>IF(AZ57=4,G57,0)</f>
        <v>0</v>
      </c>
      <c r="BE57" s="139">
        <f>IF(AZ57=5,G57,0)</f>
        <v>0</v>
      </c>
      <c r="CZ57" s="139">
        <v>6.0000000000000002E-5</v>
      </c>
    </row>
    <row r="58" spans="1:104">
      <c r="A58" s="179"/>
      <c r="B58" s="180" t="s">
        <v>66</v>
      </c>
      <c r="C58" s="181" t="str">
        <f>CONCATENATE(B56," ",C56)</f>
        <v>767 Konstrukce zámečnické</v>
      </c>
      <c r="D58" s="179"/>
      <c r="E58" s="182"/>
      <c r="F58" s="182"/>
      <c r="G58" s="183">
        <f>SUM(G56:G57)</f>
        <v>0</v>
      </c>
      <c r="O58" s="172">
        <v>4</v>
      </c>
      <c r="BA58" s="184">
        <f>SUM(BA56:BA57)</f>
        <v>0</v>
      </c>
      <c r="BB58" s="184">
        <f>SUM(BB56:BB57)</f>
        <v>0</v>
      </c>
      <c r="BC58" s="184">
        <f>SUM(BC56:BC57)</f>
        <v>0</v>
      </c>
      <c r="BD58" s="184">
        <f>SUM(BD56:BD57)</f>
        <v>0</v>
      </c>
      <c r="BE58" s="184">
        <f>SUM(BE56:BE57)</f>
        <v>0</v>
      </c>
    </row>
    <row r="59" spans="1:104">
      <c r="A59" s="165" t="s">
        <v>65</v>
      </c>
      <c r="B59" s="166" t="s">
        <v>171</v>
      </c>
      <c r="C59" s="167" t="s">
        <v>172</v>
      </c>
      <c r="D59" s="168"/>
      <c r="E59" s="169"/>
      <c r="F59" s="169"/>
      <c r="G59" s="170"/>
      <c r="H59" s="171"/>
      <c r="I59" s="171"/>
      <c r="O59" s="172">
        <v>1</v>
      </c>
    </row>
    <row r="60" spans="1:104">
      <c r="A60" s="173">
        <v>43</v>
      </c>
      <c r="B60" s="174" t="s">
        <v>173</v>
      </c>
      <c r="C60" s="175" t="s">
        <v>174</v>
      </c>
      <c r="D60" s="176" t="s">
        <v>84</v>
      </c>
      <c r="E60" s="177">
        <v>169</v>
      </c>
      <c r="F60" s="177">
        <v>0</v>
      </c>
      <c r="G60" s="178">
        <f>E60*F60</f>
        <v>0</v>
      </c>
      <c r="O60" s="172">
        <v>2</v>
      </c>
      <c r="AA60" s="139">
        <v>12</v>
      </c>
      <c r="AB60" s="139">
        <v>0</v>
      </c>
      <c r="AC60" s="139">
        <v>43</v>
      </c>
      <c r="AZ60" s="139">
        <v>2</v>
      </c>
      <c r="BA60" s="139">
        <f>IF(AZ60=1,G60,0)</f>
        <v>0</v>
      </c>
      <c r="BB60" s="139">
        <f>IF(AZ60=2,G60,0)</f>
        <v>0</v>
      </c>
      <c r="BC60" s="139">
        <f>IF(AZ60=3,G60,0)</f>
        <v>0</v>
      </c>
      <c r="BD60" s="139">
        <f>IF(AZ60=4,G60,0)</f>
        <v>0</v>
      </c>
      <c r="BE60" s="139">
        <f>IF(AZ60=5,G60,0)</f>
        <v>0</v>
      </c>
      <c r="CZ60" s="139">
        <v>9.0000000000000006E-5</v>
      </c>
    </row>
    <row r="61" spans="1:104">
      <c r="A61" s="173">
        <v>44</v>
      </c>
      <c r="B61" s="174" t="s">
        <v>175</v>
      </c>
      <c r="C61" s="175" t="s">
        <v>176</v>
      </c>
      <c r="D61" s="176" t="s">
        <v>84</v>
      </c>
      <c r="E61" s="177">
        <v>7.5</v>
      </c>
      <c r="F61" s="177">
        <v>0</v>
      </c>
      <c r="G61" s="178">
        <f>E61*F61</f>
        <v>0</v>
      </c>
      <c r="O61" s="172">
        <v>2</v>
      </c>
      <c r="AA61" s="139">
        <v>12</v>
      </c>
      <c r="AB61" s="139">
        <v>0</v>
      </c>
      <c r="AC61" s="139">
        <v>44</v>
      </c>
      <c r="AZ61" s="139">
        <v>2</v>
      </c>
      <c r="BA61" s="139">
        <f>IF(AZ61=1,G61,0)</f>
        <v>0</v>
      </c>
      <c r="BB61" s="139">
        <f>IF(AZ61=2,G61,0)</f>
        <v>0</v>
      </c>
      <c r="BC61" s="139">
        <f>IF(AZ61=3,G61,0)</f>
        <v>0</v>
      </c>
      <c r="BD61" s="139">
        <f>IF(AZ61=4,G61,0)</f>
        <v>0</v>
      </c>
      <c r="BE61" s="139">
        <f>IF(AZ61=5,G61,0)</f>
        <v>0</v>
      </c>
      <c r="CZ61" s="139">
        <v>1.2E-4</v>
      </c>
    </row>
    <row r="62" spans="1:104">
      <c r="A62" s="179"/>
      <c r="B62" s="180" t="s">
        <v>66</v>
      </c>
      <c r="C62" s="181" t="str">
        <f>CONCATENATE(B59," ",C59)</f>
        <v>783 Nátěry</v>
      </c>
      <c r="D62" s="179"/>
      <c r="E62" s="182"/>
      <c r="F62" s="182"/>
      <c r="G62" s="183">
        <f>SUM(G59:G61)</f>
        <v>0</v>
      </c>
      <c r="O62" s="172">
        <v>4</v>
      </c>
      <c r="BA62" s="184">
        <f>SUM(BA59:BA61)</f>
        <v>0</v>
      </c>
      <c r="BB62" s="184">
        <f>SUM(BB59:BB61)</f>
        <v>0</v>
      </c>
      <c r="BC62" s="184">
        <f>SUM(BC59:BC61)</f>
        <v>0</v>
      </c>
      <c r="BD62" s="184">
        <f>SUM(BD59:BD61)</f>
        <v>0</v>
      </c>
      <c r="BE62" s="184">
        <f>SUM(BE59:BE61)</f>
        <v>0</v>
      </c>
    </row>
    <row r="63" spans="1:104">
      <c r="A63" s="165" t="s">
        <v>65</v>
      </c>
      <c r="B63" s="166" t="s">
        <v>177</v>
      </c>
      <c r="C63" s="167" t="s">
        <v>178</v>
      </c>
      <c r="D63" s="168"/>
      <c r="E63" s="169"/>
      <c r="F63" s="169"/>
      <c r="G63" s="170"/>
      <c r="H63" s="171"/>
      <c r="I63" s="171"/>
      <c r="O63" s="172">
        <v>1</v>
      </c>
    </row>
    <row r="64" spans="1:104">
      <c r="A64" s="173">
        <v>45</v>
      </c>
      <c r="B64" s="174" t="s">
        <v>179</v>
      </c>
      <c r="C64" s="175" t="s">
        <v>180</v>
      </c>
      <c r="D64" s="176" t="s">
        <v>84</v>
      </c>
      <c r="E64" s="177">
        <v>169</v>
      </c>
      <c r="F64" s="177">
        <v>0</v>
      </c>
      <c r="G64" s="178">
        <f>E64*F64</f>
        <v>0</v>
      </c>
      <c r="O64" s="172">
        <v>2</v>
      </c>
      <c r="AA64" s="139">
        <v>12</v>
      </c>
      <c r="AB64" s="139">
        <v>0</v>
      </c>
      <c r="AC64" s="139">
        <v>45</v>
      </c>
      <c r="AZ64" s="139">
        <v>4</v>
      </c>
      <c r="BA64" s="139">
        <f>IF(AZ64=1,G64,0)</f>
        <v>0</v>
      </c>
      <c r="BB64" s="139">
        <f>IF(AZ64=2,G64,0)</f>
        <v>0</v>
      </c>
      <c r="BC64" s="139">
        <f>IF(AZ64=3,G64,0)</f>
        <v>0</v>
      </c>
      <c r="BD64" s="139">
        <f>IF(AZ64=4,G64,0)</f>
        <v>0</v>
      </c>
      <c r="BE64" s="139">
        <f>IF(AZ64=5,G64,0)</f>
        <v>0</v>
      </c>
      <c r="CZ64" s="139">
        <v>0</v>
      </c>
    </row>
    <row r="65" spans="1:104">
      <c r="A65" s="173">
        <v>46</v>
      </c>
      <c r="B65" s="174" t="s">
        <v>181</v>
      </c>
      <c r="C65" s="175" t="s">
        <v>182</v>
      </c>
      <c r="D65" s="176" t="s">
        <v>84</v>
      </c>
      <c r="E65" s="177">
        <v>7.5</v>
      </c>
      <c r="F65" s="177">
        <v>0</v>
      </c>
      <c r="G65" s="178">
        <f>E65*F65</f>
        <v>0</v>
      </c>
      <c r="O65" s="172">
        <v>2</v>
      </c>
      <c r="AA65" s="139">
        <v>12</v>
      </c>
      <c r="AB65" s="139">
        <v>0</v>
      </c>
      <c r="AC65" s="139">
        <v>46</v>
      </c>
      <c r="AZ65" s="139">
        <v>4</v>
      </c>
      <c r="BA65" s="139">
        <f>IF(AZ65=1,G65,0)</f>
        <v>0</v>
      </c>
      <c r="BB65" s="139">
        <f>IF(AZ65=2,G65,0)</f>
        <v>0</v>
      </c>
      <c r="BC65" s="139">
        <f>IF(AZ65=3,G65,0)</f>
        <v>0</v>
      </c>
      <c r="BD65" s="139">
        <f>IF(AZ65=4,G65,0)</f>
        <v>0</v>
      </c>
      <c r="BE65" s="139">
        <f>IF(AZ65=5,G65,0)</f>
        <v>0</v>
      </c>
      <c r="CZ65" s="139">
        <v>0</v>
      </c>
    </row>
    <row r="66" spans="1:104">
      <c r="A66" s="179"/>
      <c r="B66" s="180" t="s">
        <v>66</v>
      </c>
      <c r="C66" s="181" t="str">
        <f>CONCATENATE(B63," ",C63)</f>
        <v>M23 Montáže potrubí</v>
      </c>
      <c r="D66" s="179"/>
      <c r="E66" s="182"/>
      <c r="F66" s="182"/>
      <c r="G66" s="183">
        <f>SUM(G63:G65)</f>
        <v>0</v>
      </c>
      <c r="O66" s="172">
        <v>4</v>
      </c>
      <c r="BA66" s="184">
        <f>SUM(BA63:BA65)</f>
        <v>0</v>
      </c>
      <c r="BB66" s="184">
        <f>SUM(BB63:BB65)</f>
        <v>0</v>
      </c>
      <c r="BC66" s="184">
        <f>SUM(BC63:BC65)</f>
        <v>0</v>
      </c>
      <c r="BD66" s="184">
        <f>SUM(BD63:BD65)</f>
        <v>0</v>
      </c>
      <c r="BE66" s="184">
        <f>SUM(BE63:BE65)</f>
        <v>0</v>
      </c>
    </row>
    <row r="67" spans="1:104">
      <c r="A67" s="140"/>
      <c r="B67" s="140"/>
      <c r="C67" s="140"/>
      <c r="D67" s="140"/>
      <c r="E67" s="140"/>
      <c r="F67" s="140"/>
      <c r="G67" s="140"/>
    </row>
    <row r="68" spans="1:104">
      <c r="E68" s="139"/>
    </row>
    <row r="69" spans="1:104">
      <c r="E69" s="139"/>
    </row>
    <row r="70" spans="1:104">
      <c r="E70" s="139"/>
    </row>
    <row r="71" spans="1:104">
      <c r="E71" s="139"/>
    </row>
    <row r="72" spans="1:104">
      <c r="E72" s="139"/>
    </row>
    <row r="73" spans="1:104">
      <c r="E73" s="139"/>
    </row>
    <row r="74" spans="1:104">
      <c r="E74" s="139"/>
    </row>
    <row r="75" spans="1:104">
      <c r="E75" s="139"/>
    </row>
    <row r="76" spans="1:104">
      <c r="E76" s="139"/>
    </row>
    <row r="77" spans="1:104">
      <c r="E77" s="139"/>
    </row>
    <row r="78" spans="1:104">
      <c r="E78" s="139"/>
    </row>
    <row r="79" spans="1:104">
      <c r="E79" s="139"/>
    </row>
    <row r="80" spans="1:104">
      <c r="E80" s="139"/>
    </row>
    <row r="81" spans="1:7">
      <c r="E81" s="139"/>
    </row>
    <row r="82" spans="1:7">
      <c r="E82" s="139"/>
    </row>
    <row r="83" spans="1:7">
      <c r="E83" s="139"/>
    </row>
    <row r="84" spans="1:7">
      <c r="E84" s="139"/>
    </row>
    <row r="85" spans="1:7">
      <c r="E85" s="139"/>
    </row>
    <row r="86" spans="1:7">
      <c r="E86" s="139"/>
    </row>
    <row r="87" spans="1:7">
      <c r="E87" s="139"/>
    </row>
    <row r="88" spans="1:7">
      <c r="E88" s="139"/>
    </row>
    <row r="89" spans="1:7">
      <c r="E89" s="139"/>
    </row>
    <row r="90" spans="1:7">
      <c r="A90" s="185"/>
      <c r="B90" s="185"/>
      <c r="C90" s="185"/>
      <c r="D90" s="185"/>
      <c r="E90" s="185"/>
      <c r="F90" s="185"/>
      <c r="G90" s="185"/>
    </row>
    <row r="91" spans="1:7">
      <c r="A91" s="185"/>
      <c r="B91" s="185"/>
      <c r="C91" s="185"/>
      <c r="D91" s="185"/>
      <c r="E91" s="185"/>
      <c r="F91" s="185"/>
      <c r="G91" s="185"/>
    </row>
    <row r="92" spans="1:7">
      <c r="A92" s="185"/>
      <c r="B92" s="185"/>
      <c r="C92" s="185"/>
      <c r="D92" s="185"/>
      <c r="E92" s="185"/>
      <c r="F92" s="185"/>
      <c r="G92" s="185"/>
    </row>
    <row r="93" spans="1:7">
      <c r="A93" s="185"/>
      <c r="B93" s="185"/>
      <c r="C93" s="185"/>
      <c r="D93" s="185"/>
      <c r="E93" s="185"/>
      <c r="F93" s="185"/>
      <c r="G93" s="185"/>
    </row>
    <row r="94" spans="1:7">
      <c r="E94" s="139"/>
    </row>
    <row r="95" spans="1:7">
      <c r="E95" s="139"/>
    </row>
    <row r="96" spans="1:7">
      <c r="E96" s="139"/>
    </row>
    <row r="97" spans="5:5">
      <c r="E97" s="139"/>
    </row>
    <row r="98" spans="5:5">
      <c r="E98" s="139"/>
    </row>
    <row r="99" spans="5:5">
      <c r="E99" s="139"/>
    </row>
    <row r="100" spans="5:5">
      <c r="E100" s="139"/>
    </row>
    <row r="101" spans="5:5">
      <c r="E101" s="139"/>
    </row>
    <row r="102" spans="5:5">
      <c r="E102" s="139"/>
    </row>
    <row r="103" spans="5:5">
      <c r="E103" s="139"/>
    </row>
    <row r="104" spans="5:5">
      <c r="E104" s="139"/>
    </row>
    <row r="105" spans="5:5">
      <c r="E105" s="139"/>
    </row>
    <row r="106" spans="5:5">
      <c r="E106" s="139"/>
    </row>
    <row r="107" spans="5:5">
      <c r="E107" s="139"/>
    </row>
    <row r="108" spans="5:5">
      <c r="E108" s="139"/>
    </row>
    <row r="109" spans="5:5">
      <c r="E109" s="139"/>
    </row>
    <row r="110" spans="5:5">
      <c r="E110" s="139"/>
    </row>
    <row r="111" spans="5:5">
      <c r="E111" s="139"/>
    </row>
    <row r="112" spans="5:5">
      <c r="E112" s="139"/>
    </row>
    <row r="113" spans="1:7">
      <c r="E113" s="139"/>
    </row>
    <row r="114" spans="1:7">
      <c r="E114" s="139"/>
    </row>
    <row r="115" spans="1:7">
      <c r="E115" s="139"/>
    </row>
    <row r="116" spans="1:7">
      <c r="E116" s="139"/>
    </row>
    <row r="117" spans="1:7">
      <c r="E117" s="139"/>
    </row>
    <row r="118" spans="1:7">
      <c r="E118" s="139"/>
    </row>
    <row r="119" spans="1:7">
      <c r="E119" s="139"/>
    </row>
    <row r="120" spans="1:7">
      <c r="E120" s="139"/>
    </row>
    <row r="121" spans="1:7">
      <c r="E121" s="139"/>
    </row>
    <row r="122" spans="1:7">
      <c r="E122" s="139"/>
    </row>
    <row r="123" spans="1:7">
      <c r="E123" s="139"/>
    </row>
    <row r="124" spans="1:7">
      <c r="E124" s="139"/>
    </row>
    <row r="125" spans="1:7">
      <c r="A125" s="186"/>
      <c r="B125" s="186"/>
    </row>
    <row r="126" spans="1:7">
      <c r="A126" s="185"/>
      <c r="B126" s="185"/>
      <c r="C126" s="188"/>
      <c r="D126" s="188"/>
      <c r="E126" s="189"/>
      <c r="F126" s="188"/>
      <c r="G126" s="190"/>
    </row>
    <row r="127" spans="1:7">
      <c r="A127" s="191"/>
      <c r="B127" s="191"/>
      <c r="C127" s="185"/>
      <c r="D127" s="185"/>
      <c r="E127" s="192"/>
      <c r="F127" s="185"/>
      <c r="G127" s="185"/>
    </row>
    <row r="128" spans="1:7">
      <c r="A128" s="185"/>
      <c r="B128" s="185"/>
      <c r="C128" s="185"/>
      <c r="D128" s="185"/>
      <c r="E128" s="192"/>
      <c r="F128" s="185"/>
      <c r="G128" s="185"/>
    </row>
    <row r="129" spans="1:7">
      <c r="A129" s="185"/>
      <c r="B129" s="185"/>
      <c r="C129" s="185"/>
      <c r="D129" s="185"/>
      <c r="E129" s="192"/>
      <c r="F129" s="185"/>
      <c r="G129" s="185"/>
    </row>
    <row r="130" spans="1:7">
      <c r="A130" s="185"/>
      <c r="B130" s="185"/>
      <c r="C130" s="185"/>
      <c r="D130" s="185"/>
      <c r="E130" s="192"/>
      <c r="F130" s="185"/>
      <c r="G130" s="185"/>
    </row>
    <row r="131" spans="1:7">
      <c r="A131" s="185"/>
      <c r="B131" s="185"/>
      <c r="C131" s="185"/>
      <c r="D131" s="185"/>
      <c r="E131" s="192"/>
      <c r="F131" s="185"/>
      <c r="G131" s="185"/>
    </row>
    <row r="132" spans="1:7">
      <c r="A132" s="185"/>
      <c r="B132" s="185"/>
      <c r="C132" s="185"/>
      <c r="D132" s="185"/>
      <c r="E132" s="192"/>
      <c r="F132" s="185"/>
      <c r="G132" s="185"/>
    </row>
    <row r="133" spans="1:7">
      <c r="A133" s="185"/>
      <c r="B133" s="185"/>
      <c r="C133" s="185"/>
      <c r="D133" s="185"/>
      <c r="E133" s="192"/>
      <c r="F133" s="185"/>
      <c r="G133" s="185"/>
    </row>
    <row r="134" spans="1:7">
      <c r="A134" s="185"/>
      <c r="B134" s="185"/>
      <c r="C134" s="185"/>
      <c r="D134" s="185"/>
      <c r="E134" s="192"/>
      <c r="F134" s="185"/>
      <c r="G134" s="185"/>
    </row>
    <row r="135" spans="1:7">
      <c r="A135" s="185"/>
      <c r="B135" s="185"/>
      <c r="C135" s="185"/>
      <c r="D135" s="185"/>
      <c r="E135" s="192"/>
      <c r="F135" s="185"/>
      <c r="G135" s="185"/>
    </row>
    <row r="136" spans="1:7">
      <c r="A136" s="185"/>
      <c r="B136" s="185"/>
      <c r="C136" s="185"/>
      <c r="D136" s="185"/>
      <c r="E136" s="192"/>
      <c r="F136" s="185"/>
      <c r="G136" s="185"/>
    </row>
    <row r="137" spans="1:7">
      <c r="A137" s="185"/>
      <c r="B137" s="185"/>
      <c r="C137" s="185"/>
      <c r="D137" s="185"/>
      <c r="E137" s="192"/>
      <c r="F137" s="185"/>
      <c r="G137" s="185"/>
    </row>
    <row r="138" spans="1:7">
      <c r="A138" s="185"/>
      <c r="B138" s="185"/>
      <c r="C138" s="185"/>
      <c r="D138" s="185"/>
      <c r="E138" s="192"/>
      <c r="F138" s="185"/>
      <c r="G138" s="185"/>
    </row>
    <row r="139" spans="1:7">
      <c r="A139" s="185"/>
      <c r="B139" s="185"/>
      <c r="C139" s="185"/>
      <c r="D139" s="185"/>
      <c r="E139" s="192"/>
      <c r="F139" s="185"/>
      <c r="G139" s="185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Dušan</dc:creator>
  <cp:lastModifiedBy>Dušan</cp:lastModifiedBy>
  <dcterms:created xsi:type="dcterms:W3CDTF">2013-04-07T15:42:14Z</dcterms:created>
  <dcterms:modified xsi:type="dcterms:W3CDTF">2013-04-07T15:42:39Z</dcterms:modified>
</cp:coreProperties>
</file>